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cuments\2026ユース作業用\"/>
    </mc:Choice>
  </mc:AlternateContent>
  <xr:revisionPtr revIDLastSave="0" documentId="13_ncr:1_{43304799-E998-4FC8-B17C-A2728A1AB6B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初期設定" sheetId="2" r:id="rId1"/>
    <sheet name="男子選手" sheetId="15" r:id="rId2"/>
    <sheet name="記録入力" sheetId="3" r:id="rId3"/>
    <sheet name="男子申込" sheetId="4" r:id="rId4"/>
    <sheet name="データ貼付" sheetId="5" state="hidden" r:id="rId5"/>
    <sheet name="データ完成" sheetId="14" state="hidden" r:id="rId6"/>
    <sheet name="追加登録選手" sheetId="21" r:id="rId7"/>
    <sheet name="計算①" sheetId="13" state="hidden" r:id="rId8"/>
    <sheet name="学校番号" sheetId="18" state="hidden" r:id="rId9"/>
    <sheet name="CSV" sheetId="20" r:id="rId10"/>
  </sheets>
  <definedNames>
    <definedName name="_xlnm._FilterDatabase" localSheetId="7" hidden="1">計算①!#REF!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4" i="3"/>
  <c r="E2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1" i="13"/>
  <c r="I6" i="15"/>
  <c r="I7" i="15"/>
  <c r="I8" i="15"/>
  <c r="I9" i="15"/>
  <c r="M9" i="15" s="1"/>
  <c r="I10" i="15"/>
  <c r="L10" i="15" s="1"/>
  <c r="I11" i="15"/>
  <c r="K11" i="15" s="1"/>
  <c r="I12" i="15"/>
  <c r="I13" i="15"/>
  <c r="M13" i="15" s="1"/>
  <c r="I14" i="15"/>
  <c r="L14" i="15" s="1"/>
  <c r="I15" i="15"/>
  <c r="I16" i="15"/>
  <c r="N16" i="15" s="1"/>
  <c r="I17" i="15"/>
  <c r="M17" i="15" s="1"/>
  <c r="I18" i="15"/>
  <c r="I19" i="15"/>
  <c r="I20" i="15"/>
  <c r="J20" i="15" s="1"/>
  <c r="I21" i="15"/>
  <c r="I22" i="15"/>
  <c r="I23" i="15"/>
  <c r="I24" i="15"/>
  <c r="I25" i="15"/>
  <c r="M25" i="15" s="1"/>
  <c r="I26" i="15"/>
  <c r="L26" i="15" s="1"/>
  <c r="I27" i="15"/>
  <c r="K27" i="15" s="1"/>
  <c r="I28" i="15"/>
  <c r="I29" i="15"/>
  <c r="M29" i="15" s="1"/>
  <c r="I30" i="15"/>
  <c r="L30" i="15" s="1"/>
  <c r="I31" i="15"/>
  <c r="I32" i="15"/>
  <c r="N32" i="15" s="1"/>
  <c r="I33" i="15"/>
  <c r="M33" i="15" s="1"/>
  <c r="I34" i="15"/>
  <c r="I35" i="15"/>
  <c r="I36" i="15"/>
  <c r="J36" i="15" s="1"/>
  <c r="I37" i="15"/>
  <c r="I38" i="15"/>
  <c r="I39" i="15"/>
  <c r="I40" i="15"/>
  <c r="I41" i="15"/>
  <c r="M41" i="15" s="1"/>
  <c r="I42" i="15"/>
  <c r="L42" i="15" s="1"/>
  <c r="I43" i="15"/>
  <c r="K43" i="15" s="1"/>
  <c r="I44" i="15"/>
  <c r="I45" i="15"/>
  <c r="M45" i="15" s="1"/>
  <c r="I46" i="15"/>
  <c r="L46" i="15" s="1"/>
  <c r="I47" i="15"/>
  <c r="I48" i="15"/>
  <c r="N48" i="15" s="1"/>
  <c r="I49" i="15"/>
  <c r="M49" i="15" s="1"/>
  <c r="I50" i="15"/>
  <c r="I51" i="15"/>
  <c r="I52" i="15"/>
  <c r="J52" i="15" s="1"/>
  <c r="I53" i="15"/>
  <c r="I54" i="15"/>
  <c r="I55" i="15"/>
  <c r="I56" i="15"/>
  <c r="I57" i="15"/>
  <c r="M57" i="15" s="1"/>
  <c r="I58" i="15"/>
  <c r="L58" i="15" s="1"/>
  <c r="I59" i="15"/>
  <c r="K59" i="15" s="1"/>
  <c r="I60" i="15"/>
  <c r="J60" i="15" s="1"/>
  <c r="I61" i="15"/>
  <c r="M61" i="15" s="1"/>
  <c r="I62" i="15"/>
  <c r="L62" i="15" s="1"/>
  <c r="I63" i="15"/>
  <c r="K63" i="15" s="1"/>
  <c r="I64" i="15"/>
  <c r="J64" i="15" s="1"/>
  <c r="I65" i="15"/>
  <c r="M65" i="15" s="1"/>
  <c r="I66" i="15"/>
  <c r="L66" i="15" s="1"/>
  <c r="I67" i="15"/>
  <c r="K67" i="15" s="1"/>
  <c r="I68" i="15"/>
  <c r="J68" i="15" s="1"/>
  <c r="I69" i="15"/>
  <c r="M69" i="15" s="1"/>
  <c r="I70" i="15"/>
  <c r="L70" i="15" s="1"/>
  <c r="I71" i="15"/>
  <c r="K71" i="15" s="1"/>
  <c r="I72" i="15"/>
  <c r="J72" i="15" s="1"/>
  <c r="I73" i="15"/>
  <c r="M73" i="15" s="1"/>
  <c r="I74" i="15"/>
  <c r="L74" i="15" s="1"/>
  <c r="I75" i="15"/>
  <c r="K75" i="15" s="1"/>
  <c r="I76" i="15"/>
  <c r="J76" i="15" s="1"/>
  <c r="I77" i="15"/>
  <c r="M77" i="15" s="1"/>
  <c r="I78" i="15"/>
  <c r="L78" i="15" s="1"/>
  <c r="I79" i="15"/>
  <c r="K79" i="15" s="1"/>
  <c r="I80" i="15"/>
  <c r="J80" i="15" s="1"/>
  <c r="I81" i="15"/>
  <c r="M81" i="15" s="1"/>
  <c r="I82" i="15"/>
  <c r="L82" i="15" s="1"/>
  <c r="I83" i="15"/>
  <c r="K83" i="15" s="1"/>
  <c r="I84" i="15"/>
  <c r="J84" i="15" s="1"/>
  <c r="I85" i="15"/>
  <c r="M85" i="15" s="1"/>
  <c r="I86" i="15"/>
  <c r="L86" i="15" s="1"/>
  <c r="I87" i="15"/>
  <c r="K87" i="15" s="1"/>
  <c r="I88" i="15"/>
  <c r="J88" i="15" s="1"/>
  <c r="I89" i="15"/>
  <c r="M89" i="15" s="1"/>
  <c r="I90" i="15"/>
  <c r="L90" i="15" s="1"/>
  <c r="I91" i="15"/>
  <c r="K91" i="15" s="1"/>
  <c r="I92" i="15"/>
  <c r="J92" i="15" s="1"/>
  <c r="I93" i="15"/>
  <c r="M93" i="15" s="1"/>
  <c r="I94" i="15"/>
  <c r="L94" i="15" s="1"/>
  <c r="I95" i="15"/>
  <c r="K95" i="15" s="1"/>
  <c r="I96" i="15"/>
  <c r="J96" i="15" s="1"/>
  <c r="I97" i="15"/>
  <c r="M97" i="15" s="1"/>
  <c r="I98" i="15"/>
  <c r="L98" i="15" s="1"/>
  <c r="I99" i="15"/>
  <c r="K99" i="15" s="1"/>
  <c r="I100" i="15"/>
  <c r="J100" i="15" s="1"/>
  <c r="I101" i="15"/>
  <c r="M101" i="15" s="1"/>
  <c r="I102" i="15"/>
  <c r="L102" i="15" s="1"/>
  <c r="I103" i="15"/>
  <c r="K103" i="15" s="1"/>
  <c r="I5" i="15"/>
  <c r="K5" i="15" s="1"/>
  <c r="A20" i="13" l="1"/>
  <c r="A54" i="13"/>
  <c r="A76" i="13"/>
  <c r="A48" i="13"/>
  <c r="A70" i="13"/>
  <c r="A26" i="13"/>
  <c r="I82" i="13"/>
  <c r="M82" i="13"/>
  <c r="D82" i="13"/>
  <c r="J82" i="13"/>
  <c r="F82" i="13"/>
  <c r="L82" i="13"/>
  <c r="H82" i="13"/>
  <c r="B82" i="13"/>
  <c r="A82" i="13"/>
  <c r="K82" i="13"/>
  <c r="C82" i="13"/>
  <c r="G82" i="13"/>
  <c r="N82" i="13"/>
  <c r="I74" i="13"/>
  <c r="M74" i="13"/>
  <c r="D74" i="13"/>
  <c r="G74" i="13"/>
  <c r="L74" i="13"/>
  <c r="C74" i="13"/>
  <c r="F74" i="13"/>
  <c r="N74" i="13"/>
  <c r="A74" i="13"/>
  <c r="H74" i="13"/>
  <c r="J74" i="13"/>
  <c r="K74" i="13"/>
  <c r="B74" i="13"/>
  <c r="I66" i="13"/>
  <c r="M66" i="13"/>
  <c r="D66" i="13"/>
  <c r="F66" i="13"/>
  <c r="J66" i="13"/>
  <c r="N66" i="13"/>
  <c r="L66" i="13"/>
  <c r="K66" i="13"/>
  <c r="C66" i="13"/>
  <c r="G66" i="13"/>
  <c r="A66" i="13"/>
  <c r="H66" i="13"/>
  <c r="B66" i="13"/>
  <c r="F54" i="13"/>
  <c r="J54" i="13"/>
  <c r="N54" i="13"/>
  <c r="G54" i="13"/>
  <c r="K54" i="13"/>
  <c r="H54" i="13"/>
  <c r="L54" i="13"/>
  <c r="D54" i="13"/>
  <c r="I54" i="13"/>
  <c r="M54" i="13"/>
  <c r="C54" i="13"/>
  <c r="B54" i="13"/>
  <c r="F46" i="13"/>
  <c r="N46" i="13"/>
  <c r="G46" i="13"/>
  <c r="H46" i="13"/>
  <c r="J46" i="13"/>
  <c r="B46" i="13"/>
  <c r="A46" i="13"/>
  <c r="F42" i="13"/>
  <c r="N42" i="13"/>
  <c r="G42" i="13"/>
  <c r="H42" i="13"/>
  <c r="B42" i="13"/>
  <c r="J42" i="13"/>
  <c r="A42" i="13"/>
  <c r="F30" i="13"/>
  <c r="N30" i="13"/>
  <c r="G30" i="13"/>
  <c r="H30" i="13"/>
  <c r="B30" i="13"/>
  <c r="J30" i="13"/>
  <c r="A30" i="13"/>
  <c r="F22" i="13"/>
  <c r="N22" i="13"/>
  <c r="G22" i="13"/>
  <c r="H22" i="13"/>
  <c r="J22" i="13"/>
  <c r="C22" i="13"/>
  <c r="B22" i="13"/>
  <c r="A22" i="13"/>
  <c r="F14" i="13"/>
  <c r="N14" i="13"/>
  <c r="G14" i="13"/>
  <c r="H14" i="13"/>
  <c r="J14" i="13"/>
  <c r="B14" i="13"/>
  <c r="C14" i="13"/>
  <c r="A14" i="13"/>
  <c r="F10" i="13"/>
  <c r="N10" i="13"/>
  <c r="G10" i="13"/>
  <c r="H10" i="13"/>
  <c r="B10" i="13"/>
  <c r="A10" i="13"/>
  <c r="C10" i="13"/>
  <c r="J10" i="13"/>
  <c r="F2" i="13"/>
  <c r="N2" i="13"/>
  <c r="G2" i="13"/>
  <c r="H2" i="13"/>
  <c r="J2" i="13"/>
  <c r="A2" i="13"/>
  <c r="F5" i="13"/>
  <c r="N13" i="13"/>
  <c r="H23" i="13"/>
  <c r="H39" i="13"/>
  <c r="F49" i="13"/>
  <c r="H55" i="13"/>
  <c r="J63" i="13"/>
  <c r="L65" i="13"/>
  <c r="F67" i="13"/>
  <c r="N67" i="13"/>
  <c r="K69" i="13"/>
  <c r="F71" i="13"/>
  <c r="N71" i="13"/>
  <c r="L72" i="13"/>
  <c r="I73" i="13"/>
  <c r="F75" i="13"/>
  <c r="L76" i="13"/>
  <c r="I77" i="13"/>
  <c r="M79" i="13"/>
  <c r="I81" i="13"/>
  <c r="J84" i="13"/>
  <c r="B5" i="13"/>
  <c r="B20" i="13"/>
  <c r="B31" i="13"/>
  <c r="B39" i="13"/>
  <c r="D57" i="13"/>
  <c r="D59" i="13"/>
  <c r="B67" i="13"/>
  <c r="D71" i="13"/>
  <c r="B79" i="13"/>
  <c r="D83" i="13"/>
  <c r="B2" i="13"/>
  <c r="M75" i="13"/>
  <c r="F79" i="13"/>
  <c r="J80" i="13"/>
  <c r="M83" i="13"/>
  <c r="B25" i="13"/>
  <c r="B44" i="13"/>
  <c r="C55" i="13"/>
  <c r="D64" i="13"/>
  <c r="D69" i="13"/>
  <c r="D76" i="13"/>
  <c r="B81" i="13"/>
  <c r="A65" i="13"/>
  <c r="A41" i="13"/>
  <c r="A12" i="13"/>
  <c r="I78" i="13"/>
  <c r="M78" i="13"/>
  <c r="D78" i="13"/>
  <c r="H78" i="13"/>
  <c r="N78" i="13"/>
  <c r="B78" i="13"/>
  <c r="F78" i="13"/>
  <c r="L78" i="13"/>
  <c r="C78" i="13"/>
  <c r="J78" i="13"/>
  <c r="K78" i="13"/>
  <c r="A78" i="13"/>
  <c r="G78" i="13"/>
  <c r="I70" i="13"/>
  <c r="M70" i="13"/>
  <c r="D70" i="13"/>
  <c r="F70" i="13"/>
  <c r="K70" i="13"/>
  <c r="G70" i="13"/>
  <c r="N70" i="13"/>
  <c r="H70" i="13"/>
  <c r="J70" i="13"/>
  <c r="B70" i="13"/>
  <c r="L70" i="13"/>
  <c r="C70" i="13"/>
  <c r="F62" i="13"/>
  <c r="J62" i="13"/>
  <c r="G62" i="13"/>
  <c r="K62" i="13"/>
  <c r="H62" i="13"/>
  <c r="L62" i="13"/>
  <c r="M62" i="13"/>
  <c r="D62" i="13"/>
  <c r="N62" i="13"/>
  <c r="B62" i="13"/>
  <c r="I62" i="13"/>
  <c r="A62" i="13"/>
  <c r="C62" i="13"/>
  <c r="F58" i="13"/>
  <c r="J58" i="13"/>
  <c r="N58" i="13"/>
  <c r="G58" i="13"/>
  <c r="K58" i="13"/>
  <c r="H58" i="13"/>
  <c r="L58" i="13"/>
  <c r="D58" i="13"/>
  <c r="C58" i="13"/>
  <c r="M58" i="13"/>
  <c r="A58" i="13"/>
  <c r="B58" i="13"/>
  <c r="I58" i="13"/>
  <c r="F50" i="13"/>
  <c r="N50" i="13"/>
  <c r="G50" i="13"/>
  <c r="H50" i="13"/>
  <c r="J50" i="13"/>
  <c r="A50" i="13"/>
  <c r="B50" i="13"/>
  <c r="F38" i="13"/>
  <c r="N38" i="13"/>
  <c r="G38" i="13"/>
  <c r="H38" i="13"/>
  <c r="B38" i="13"/>
  <c r="J38" i="13"/>
  <c r="A38" i="13"/>
  <c r="F34" i="13"/>
  <c r="N34" i="13"/>
  <c r="G34" i="13"/>
  <c r="H34" i="13"/>
  <c r="J34" i="13"/>
  <c r="B34" i="13"/>
  <c r="A34" i="13"/>
  <c r="F26" i="13"/>
  <c r="N26" i="13"/>
  <c r="G26" i="13"/>
  <c r="H26" i="13"/>
  <c r="B26" i="13"/>
  <c r="J26" i="13"/>
  <c r="F18" i="13"/>
  <c r="N18" i="13"/>
  <c r="G18" i="13"/>
  <c r="H18" i="13"/>
  <c r="J18" i="13"/>
  <c r="B18" i="13"/>
  <c r="A18" i="13"/>
  <c r="C18" i="13"/>
  <c r="F6" i="13"/>
  <c r="N6" i="13"/>
  <c r="G6" i="13"/>
  <c r="H6" i="13"/>
  <c r="B6" i="13"/>
  <c r="J6" i="13"/>
  <c r="A6" i="13"/>
  <c r="H7" i="13"/>
  <c r="K81" i="13"/>
  <c r="K77" i="13"/>
  <c r="L73" i="13"/>
  <c r="L69" i="13"/>
  <c r="B65" i="13"/>
  <c r="N61" i="13"/>
  <c r="A57" i="13"/>
  <c r="B53" i="13"/>
  <c r="N49" i="13"/>
  <c r="C45" i="13"/>
  <c r="A37" i="13"/>
  <c r="F33" i="13"/>
  <c r="C21" i="13"/>
  <c r="F17" i="13"/>
  <c r="B13" i="13"/>
  <c r="A9" i="13"/>
  <c r="C5" i="13"/>
  <c r="A81" i="13"/>
  <c r="A60" i="13"/>
  <c r="A33" i="13"/>
  <c r="A5" i="13"/>
  <c r="G84" i="13"/>
  <c r="K84" i="13"/>
  <c r="B84" i="13"/>
  <c r="H84" i="13"/>
  <c r="M84" i="13"/>
  <c r="G80" i="13"/>
  <c r="K80" i="13"/>
  <c r="B80" i="13"/>
  <c r="F80" i="13"/>
  <c r="L80" i="13"/>
  <c r="G76" i="13"/>
  <c r="K76" i="13"/>
  <c r="B76" i="13"/>
  <c r="J76" i="13"/>
  <c r="C76" i="13"/>
  <c r="G72" i="13"/>
  <c r="K72" i="13"/>
  <c r="B72" i="13"/>
  <c r="I72" i="13"/>
  <c r="N72" i="13"/>
  <c r="D72" i="13"/>
  <c r="G68" i="13"/>
  <c r="K68" i="13"/>
  <c r="B68" i="13"/>
  <c r="H68" i="13"/>
  <c r="M68" i="13"/>
  <c r="G64" i="13"/>
  <c r="K64" i="13"/>
  <c r="B64" i="13"/>
  <c r="H64" i="13"/>
  <c r="L64" i="13"/>
  <c r="F64" i="13"/>
  <c r="N64" i="13"/>
  <c r="H60" i="13"/>
  <c r="L60" i="13"/>
  <c r="I60" i="13"/>
  <c r="M60" i="13"/>
  <c r="F60" i="13"/>
  <c r="J60" i="13"/>
  <c r="N60" i="13"/>
  <c r="B60" i="13"/>
  <c r="K60" i="13"/>
  <c r="C60" i="13"/>
  <c r="H56" i="13"/>
  <c r="L56" i="13"/>
  <c r="I56" i="13"/>
  <c r="M56" i="13"/>
  <c r="F56" i="13"/>
  <c r="J56" i="13"/>
  <c r="N56" i="13"/>
  <c r="B56" i="13"/>
  <c r="G56" i="13"/>
  <c r="D56" i="13"/>
  <c r="H52" i="13"/>
  <c r="J52" i="13"/>
  <c r="F52" i="13"/>
  <c r="N52" i="13"/>
  <c r="B52" i="13"/>
  <c r="H48" i="13"/>
  <c r="J48" i="13"/>
  <c r="F48" i="13"/>
  <c r="N48" i="13"/>
  <c r="B48" i="13"/>
  <c r="G48" i="13"/>
  <c r="H44" i="13"/>
  <c r="J44" i="13"/>
  <c r="F44" i="13"/>
  <c r="N44" i="13"/>
  <c r="G44" i="13"/>
  <c r="H40" i="13"/>
  <c r="J40" i="13"/>
  <c r="F40" i="13"/>
  <c r="N40" i="13"/>
  <c r="G40" i="13"/>
  <c r="A40" i="13"/>
  <c r="H36" i="13"/>
  <c r="J36" i="13"/>
  <c r="F36" i="13"/>
  <c r="N36" i="13"/>
  <c r="H32" i="13"/>
  <c r="J32" i="13"/>
  <c r="F32" i="13"/>
  <c r="N32" i="13"/>
  <c r="G32" i="13"/>
  <c r="B32" i="13"/>
  <c r="H28" i="13"/>
  <c r="J28" i="13"/>
  <c r="F28" i="13"/>
  <c r="N28" i="13"/>
  <c r="G28" i="13"/>
  <c r="H24" i="13"/>
  <c r="J24" i="13"/>
  <c r="F24" i="13"/>
  <c r="N24" i="13"/>
  <c r="A24" i="13"/>
  <c r="H20" i="13"/>
  <c r="J20" i="13"/>
  <c r="F20" i="13"/>
  <c r="N20" i="13"/>
  <c r="H16" i="13"/>
  <c r="J16" i="13"/>
  <c r="F16" i="13"/>
  <c r="N16" i="13"/>
  <c r="G16" i="13"/>
  <c r="B16" i="13"/>
  <c r="H12" i="13"/>
  <c r="J12" i="13"/>
  <c r="F12" i="13"/>
  <c r="N12" i="13"/>
  <c r="G12" i="13"/>
  <c r="B12" i="13"/>
  <c r="H8" i="13"/>
  <c r="J8" i="13"/>
  <c r="F8" i="13"/>
  <c r="N8" i="13"/>
  <c r="G8" i="13"/>
  <c r="B8" i="13"/>
  <c r="A8" i="13"/>
  <c r="H4" i="13"/>
  <c r="J4" i="13"/>
  <c r="F4" i="13"/>
  <c r="N4" i="13"/>
  <c r="B4" i="13"/>
  <c r="A84" i="13"/>
  <c r="A73" i="13"/>
  <c r="A68" i="13"/>
  <c r="A52" i="13"/>
  <c r="A44" i="13"/>
  <c r="A16" i="13"/>
  <c r="D84" i="13"/>
  <c r="C80" i="13"/>
  <c r="D77" i="13"/>
  <c r="C75" i="13"/>
  <c r="B73" i="13"/>
  <c r="C68" i="13"/>
  <c r="C63" i="13"/>
  <c r="B61" i="13"/>
  <c r="B59" i="13"/>
  <c r="C56" i="13"/>
  <c r="B47" i="13"/>
  <c r="C40" i="13"/>
  <c r="B35" i="13"/>
  <c r="B28" i="13"/>
  <c r="B17" i="13"/>
  <c r="B7" i="13"/>
  <c r="N84" i="13"/>
  <c r="F84" i="13"/>
  <c r="I83" i="13"/>
  <c r="L81" i="13"/>
  <c r="N80" i="13"/>
  <c r="H80" i="13"/>
  <c r="I79" i="13"/>
  <c r="M77" i="13"/>
  <c r="N76" i="13"/>
  <c r="H76" i="13"/>
  <c r="J75" i="13"/>
  <c r="M73" i="13"/>
  <c r="G73" i="13"/>
  <c r="H72" i="13"/>
  <c r="J71" i="13"/>
  <c r="M69" i="13"/>
  <c r="G69" i="13"/>
  <c r="I68" i="13"/>
  <c r="J67" i="13"/>
  <c r="H65" i="13"/>
  <c r="N63" i="13"/>
  <c r="G52" i="13"/>
  <c r="H43" i="13"/>
  <c r="G36" i="13"/>
  <c r="N17" i="13"/>
  <c r="H83" i="13"/>
  <c r="H79" i="13"/>
  <c r="H75" i="13"/>
  <c r="H71" i="13"/>
  <c r="H67" i="13"/>
  <c r="H63" i="13"/>
  <c r="A77" i="13"/>
  <c r="A72" i="13"/>
  <c r="A61" i="13"/>
  <c r="A56" i="13"/>
  <c r="A49" i="13"/>
  <c r="A36" i="13"/>
  <c r="A28" i="13"/>
  <c r="A21" i="13"/>
  <c r="C84" i="13"/>
  <c r="C79" i="13"/>
  <c r="B77" i="13"/>
  <c r="B75" i="13"/>
  <c r="C72" i="13"/>
  <c r="D67" i="13"/>
  <c r="B63" i="13"/>
  <c r="D60" i="13"/>
  <c r="D55" i="13"/>
  <c r="B40" i="13"/>
  <c r="B33" i="13"/>
  <c r="C16" i="13"/>
  <c r="B11" i="13"/>
  <c r="B1" i="13"/>
  <c r="L84" i="13"/>
  <c r="N83" i="13"/>
  <c r="G83" i="13"/>
  <c r="M80" i="13"/>
  <c r="N79" i="13"/>
  <c r="G79" i="13"/>
  <c r="M76" i="13"/>
  <c r="F76" i="13"/>
  <c r="G75" i="13"/>
  <c r="M72" i="13"/>
  <c r="F72" i="13"/>
  <c r="I71" i="13"/>
  <c r="N68" i="13"/>
  <c r="F68" i="13"/>
  <c r="G67" i="13"/>
  <c r="M64" i="13"/>
  <c r="K63" i="13"/>
  <c r="K56" i="13"/>
  <c r="G24" i="13"/>
  <c r="L68" i="13"/>
  <c r="J64" i="13"/>
  <c r="G60" i="13"/>
  <c r="G1" i="13"/>
  <c r="F1" i="13"/>
  <c r="H3" i="13"/>
  <c r="H19" i="13"/>
  <c r="H35" i="13"/>
  <c r="H51" i="13"/>
  <c r="L59" i="13"/>
  <c r="I63" i="13"/>
  <c r="M63" i="13"/>
  <c r="I67" i="13"/>
  <c r="H27" i="13"/>
  <c r="G63" i="13"/>
  <c r="K67" i="13"/>
  <c r="G71" i="13"/>
  <c r="M71" i="13"/>
  <c r="I75" i="13"/>
  <c r="N75" i="13"/>
  <c r="J79" i="13"/>
  <c r="F83" i="13"/>
  <c r="K83" i="13"/>
  <c r="C11" i="13"/>
  <c r="B19" i="13"/>
  <c r="C27" i="13"/>
  <c r="B51" i="13"/>
  <c r="B55" i="13"/>
  <c r="D63" i="13"/>
  <c r="C67" i="13"/>
  <c r="B71" i="13"/>
  <c r="D79" i="13"/>
  <c r="C83" i="13"/>
  <c r="F81" i="13"/>
  <c r="J81" i="13"/>
  <c r="N81" i="13"/>
  <c r="C81" i="13"/>
  <c r="H81" i="13"/>
  <c r="M81" i="13"/>
  <c r="D81" i="13"/>
  <c r="F77" i="13"/>
  <c r="J77" i="13"/>
  <c r="N77" i="13"/>
  <c r="C77" i="13"/>
  <c r="G77" i="13"/>
  <c r="L77" i="13"/>
  <c r="F73" i="13"/>
  <c r="J73" i="13"/>
  <c r="N73" i="13"/>
  <c r="C73" i="13"/>
  <c r="K73" i="13"/>
  <c r="F69" i="13"/>
  <c r="J69" i="13"/>
  <c r="N69" i="13"/>
  <c r="C69" i="13"/>
  <c r="I69" i="13"/>
  <c r="B69" i="13"/>
  <c r="F65" i="13"/>
  <c r="J65" i="13"/>
  <c r="N65" i="13"/>
  <c r="C65" i="13"/>
  <c r="G65" i="13"/>
  <c r="K65" i="13"/>
  <c r="M65" i="13"/>
  <c r="D65" i="13"/>
  <c r="G61" i="13"/>
  <c r="K61" i="13"/>
  <c r="H61" i="13"/>
  <c r="L61" i="13"/>
  <c r="I61" i="13"/>
  <c r="M61" i="13"/>
  <c r="F61" i="13"/>
  <c r="C61" i="13"/>
  <c r="J61" i="13"/>
  <c r="G57" i="13"/>
  <c r="K57" i="13"/>
  <c r="H57" i="13"/>
  <c r="L57" i="13"/>
  <c r="I57" i="13"/>
  <c r="M57" i="13"/>
  <c r="J57" i="13"/>
  <c r="C57" i="13"/>
  <c r="N57" i="13"/>
  <c r="F57" i="13"/>
  <c r="G53" i="13"/>
  <c r="H53" i="13"/>
  <c r="J53" i="13"/>
  <c r="N53" i="13"/>
  <c r="F53" i="13"/>
  <c r="G49" i="13"/>
  <c r="H49" i="13"/>
  <c r="J49" i="13"/>
  <c r="G45" i="13"/>
  <c r="H45" i="13"/>
  <c r="J45" i="13"/>
  <c r="B45" i="13"/>
  <c r="F45" i="13"/>
  <c r="A45" i="13"/>
  <c r="G41" i="13"/>
  <c r="H41" i="13"/>
  <c r="J41" i="13"/>
  <c r="F41" i="13"/>
  <c r="B41" i="13"/>
  <c r="N41" i="13"/>
  <c r="G37" i="13"/>
  <c r="H37" i="13"/>
  <c r="J37" i="13"/>
  <c r="N37" i="13"/>
  <c r="B37" i="13"/>
  <c r="G33" i="13"/>
  <c r="H33" i="13"/>
  <c r="J33" i="13"/>
  <c r="N33" i="13"/>
  <c r="G29" i="13"/>
  <c r="H29" i="13"/>
  <c r="J29" i="13"/>
  <c r="F29" i="13"/>
  <c r="A29" i="13"/>
  <c r="G25" i="13"/>
  <c r="H25" i="13"/>
  <c r="J25" i="13"/>
  <c r="F25" i="13"/>
  <c r="N25" i="13"/>
  <c r="G21" i="13"/>
  <c r="H21" i="13"/>
  <c r="J21" i="13"/>
  <c r="N21" i="13"/>
  <c r="B21" i="13"/>
  <c r="F21" i="13"/>
  <c r="G17" i="13"/>
  <c r="H17" i="13"/>
  <c r="J17" i="13"/>
  <c r="G13" i="13"/>
  <c r="H13" i="13"/>
  <c r="J13" i="13"/>
  <c r="F13" i="13"/>
  <c r="A13" i="13"/>
  <c r="G9" i="13"/>
  <c r="H9" i="13"/>
  <c r="J9" i="13"/>
  <c r="F9" i="13"/>
  <c r="N9" i="13"/>
  <c r="G5" i="13"/>
  <c r="H5" i="13"/>
  <c r="J5" i="13"/>
  <c r="N5" i="13"/>
  <c r="A1" i="13"/>
  <c r="A80" i="13"/>
  <c r="A69" i="13"/>
  <c r="A64" i="13"/>
  <c r="A53" i="13"/>
  <c r="A32" i="13"/>
  <c r="A25" i="13"/>
  <c r="A17" i="13"/>
  <c r="A4" i="13"/>
  <c r="B83" i="13"/>
  <c r="D80" i="13"/>
  <c r="D75" i="13"/>
  <c r="D73" i="13"/>
  <c r="C71" i="13"/>
  <c r="D68" i="13"/>
  <c r="C64" i="13"/>
  <c r="D61" i="13"/>
  <c r="C59" i="13"/>
  <c r="B57" i="13"/>
  <c r="B49" i="13"/>
  <c r="B43" i="13"/>
  <c r="B36" i="13"/>
  <c r="B29" i="13"/>
  <c r="B24" i="13"/>
  <c r="B9" i="13"/>
  <c r="B3" i="13"/>
  <c r="H1" i="13"/>
  <c r="I84" i="13"/>
  <c r="J83" i="13"/>
  <c r="G81" i="13"/>
  <c r="I80" i="13"/>
  <c r="K79" i="13"/>
  <c r="H77" i="13"/>
  <c r="I76" i="13"/>
  <c r="K75" i="13"/>
  <c r="H73" i="13"/>
  <c r="J72" i="13"/>
  <c r="K71" i="13"/>
  <c r="H69" i="13"/>
  <c r="J68" i="13"/>
  <c r="M67" i="13"/>
  <c r="I65" i="13"/>
  <c r="I64" i="13"/>
  <c r="F63" i="13"/>
  <c r="N45" i="13"/>
  <c r="F37" i="13"/>
  <c r="N29" i="13"/>
  <c r="G20" i="13"/>
  <c r="H11" i="13"/>
  <c r="G4" i="13"/>
  <c r="I59" i="13"/>
  <c r="M59" i="13"/>
  <c r="F59" i="13"/>
  <c r="J59" i="13"/>
  <c r="N59" i="13"/>
  <c r="G59" i="13"/>
  <c r="K59" i="13"/>
  <c r="I55" i="13"/>
  <c r="M55" i="13"/>
  <c r="F55" i="13"/>
  <c r="J55" i="13"/>
  <c r="N55" i="13"/>
  <c r="G55" i="13"/>
  <c r="K55" i="13"/>
  <c r="J51" i="13"/>
  <c r="F51" i="13"/>
  <c r="N51" i="13"/>
  <c r="G51" i="13"/>
  <c r="J47" i="13"/>
  <c r="F47" i="13"/>
  <c r="N47" i="13"/>
  <c r="G47" i="13"/>
  <c r="J43" i="13"/>
  <c r="F43" i="13"/>
  <c r="N43" i="13"/>
  <c r="G43" i="13"/>
  <c r="J39" i="13"/>
  <c r="F39" i="13"/>
  <c r="N39" i="13"/>
  <c r="G39" i="13"/>
  <c r="J35" i="13"/>
  <c r="F35" i="13"/>
  <c r="N35" i="13"/>
  <c r="G35" i="13"/>
  <c r="J31" i="13"/>
  <c r="F31" i="13"/>
  <c r="N31" i="13"/>
  <c r="G31" i="13"/>
  <c r="J27" i="13"/>
  <c r="F27" i="13"/>
  <c r="N27" i="13"/>
  <c r="G27" i="13"/>
  <c r="J23" i="13"/>
  <c r="F23" i="13"/>
  <c r="N23" i="13"/>
  <c r="G23" i="13"/>
  <c r="J19" i="13"/>
  <c r="F19" i="13"/>
  <c r="N19" i="13"/>
  <c r="G19" i="13"/>
  <c r="J15" i="13"/>
  <c r="F15" i="13"/>
  <c r="N15" i="13"/>
  <c r="G15" i="13"/>
  <c r="J11" i="13"/>
  <c r="F11" i="13"/>
  <c r="N11" i="13"/>
  <c r="G11" i="13"/>
  <c r="J7" i="13"/>
  <c r="F7" i="13"/>
  <c r="N7" i="13"/>
  <c r="G7" i="13"/>
  <c r="J3" i="13"/>
  <c r="F3" i="13"/>
  <c r="N3" i="13"/>
  <c r="G3" i="13"/>
  <c r="A83" i="13"/>
  <c r="A79" i="13"/>
  <c r="A75" i="13"/>
  <c r="A71" i="13"/>
  <c r="A67" i="13"/>
  <c r="A63" i="13"/>
  <c r="A59" i="13"/>
  <c r="A55" i="13"/>
  <c r="A51" i="13"/>
  <c r="A47" i="13"/>
  <c r="A43" i="13"/>
  <c r="A39" i="13"/>
  <c r="A35" i="13"/>
  <c r="A31" i="13"/>
  <c r="A27" i="13"/>
  <c r="A23" i="13"/>
  <c r="A19" i="13"/>
  <c r="A15" i="13"/>
  <c r="A11" i="13"/>
  <c r="A7" i="13"/>
  <c r="A3" i="13"/>
  <c r="B27" i="13"/>
  <c r="B23" i="13"/>
  <c r="B15" i="13"/>
  <c r="C3" i="13"/>
  <c r="L83" i="13"/>
  <c r="L79" i="13"/>
  <c r="L75" i="13"/>
  <c r="L71" i="13"/>
  <c r="L67" i="13"/>
  <c r="L63" i="13"/>
  <c r="H59" i="13"/>
  <c r="L55" i="13"/>
  <c r="H47" i="13"/>
  <c r="H31" i="13"/>
  <c r="H15" i="13"/>
  <c r="K102" i="15"/>
  <c r="K98" i="15"/>
  <c r="K94" i="15"/>
  <c r="K90" i="15"/>
  <c r="K86" i="15"/>
  <c r="K82" i="15"/>
  <c r="K78" i="15"/>
  <c r="K74" i="15"/>
  <c r="K70" i="15"/>
  <c r="K66" i="15"/>
  <c r="K62" i="15"/>
  <c r="L101" i="15"/>
  <c r="L97" i="15"/>
  <c r="L93" i="15"/>
  <c r="L89" i="15"/>
  <c r="L85" i="15"/>
  <c r="L81" i="15"/>
  <c r="L77" i="15"/>
  <c r="L73" i="15"/>
  <c r="L69" i="15"/>
  <c r="L65" i="15"/>
  <c r="L61" i="15"/>
  <c r="N103" i="15"/>
  <c r="N99" i="15"/>
  <c r="N95" i="15"/>
  <c r="N91" i="15"/>
  <c r="N87" i="15"/>
  <c r="N83" i="15"/>
  <c r="N79" i="15"/>
  <c r="N75" i="15"/>
  <c r="N71" i="15"/>
  <c r="N67" i="15"/>
  <c r="N63" i="15"/>
  <c r="J103" i="15"/>
  <c r="J99" i="15"/>
  <c r="J95" i="15"/>
  <c r="J91" i="15"/>
  <c r="J87" i="15"/>
  <c r="J83" i="15"/>
  <c r="J79" i="15"/>
  <c r="J75" i="15"/>
  <c r="J71" i="15"/>
  <c r="J67" i="15"/>
  <c r="J63" i="15"/>
  <c r="M100" i="15"/>
  <c r="M68" i="15"/>
  <c r="M60" i="15"/>
  <c r="N20" i="15"/>
  <c r="L59" i="15"/>
  <c r="M59" i="15"/>
  <c r="J59" i="15"/>
  <c r="N59" i="15"/>
  <c r="L55" i="15"/>
  <c r="M55" i="15"/>
  <c r="J55" i="15"/>
  <c r="N55" i="15"/>
  <c r="L51" i="15"/>
  <c r="M51" i="15"/>
  <c r="J51" i="15"/>
  <c r="N51" i="15"/>
  <c r="L47" i="15"/>
  <c r="M47" i="15"/>
  <c r="J47" i="15"/>
  <c r="N47" i="15"/>
  <c r="L43" i="15"/>
  <c r="M43" i="15"/>
  <c r="J43" i="15"/>
  <c r="N43" i="15"/>
  <c r="L39" i="15"/>
  <c r="M39" i="15"/>
  <c r="J39" i="15"/>
  <c r="N39" i="15"/>
  <c r="L35" i="15"/>
  <c r="M35" i="15"/>
  <c r="J35" i="15"/>
  <c r="N35" i="15"/>
  <c r="L31" i="15"/>
  <c r="M31" i="15"/>
  <c r="J31" i="15"/>
  <c r="N31" i="15"/>
  <c r="L27" i="15"/>
  <c r="M27" i="15"/>
  <c r="J27" i="15"/>
  <c r="N27" i="15"/>
  <c r="L23" i="15"/>
  <c r="M23" i="15"/>
  <c r="J23" i="15"/>
  <c r="N23" i="15"/>
  <c r="L19" i="15"/>
  <c r="M19" i="15"/>
  <c r="J19" i="15"/>
  <c r="N19" i="15"/>
  <c r="L15" i="15"/>
  <c r="M15" i="15"/>
  <c r="J15" i="15"/>
  <c r="N15" i="15"/>
  <c r="L11" i="15"/>
  <c r="M11" i="15"/>
  <c r="J11" i="15"/>
  <c r="N11" i="15"/>
  <c r="L7" i="15"/>
  <c r="M7" i="15"/>
  <c r="J7" i="15"/>
  <c r="N7" i="15"/>
  <c r="M5" i="15"/>
  <c r="M103" i="15"/>
  <c r="N102" i="15"/>
  <c r="J102" i="15"/>
  <c r="K101" i="15"/>
  <c r="L100" i="15"/>
  <c r="M99" i="15"/>
  <c r="N98" i="15"/>
  <c r="J98" i="15"/>
  <c r="K97" i="15"/>
  <c r="L96" i="15"/>
  <c r="M95" i="15"/>
  <c r="N94" i="15"/>
  <c r="J94" i="15"/>
  <c r="K93" i="15"/>
  <c r="L92" i="15"/>
  <c r="M91" i="15"/>
  <c r="N90" i="15"/>
  <c r="J90" i="15"/>
  <c r="K89" i="15"/>
  <c r="L88" i="15"/>
  <c r="M87" i="15"/>
  <c r="N86" i="15"/>
  <c r="J86" i="15"/>
  <c r="K85" i="15"/>
  <c r="L84" i="15"/>
  <c r="M83" i="15"/>
  <c r="N82" i="15"/>
  <c r="J82" i="15"/>
  <c r="K81" i="15"/>
  <c r="L80" i="15"/>
  <c r="M79" i="15"/>
  <c r="N78" i="15"/>
  <c r="J78" i="15"/>
  <c r="K77" i="15"/>
  <c r="L76" i="15"/>
  <c r="M75" i="15"/>
  <c r="N74" i="15"/>
  <c r="J74" i="15"/>
  <c r="K73" i="15"/>
  <c r="L72" i="15"/>
  <c r="M71" i="15"/>
  <c r="N70" i="15"/>
  <c r="J70" i="15"/>
  <c r="K69" i="15"/>
  <c r="L68" i="15"/>
  <c r="M67" i="15"/>
  <c r="N66" i="15"/>
  <c r="J66" i="15"/>
  <c r="K65" i="15"/>
  <c r="L64" i="15"/>
  <c r="M63" i="15"/>
  <c r="N62" i="15"/>
  <c r="J62" i="15"/>
  <c r="K61" i="15"/>
  <c r="L60" i="15"/>
  <c r="K55" i="15"/>
  <c r="K39" i="15"/>
  <c r="K23" i="15"/>
  <c r="K7" i="15"/>
  <c r="K56" i="15"/>
  <c r="L56" i="15"/>
  <c r="M56" i="15"/>
  <c r="K52" i="15"/>
  <c r="L52" i="15"/>
  <c r="M52" i="15"/>
  <c r="K48" i="15"/>
  <c r="L48" i="15"/>
  <c r="M48" i="15"/>
  <c r="K44" i="15"/>
  <c r="L44" i="15"/>
  <c r="M44" i="15"/>
  <c r="K40" i="15"/>
  <c r="L40" i="15"/>
  <c r="M40" i="15"/>
  <c r="K36" i="15"/>
  <c r="L36" i="15"/>
  <c r="M36" i="15"/>
  <c r="K32" i="15"/>
  <c r="L32" i="15"/>
  <c r="M32" i="15"/>
  <c r="K28" i="15"/>
  <c r="L28" i="15"/>
  <c r="M28" i="15"/>
  <c r="K24" i="15"/>
  <c r="L24" i="15"/>
  <c r="M24" i="15"/>
  <c r="K20" i="15"/>
  <c r="L20" i="15"/>
  <c r="M20" i="15"/>
  <c r="K16" i="15"/>
  <c r="L16" i="15"/>
  <c r="M16" i="15"/>
  <c r="K12" i="15"/>
  <c r="L12" i="15"/>
  <c r="M12" i="15"/>
  <c r="K8" i="15"/>
  <c r="L8" i="15"/>
  <c r="M8" i="15"/>
  <c r="N5" i="15"/>
  <c r="M92" i="15"/>
  <c r="M80" i="15"/>
  <c r="M76" i="15"/>
  <c r="M72" i="15"/>
  <c r="M64" i="15"/>
  <c r="J24" i="15"/>
  <c r="J8" i="15"/>
  <c r="M58" i="15"/>
  <c r="J58" i="15"/>
  <c r="N58" i="15"/>
  <c r="K58" i="15"/>
  <c r="M54" i="15"/>
  <c r="J54" i="15"/>
  <c r="N54" i="15"/>
  <c r="K54" i="15"/>
  <c r="M50" i="15"/>
  <c r="J50" i="15"/>
  <c r="N50" i="15"/>
  <c r="K50" i="15"/>
  <c r="M46" i="15"/>
  <c r="J46" i="15"/>
  <c r="N46" i="15"/>
  <c r="K46" i="15"/>
  <c r="M42" i="15"/>
  <c r="J42" i="15"/>
  <c r="N42" i="15"/>
  <c r="K42" i="15"/>
  <c r="M38" i="15"/>
  <c r="J38" i="15"/>
  <c r="N38" i="15"/>
  <c r="K38" i="15"/>
  <c r="M34" i="15"/>
  <c r="J34" i="15"/>
  <c r="N34" i="15"/>
  <c r="K34" i="15"/>
  <c r="M30" i="15"/>
  <c r="J30" i="15"/>
  <c r="N30" i="15"/>
  <c r="K30" i="15"/>
  <c r="M26" i="15"/>
  <c r="J26" i="15"/>
  <c r="N26" i="15"/>
  <c r="K26" i="15"/>
  <c r="M22" i="15"/>
  <c r="J22" i="15"/>
  <c r="N22" i="15"/>
  <c r="K22" i="15"/>
  <c r="M18" i="15"/>
  <c r="J18" i="15"/>
  <c r="N18" i="15"/>
  <c r="K18" i="15"/>
  <c r="M14" i="15"/>
  <c r="J14" i="15"/>
  <c r="N14" i="15"/>
  <c r="K14" i="15"/>
  <c r="M10" i="15"/>
  <c r="J10" i="15"/>
  <c r="N10" i="15"/>
  <c r="K10" i="15"/>
  <c r="M6" i="15"/>
  <c r="J6" i="15"/>
  <c r="N6" i="15"/>
  <c r="K6" i="15"/>
  <c r="L5" i="15"/>
  <c r="L103" i="15"/>
  <c r="M102" i="15"/>
  <c r="N101" i="15"/>
  <c r="J101" i="15"/>
  <c r="K100" i="15"/>
  <c r="L99" i="15"/>
  <c r="M98" i="15"/>
  <c r="N97" i="15"/>
  <c r="J97" i="15"/>
  <c r="K96" i="15"/>
  <c r="L95" i="15"/>
  <c r="M94" i="15"/>
  <c r="N93" i="15"/>
  <c r="J93" i="15"/>
  <c r="K92" i="15"/>
  <c r="L91" i="15"/>
  <c r="M90" i="15"/>
  <c r="N89" i="15"/>
  <c r="J89" i="15"/>
  <c r="K88" i="15"/>
  <c r="L87" i="15"/>
  <c r="M86" i="15"/>
  <c r="N85" i="15"/>
  <c r="J85" i="15"/>
  <c r="K84" i="15"/>
  <c r="L83" i="15"/>
  <c r="M82" i="15"/>
  <c r="N81" i="15"/>
  <c r="J81" i="15"/>
  <c r="K80" i="15"/>
  <c r="L79" i="15"/>
  <c r="M78" i="15"/>
  <c r="N77" i="15"/>
  <c r="J77" i="15"/>
  <c r="K76" i="15"/>
  <c r="L75" i="15"/>
  <c r="M74" i="15"/>
  <c r="N73" i="15"/>
  <c r="J73" i="15"/>
  <c r="K72" i="15"/>
  <c r="L71" i="15"/>
  <c r="M70" i="15"/>
  <c r="N69" i="15"/>
  <c r="J69" i="15"/>
  <c r="K68" i="15"/>
  <c r="L67" i="15"/>
  <c r="M66" i="15"/>
  <c r="N65" i="15"/>
  <c r="J65" i="15"/>
  <c r="K64" i="15"/>
  <c r="L63" i="15"/>
  <c r="M62" i="15"/>
  <c r="N61" i="15"/>
  <c r="J61" i="15"/>
  <c r="K60" i="15"/>
  <c r="L54" i="15"/>
  <c r="K51" i="15"/>
  <c r="J48" i="15"/>
  <c r="N44" i="15"/>
  <c r="L38" i="15"/>
  <c r="K35" i="15"/>
  <c r="J32" i="15"/>
  <c r="N28" i="15"/>
  <c r="L22" i="15"/>
  <c r="K19" i="15"/>
  <c r="J16" i="15"/>
  <c r="N12" i="15"/>
  <c r="L6" i="15"/>
  <c r="M96" i="15"/>
  <c r="M88" i="15"/>
  <c r="M84" i="15"/>
  <c r="J56" i="15"/>
  <c r="N52" i="15"/>
  <c r="J40" i="15"/>
  <c r="N36" i="15"/>
  <c r="J57" i="15"/>
  <c r="N57" i="15"/>
  <c r="K57" i="15"/>
  <c r="L57" i="15"/>
  <c r="J53" i="15"/>
  <c r="N53" i="15"/>
  <c r="K53" i="15"/>
  <c r="L53" i="15"/>
  <c r="J49" i="15"/>
  <c r="N49" i="15"/>
  <c r="K49" i="15"/>
  <c r="L49" i="15"/>
  <c r="J45" i="15"/>
  <c r="N45" i="15"/>
  <c r="K45" i="15"/>
  <c r="L45" i="15"/>
  <c r="J41" i="15"/>
  <c r="N41" i="15"/>
  <c r="K41" i="15"/>
  <c r="L41" i="15"/>
  <c r="J37" i="15"/>
  <c r="N37" i="15"/>
  <c r="K37" i="15"/>
  <c r="L37" i="15"/>
  <c r="J33" i="15"/>
  <c r="N33" i="15"/>
  <c r="K33" i="15"/>
  <c r="L33" i="15"/>
  <c r="J29" i="15"/>
  <c r="N29" i="15"/>
  <c r="K29" i="15"/>
  <c r="L29" i="15"/>
  <c r="J25" i="15"/>
  <c r="N25" i="15"/>
  <c r="K25" i="15"/>
  <c r="L25" i="15"/>
  <c r="J21" i="15"/>
  <c r="N21" i="15"/>
  <c r="K21" i="15"/>
  <c r="L21" i="15"/>
  <c r="J17" i="15"/>
  <c r="N17" i="15"/>
  <c r="K17" i="15"/>
  <c r="L17" i="15"/>
  <c r="J13" i="15"/>
  <c r="N13" i="15"/>
  <c r="K13" i="15"/>
  <c r="L13" i="15"/>
  <c r="J9" i="15"/>
  <c r="N9" i="15"/>
  <c r="K9" i="15"/>
  <c r="L9" i="15"/>
  <c r="J5" i="15"/>
  <c r="N100" i="15"/>
  <c r="N96" i="15"/>
  <c r="N92" i="15"/>
  <c r="N88" i="15"/>
  <c r="N84" i="15"/>
  <c r="N80" i="15"/>
  <c r="N76" i="15"/>
  <c r="N72" i="15"/>
  <c r="N68" i="15"/>
  <c r="N64" i="15"/>
  <c r="N60" i="15"/>
  <c r="N56" i="15"/>
  <c r="M53" i="15"/>
  <c r="L50" i="15"/>
  <c r="K47" i="15"/>
  <c r="J44" i="15"/>
  <c r="N40" i="15"/>
  <c r="M37" i="15"/>
  <c r="L34" i="15"/>
  <c r="K31" i="15"/>
  <c r="J28" i="15"/>
  <c r="N24" i="15"/>
  <c r="M21" i="15"/>
  <c r="L18" i="15"/>
  <c r="K15" i="15"/>
  <c r="J12" i="15"/>
  <c r="N8" i="15"/>
  <c r="C7" i="2" l="1"/>
  <c r="E18" i="2" l="1"/>
  <c r="B5" i="15"/>
  <c r="C5" i="15"/>
  <c r="C11" i="15"/>
  <c r="D15" i="15"/>
  <c r="E18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5" i="15"/>
  <c r="C6" i="15"/>
  <c r="C7" i="15"/>
  <c r="C8" i="15"/>
  <c r="C9" i="15"/>
  <c r="C10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D6" i="15"/>
  <c r="D7" i="15"/>
  <c r="D8" i="15"/>
  <c r="D9" i="15"/>
  <c r="D10" i="15"/>
  <c r="D11" i="15"/>
  <c r="D12" i="15"/>
  <c r="D13" i="15"/>
  <c r="D14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G102" i="15" l="1"/>
  <c r="G90" i="15"/>
  <c r="G86" i="15"/>
  <c r="G78" i="15"/>
  <c r="G74" i="15"/>
  <c r="G66" i="15"/>
  <c r="G62" i="15"/>
  <c r="G54" i="15"/>
  <c r="G50" i="15"/>
  <c r="G42" i="15"/>
  <c r="G38" i="15"/>
  <c r="G30" i="15"/>
  <c r="G26" i="15"/>
  <c r="G99" i="15"/>
  <c r="G87" i="15"/>
  <c r="G75" i="15"/>
  <c r="G63" i="15"/>
  <c r="G51" i="15"/>
  <c r="G39" i="15"/>
  <c r="G27" i="15"/>
  <c r="G98" i="15"/>
  <c r="G101" i="15"/>
  <c r="G89" i="15"/>
  <c r="G77" i="15"/>
  <c r="G65" i="15"/>
  <c r="G53" i="15"/>
  <c r="G41" i="15"/>
  <c r="G29" i="15"/>
  <c r="G103" i="15"/>
  <c r="G91" i="15"/>
  <c r="G79" i="15"/>
  <c r="G67" i="15"/>
  <c r="G55" i="15"/>
  <c r="G43" i="15"/>
  <c r="G31" i="15"/>
  <c r="G97" i="15"/>
  <c r="G73" i="15"/>
  <c r="G49" i="15"/>
  <c r="G23" i="15"/>
  <c r="G85" i="15"/>
  <c r="G61" i="15"/>
  <c r="G37" i="15"/>
  <c r="G25" i="15"/>
  <c r="G95" i="15"/>
  <c r="G83" i="15"/>
  <c r="G71" i="15"/>
  <c r="G59" i="15"/>
  <c r="G47" i="15"/>
  <c r="G35" i="15"/>
  <c r="G94" i="15"/>
  <c r="G82" i="15"/>
  <c r="G70" i="15"/>
  <c r="G58" i="15"/>
  <c r="G46" i="15"/>
  <c r="G34" i="15"/>
  <c r="G93" i="15"/>
  <c r="G81" i="15"/>
  <c r="G69" i="15"/>
  <c r="G57" i="15"/>
  <c r="G45" i="15"/>
  <c r="G33" i="15"/>
  <c r="G100" i="15"/>
  <c r="G96" i="15"/>
  <c r="G92" i="15"/>
  <c r="G88" i="15"/>
  <c r="G84" i="15"/>
  <c r="G80" i="15"/>
  <c r="G76" i="15"/>
  <c r="G72" i="15"/>
  <c r="G68" i="15"/>
  <c r="G64" i="15"/>
  <c r="G60" i="15"/>
  <c r="G56" i="15"/>
  <c r="G52" i="15"/>
  <c r="G48" i="15"/>
  <c r="G44" i="15"/>
  <c r="G40" i="15"/>
  <c r="G36" i="15"/>
  <c r="G32" i="15"/>
  <c r="G28" i="15"/>
  <c r="G24" i="15"/>
  <c r="G22" i="15"/>
  <c r="G21" i="15"/>
  <c r="G5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C3" i="2"/>
  <c r="C2" i="2"/>
  <c r="K1" i="20" l="1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106" i="20"/>
  <c r="J107" i="20"/>
  <c r="J108" i="20"/>
  <c r="J109" i="20"/>
  <c r="J110" i="20"/>
  <c r="J2" i="20"/>
  <c r="I3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7" i="20"/>
  <c r="I108" i="20"/>
  <c r="I109" i="20"/>
  <c r="I110" i="20"/>
  <c r="I2" i="20"/>
  <c r="A3" i="20" l="1"/>
  <c r="E3" i="20" s="1"/>
  <c r="A4" i="20"/>
  <c r="E4" i="20" s="1"/>
  <c r="A5" i="20"/>
  <c r="E5" i="20" s="1"/>
  <c r="A6" i="20"/>
  <c r="E6" i="20" s="1"/>
  <c r="A7" i="20"/>
  <c r="E7" i="20" s="1"/>
  <c r="A8" i="20"/>
  <c r="E8" i="20" s="1"/>
  <c r="A9" i="20"/>
  <c r="E9" i="20" s="1"/>
  <c r="A10" i="20"/>
  <c r="E10" i="20" s="1"/>
  <c r="A11" i="20"/>
  <c r="E11" i="20" s="1"/>
  <c r="A12" i="20"/>
  <c r="E12" i="20" s="1"/>
  <c r="A13" i="20"/>
  <c r="E13" i="20" s="1"/>
  <c r="A14" i="20"/>
  <c r="E14" i="20" s="1"/>
  <c r="A15" i="20"/>
  <c r="E15" i="20" s="1"/>
  <c r="A16" i="20"/>
  <c r="E16" i="20" s="1"/>
  <c r="A17" i="20"/>
  <c r="E17" i="20" s="1"/>
  <c r="A18" i="20"/>
  <c r="E18" i="20" s="1"/>
  <c r="A19" i="20"/>
  <c r="E19" i="20" s="1"/>
  <c r="A20" i="20"/>
  <c r="E20" i="20" s="1"/>
  <c r="A21" i="20"/>
  <c r="E21" i="20" s="1"/>
  <c r="A22" i="20"/>
  <c r="E22" i="20" s="1"/>
  <c r="A23" i="20"/>
  <c r="E23" i="20" s="1"/>
  <c r="A24" i="20"/>
  <c r="E24" i="20" s="1"/>
  <c r="A25" i="20"/>
  <c r="E25" i="20" s="1"/>
  <c r="A26" i="20"/>
  <c r="E26" i="20" s="1"/>
  <c r="A27" i="20"/>
  <c r="E27" i="20" s="1"/>
  <c r="A28" i="20"/>
  <c r="E28" i="20" s="1"/>
  <c r="A29" i="20"/>
  <c r="E29" i="20" s="1"/>
  <c r="A30" i="20"/>
  <c r="E30" i="20" s="1"/>
  <c r="A31" i="20"/>
  <c r="E31" i="20" s="1"/>
  <c r="A32" i="20"/>
  <c r="E32" i="20" s="1"/>
  <c r="A33" i="20"/>
  <c r="E33" i="20" s="1"/>
  <c r="A34" i="20"/>
  <c r="E34" i="20" s="1"/>
  <c r="A35" i="20"/>
  <c r="E35" i="20" s="1"/>
  <c r="A36" i="20"/>
  <c r="E36" i="20" s="1"/>
  <c r="A37" i="20"/>
  <c r="E37" i="20" s="1"/>
  <c r="A38" i="20"/>
  <c r="E38" i="20" s="1"/>
  <c r="A39" i="20"/>
  <c r="E39" i="20" s="1"/>
  <c r="A40" i="20"/>
  <c r="E40" i="20" s="1"/>
  <c r="A41" i="20"/>
  <c r="E41" i="20" s="1"/>
  <c r="A42" i="20"/>
  <c r="E42" i="20" s="1"/>
  <c r="A43" i="20"/>
  <c r="E43" i="20" s="1"/>
  <c r="A44" i="20"/>
  <c r="E44" i="20" s="1"/>
  <c r="A45" i="20"/>
  <c r="E45" i="20" s="1"/>
  <c r="A46" i="20"/>
  <c r="E46" i="20" s="1"/>
  <c r="A47" i="20"/>
  <c r="E47" i="20" s="1"/>
  <c r="A48" i="20"/>
  <c r="E48" i="20" s="1"/>
  <c r="A49" i="20"/>
  <c r="E49" i="20" s="1"/>
  <c r="A50" i="20"/>
  <c r="E50" i="20" s="1"/>
  <c r="A51" i="20"/>
  <c r="E51" i="20" s="1"/>
  <c r="A52" i="20"/>
  <c r="E52" i="20" s="1"/>
  <c r="A53" i="20"/>
  <c r="E53" i="20" s="1"/>
  <c r="A54" i="20"/>
  <c r="E54" i="20" s="1"/>
  <c r="A55" i="20"/>
  <c r="E55" i="20" s="1"/>
  <c r="A56" i="20"/>
  <c r="E56" i="20" s="1"/>
  <c r="A57" i="20"/>
  <c r="E57" i="20" s="1"/>
  <c r="A58" i="20"/>
  <c r="E58" i="20" s="1"/>
  <c r="A59" i="20"/>
  <c r="E59" i="20" s="1"/>
  <c r="A60" i="20"/>
  <c r="E60" i="20" s="1"/>
  <c r="A61" i="20"/>
  <c r="E61" i="20" s="1"/>
  <c r="A62" i="20"/>
  <c r="E62" i="20" s="1"/>
  <c r="A63" i="20"/>
  <c r="E63" i="20" s="1"/>
  <c r="A64" i="20"/>
  <c r="E64" i="20" s="1"/>
  <c r="A65" i="20"/>
  <c r="E65" i="20" s="1"/>
  <c r="A66" i="20"/>
  <c r="E66" i="20" s="1"/>
  <c r="A67" i="20"/>
  <c r="E67" i="20" s="1"/>
  <c r="A68" i="20"/>
  <c r="E68" i="20" s="1"/>
  <c r="A69" i="20"/>
  <c r="E69" i="20" s="1"/>
  <c r="A70" i="20"/>
  <c r="E70" i="20" s="1"/>
  <c r="A71" i="20"/>
  <c r="E71" i="20" s="1"/>
  <c r="A72" i="20"/>
  <c r="E72" i="20" s="1"/>
  <c r="A73" i="20"/>
  <c r="E73" i="20" s="1"/>
  <c r="A74" i="20"/>
  <c r="E74" i="20" s="1"/>
  <c r="A75" i="20"/>
  <c r="E75" i="20" s="1"/>
  <c r="A76" i="20"/>
  <c r="E76" i="20" s="1"/>
  <c r="A77" i="20"/>
  <c r="E77" i="20" s="1"/>
  <c r="A78" i="20"/>
  <c r="E78" i="20" s="1"/>
  <c r="A79" i="20"/>
  <c r="E79" i="20" s="1"/>
  <c r="A80" i="20"/>
  <c r="E80" i="20" s="1"/>
  <c r="A81" i="20"/>
  <c r="E81" i="20" s="1"/>
  <c r="A82" i="20"/>
  <c r="E82" i="20" s="1"/>
  <c r="A83" i="20"/>
  <c r="E83" i="20" s="1"/>
  <c r="A84" i="20"/>
  <c r="E84" i="20" s="1"/>
  <c r="A85" i="20"/>
  <c r="E85" i="20" s="1"/>
  <c r="A86" i="20"/>
  <c r="E86" i="20" s="1"/>
  <c r="A87" i="20"/>
  <c r="E87" i="20" s="1"/>
  <c r="A88" i="20"/>
  <c r="E88" i="20" s="1"/>
  <c r="A89" i="20"/>
  <c r="E89" i="20" s="1"/>
  <c r="A90" i="20"/>
  <c r="E90" i="20" s="1"/>
  <c r="A91" i="20"/>
  <c r="E91" i="20" s="1"/>
  <c r="A92" i="20"/>
  <c r="E92" i="20" s="1"/>
  <c r="A93" i="20"/>
  <c r="A94" i="20"/>
  <c r="E94" i="20" s="1"/>
  <c r="A95" i="20"/>
  <c r="E95" i="20" s="1"/>
  <c r="A96" i="20"/>
  <c r="E96" i="20" s="1"/>
  <c r="A97" i="20"/>
  <c r="E97" i="20" s="1"/>
  <c r="A98" i="20"/>
  <c r="E98" i="20" s="1"/>
  <c r="A99" i="20"/>
  <c r="E99" i="20" s="1"/>
  <c r="A100" i="20"/>
  <c r="E100" i="20" s="1"/>
  <c r="A101" i="20"/>
  <c r="E101" i="20" s="1"/>
  <c r="A102" i="20"/>
  <c r="E102" i="20" s="1"/>
  <c r="A103" i="20"/>
  <c r="A104" i="20"/>
  <c r="A105" i="20"/>
  <c r="E105" i="20" s="1"/>
  <c r="A106" i="20"/>
  <c r="E106" i="20" s="1"/>
  <c r="A107" i="20"/>
  <c r="E107" i="20" s="1"/>
  <c r="A108" i="20"/>
  <c r="E108" i="20" s="1"/>
  <c r="A109" i="20"/>
  <c r="E109" i="20" s="1"/>
  <c r="A110" i="20"/>
  <c r="E110" i="20" s="1"/>
  <c r="C93" i="20" l="1"/>
  <c r="E93" i="20"/>
  <c r="C104" i="20"/>
  <c r="E104" i="20"/>
  <c r="C103" i="20"/>
  <c r="E103" i="20"/>
  <c r="B109" i="20"/>
  <c r="C101" i="20"/>
  <c r="B108" i="20"/>
  <c r="C108" i="20"/>
  <c r="C100" i="20"/>
  <c r="C92" i="20"/>
  <c r="C109" i="20"/>
  <c r="C107" i="20"/>
  <c r="C99" i="20"/>
  <c r="C91" i="20"/>
  <c r="B106" i="20"/>
  <c r="B98" i="20"/>
  <c r="B90" i="20"/>
  <c r="B92" i="20"/>
  <c r="C106" i="20"/>
  <c r="C98" i="20"/>
  <c r="C90" i="20"/>
  <c r="B105" i="20"/>
  <c r="D97" i="20"/>
  <c r="B89" i="20"/>
  <c r="G106" i="20"/>
  <c r="C105" i="20"/>
  <c r="C97" i="20"/>
  <c r="C89" i="20"/>
  <c r="B96" i="20"/>
  <c r="G98" i="20"/>
  <c r="C96" i="20"/>
  <c r="B104" i="20"/>
  <c r="D88" i="20"/>
  <c r="B95" i="20"/>
  <c r="G90" i="20"/>
  <c r="C95" i="20"/>
  <c r="D93" i="20"/>
  <c r="B103" i="20"/>
  <c r="B110" i="20"/>
  <c r="B102" i="20"/>
  <c r="D94" i="20"/>
  <c r="C110" i="20"/>
  <c r="C102" i="20"/>
  <c r="C94" i="20"/>
  <c r="D87" i="20"/>
  <c r="D86" i="20"/>
  <c r="D85" i="20"/>
  <c r="D29" i="20"/>
  <c r="H60" i="20"/>
  <c r="H28" i="20"/>
  <c r="H12" i="20"/>
  <c r="H4" i="20"/>
  <c r="D37" i="20"/>
  <c r="H59" i="20"/>
  <c r="H19" i="20"/>
  <c r="D45" i="20"/>
  <c r="H67" i="20"/>
  <c r="D82" i="20"/>
  <c r="B74" i="20"/>
  <c r="B66" i="20"/>
  <c r="H66" i="20"/>
  <c r="B58" i="20"/>
  <c r="H58" i="20"/>
  <c r="D50" i="20"/>
  <c r="D18" i="20"/>
  <c r="D69" i="20"/>
  <c r="D81" i="20"/>
  <c r="B73" i="20"/>
  <c r="B65" i="20"/>
  <c r="H65" i="20"/>
  <c r="B57" i="20"/>
  <c r="H57" i="20"/>
  <c r="D49" i="20"/>
  <c r="H41" i="20"/>
  <c r="D33" i="20"/>
  <c r="D17" i="20"/>
  <c r="H17" i="20"/>
  <c r="D61" i="20"/>
  <c r="H61" i="20"/>
  <c r="D21" i="20"/>
  <c r="B72" i="20"/>
  <c r="B64" i="20"/>
  <c r="H64" i="20"/>
  <c r="D56" i="20"/>
  <c r="H56" i="20"/>
  <c r="D48" i="20"/>
  <c r="D24" i="20"/>
  <c r="D16" i="20"/>
  <c r="D53" i="20"/>
  <c r="D13" i="20"/>
  <c r="B76" i="20"/>
  <c r="D79" i="20"/>
  <c r="B71" i="20"/>
  <c r="B63" i="20"/>
  <c r="H63" i="20"/>
  <c r="D55" i="20"/>
  <c r="H55" i="20"/>
  <c r="D47" i="20"/>
  <c r="D23" i="20"/>
  <c r="H23" i="20"/>
  <c r="D15" i="20"/>
  <c r="H15" i="20"/>
  <c r="D77" i="20"/>
  <c r="D5" i="20"/>
  <c r="D80" i="20"/>
  <c r="D78" i="20"/>
  <c r="B70" i="20"/>
  <c r="D62" i="20"/>
  <c r="H62" i="20"/>
  <c r="D54" i="20"/>
  <c r="D46" i="20"/>
  <c r="H46" i="20"/>
  <c r="D30" i="20"/>
  <c r="D22" i="20"/>
  <c r="H22" i="20"/>
  <c r="D14" i="20"/>
  <c r="H6" i="20"/>
  <c r="C88" i="20"/>
  <c r="C65" i="20"/>
  <c r="C87" i="20"/>
  <c r="C66" i="20"/>
  <c r="C73" i="20"/>
  <c r="C58" i="20"/>
  <c r="C86" i="20"/>
  <c r="C57" i="20"/>
  <c r="C64" i="20"/>
  <c r="C55" i="20"/>
  <c r="C69" i="20"/>
  <c r="C61" i="20"/>
  <c r="C71" i="20"/>
  <c r="C60" i="20"/>
  <c r="C63" i="20"/>
  <c r="C67" i="20"/>
  <c r="C59" i="20"/>
  <c r="F44" i="20"/>
  <c r="F12" i="20"/>
  <c r="G66" i="20"/>
  <c r="F37" i="20"/>
  <c r="F5" i="20"/>
  <c r="D76" i="20"/>
  <c r="F36" i="20"/>
  <c r="F4" i="20"/>
  <c r="F29" i="20"/>
  <c r="F60" i="20"/>
  <c r="F28" i="20"/>
  <c r="F53" i="20"/>
  <c r="F21" i="20"/>
  <c r="F61" i="20"/>
  <c r="F52" i="20"/>
  <c r="F20" i="20"/>
  <c r="F45" i="20"/>
  <c r="F13" i="20"/>
  <c r="D68" i="20"/>
  <c r="G50" i="20"/>
  <c r="C50" i="20" s="1"/>
  <c r="F67" i="20"/>
  <c r="F59" i="20"/>
  <c r="F51" i="20"/>
  <c r="F43" i="20"/>
  <c r="F35" i="20"/>
  <c r="F27" i="20"/>
  <c r="F19" i="20"/>
  <c r="F11" i="20"/>
  <c r="F3" i="20"/>
  <c r="D44" i="20"/>
  <c r="G42" i="20"/>
  <c r="C42" i="20" s="1"/>
  <c r="F66" i="20"/>
  <c r="F58" i="20"/>
  <c r="F50" i="20"/>
  <c r="F42" i="20"/>
  <c r="F34" i="20"/>
  <c r="F26" i="20"/>
  <c r="F18" i="20"/>
  <c r="F10" i="20"/>
  <c r="D12" i="20"/>
  <c r="G34" i="20"/>
  <c r="C34" i="20" s="1"/>
  <c r="F65" i="20"/>
  <c r="F57" i="20"/>
  <c r="F49" i="20"/>
  <c r="F41" i="20"/>
  <c r="F33" i="20"/>
  <c r="F25" i="20"/>
  <c r="F17" i="20"/>
  <c r="F9" i="20"/>
  <c r="G58" i="20"/>
  <c r="D4" i="20"/>
  <c r="G26" i="20"/>
  <c r="C26" i="20" s="1"/>
  <c r="F64" i="20"/>
  <c r="F56" i="20"/>
  <c r="F48" i="20"/>
  <c r="F40" i="20"/>
  <c r="F32" i="20"/>
  <c r="F24" i="20"/>
  <c r="F16" i="20"/>
  <c r="F8" i="20"/>
  <c r="G82" i="20"/>
  <c r="C82" i="20" s="1"/>
  <c r="G18" i="20"/>
  <c r="F63" i="20"/>
  <c r="F55" i="20"/>
  <c r="F47" i="20"/>
  <c r="F39" i="20"/>
  <c r="F31" i="20"/>
  <c r="F23" i="20"/>
  <c r="F15" i="20"/>
  <c r="F7" i="20"/>
  <c r="B69" i="20"/>
  <c r="G74" i="20"/>
  <c r="C74" i="20" s="1"/>
  <c r="G10" i="20"/>
  <c r="F62" i="20"/>
  <c r="F54" i="20"/>
  <c r="F46" i="20"/>
  <c r="F38" i="20"/>
  <c r="F30" i="20"/>
  <c r="F22" i="20"/>
  <c r="F14" i="20"/>
  <c r="F6" i="20"/>
  <c r="F110" i="20"/>
  <c r="F86" i="20"/>
  <c r="D60" i="20"/>
  <c r="B107" i="20"/>
  <c r="B60" i="20"/>
  <c r="F109" i="20"/>
  <c r="F101" i="20"/>
  <c r="F93" i="20"/>
  <c r="F85" i="20"/>
  <c r="F77" i="20"/>
  <c r="F69" i="20"/>
  <c r="G105" i="20"/>
  <c r="G97" i="20"/>
  <c r="G89" i="20"/>
  <c r="G81" i="20"/>
  <c r="C81" i="20" s="1"/>
  <c r="G73" i="20"/>
  <c r="G65" i="20"/>
  <c r="G57" i="20"/>
  <c r="G49" i="20"/>
  <c r="C49" i="20" s="1"/>
  <c r="G41" i="20"/>
  <c r="C41" i="20" s="1"/>
  <c r="G33" i="20"/>
  <c r="C33" i="20" s="1"/>
  <c r="G25" i="20"/>
  <c r="G17" i="20"/>
  <c r="G9" i="20"/>
  <c r="F102" i="20"/>
  <c r="F94" i="20"/>
  <c r="F78" i="20"/>
  <c r="F70" i="20"/>
  <c r="D52" i="20"/>
  <c r="B101" i="20"/>
  <c r="B56" i="20"/>
  <c r="F108" i="20"/>
  <c r="F100" i="20"/>
  <c r="F92" i="20"/>
  <c r="F84" i="20"/>
  <c r="F76" i="20"/>
  <c r="F68" i="20"/>
  <c r="G104" i="20"/>
  <c r="G96" i="20"/>
  <c r="G88" i="20"/>
  <c r="G80" i="20"/>
  <c r="C80" i="20" s="1"/>
  <c r="G72" i="20"/>
  <c r="C72" i="20" s="1"/>
  <c r="G64" i="20"/>
  <c r="G56" i="20"/>
  <c r="C56" i="20" s="1"/>
  <c r="G48" i="20"/>
  <c r="C48" i="20" s="1"/>
  <c r="G40" i="20"/>
  <c r="C40" i="20" s="1"/>
  <c r="G32" i="20"/>
  <c r="C32" i="20" s="1"/>
  <c r="G24" i="20"/>
  <c r="G16" i="20"/>
  <c r="G8" i="20"/>
  <c r="F107" i="20"/>
  <c r="F99" i="20"/>
  <c r="F91" i="20"/>
  <c r="F83" i="20"/>
  <c r="F75" i="20"/>
  <c r="G103" i="20"/>
  <c r="G95" i="20"/>
  <c r="G87" i="20"/>
  <c r="G79" i="20"/>
  <c r="C79" i="20" s="1"/>
  <c r="G71" i="20"/>
  <c r="G63" i="20"/>
  <c r="G55" i="20"/>
  <c r="G47" i="20"/>
  <c r="C47" i="20" s="1"/>
  <c r="G39" i="20"/>
  <c r="C39" i="20" s="1"/>
  <c r="G31" i="20"/>
  <c r="C31" i="20" s="1"/>
  <c r="G23" i="20"/>
  <c r="G15" i="20"/>
  <c r="G7" i="20"/>
  <c r="D100" i="20"/>
  <c r="D36" i="20"/>
  <c r="B88" i="20"/>
  <c r="F106" i="20"/>
  <c r="F98" i="20"/>
  <c r="F90" i="20"/>
  <c r="F82" i="20"/>
  <c r="F74" i="20"/>
  <c r="G110" i="20"/>
  <c r="G102" i="20"/>
  <c r="G94" i="20"/>
  <c r="G86" i="20"/>
  <c r="G78" i="20"/>
  <c r="C78" i="20" s="1"/>
  <c r="G70" i="20"/>
  <c r="C70" i="20" s="1"/>
  <c r="G62" i="20"/>
  <c r="C62" i="20" s="1"/>
  <c r="G54" i="20"/>
  <c r="C54" i="20" s="1"/>
  <c r="G46" i="20"/>
  <c r="C46" i="20" s="1"/>
  <c r="G38" i="20"/>
  <c r="C38" i="20" s="1"/>
  <c r="G30" i="20"/>
  <c r="C30" i="20" s="1"/>
  <c r="G22" i="20"/>
  <c r="G14" i="20"/>
  <c r="G6" i="20"/>
  <c r="D92" i="20"/>
  <c r="D28" i="20"/>
  <c r="B82" i="20"/>
  <c r="F105" i="20"/>
  <c r="F97" i="20"/>
  <c r="F89" i="20"/>
  <c r="F81" i="20"/>
  <c r="F73" i="20"/>
  <c r="G109" i="20"/>
  <c r="G101" i="20"/>
  <c r="G93" i="20"/>
  <c r="G85" i="20"/>
  <c r="C85" i="20" s="1"/>
  <c r="G77" i="20"/>
  <c r="C77" i="20" s="1"/>
  <c r="G69" i="20"/>
  <c r="G61" i="20"/>
  <c r="G53" i="20"/>
  <c r="C53" i="20" s="1"/>
  <c r="G45" i="20"/>
  <c r="C45" i="20" s="1"/>
  <c r="G37" i="20"/>
  <c r="C37" i="20" s="1"/>
  <c r="G29" i="20"/>
  <c r="C29" i="20" s="1"/>
  <c r="G21" i="20"/>
  <c r="G13" i="20"/>
  <c r="G5" i="20"/>
  <c r="D84" i="20"/>
  <c r="D20" i="20"/>
  <c r="B79" i="20"/>
  <c r="F104" i="20"/>
  <c r="F96" i="20"/>
  <c r="F88" i="20"/>
  <c r="F80" i="20"/>
  <c r="F72" i="20"/>
  <c r="G108" i="20"/>
  <c r="G100" i="20"/>
  <c r="G92" i="20"/>
  <c r="G84" i="20"/>
  <c r="C84" i="20" s="1"/>
  <c r="G76" i="20"/>
  <c r="C76" i="20" s="1"/>
  <c r="G68" i="20"/>
  <c r="C68" i="20" s="1"/>
  <c r="G60" i="20"/>
  <c r="G52" i="20"/>
  <c r="C52" i="20" s="1"/>
  <c r="G44" i="20"/>
  <c r="C44" i="20" s="1"/>
  <c r="G36" i="20"/>
  <c r="C36" i="20" s="1"/>
  <c r="G28" i="20"/>
  <c r="C28" i="20" s="1"/>
  <c r="G20" i="20"/>
  <c r="G12" i="20"/>
  <c r="G4" i="20"/>
  <c r="B75" i="20"/>
  <c r="F103" i="20"/>
  <c r="F95" i="20"/>
  <c r="F87" i="20"/>
  <c r="F79" i="20"/>
  <c r="F71" i="20"/>
  <c r="G107" i="20"/>
  <c r="G99" i="20"/>
  <c r="G91" i="20"/>
  <c r="G83" i="20"/>
  <c r="C83" i="20" s="1"/>
  <c r="G75" i="20"/>
  <c r="C75" i="20" s="1"/>
  <c r="G67" i="20"/>
  <c r="G59" i="20"/>
  <c r="G51" i="20"/>
  <c r="C51" i="20" s="1"/>
  <c r="G43" i="20"/>
  <c r="C43" i="20" s="1"/>
  <c r="G35" i="20"/>
  <c r="C35" i="20" s="1"/>
  <c r="G27" i="20"/>
  <c r="C27" i="20" s="1"/>
  <c r="G19" i="20"/>
  <c r="G11" i="20"/>
  <c r="G3" i="20"/>
  <c r="D99" i="20"/>
  <c r="D91" i="20"/>
  <c r="D83" i="20"/>
  <c r="D75" i="20"/>
  <c r="D67" i="20"/>
  <c r="D59" i="20"/>
  <c r="D51" i="20"/>
  <c r="D43" i="20"/>
  <c r="D35" i="20"/>
  <c r="D27" i="20"/>
  <c r="D19" i="20"/>
  <c r="D11" i="20"/>
  <c r="D3" i="20"/>
  <c r="B100" i="20"/>
  <c r="B94" i="20"/>
  <c r="B87" i="20"/>
  <c r="B81" i="20"/>
  <c r="B68" i="20"/>
  <c r="B62" i="20"/>
  <c r="B55" i="20"/>
  <c r="D98" i="20"/>
  <c r="D90" i="20"/>
  <c r="D74" i="20"/>
  <c r="D66" i="20"/>
  <c r="D58" i="20"/>
  <c r="D42" i="20"/>
  <c r="D34" i="20"/>
  <c r="D26" i="20"/>
  <c r="D10" i="20"/>
  <c r="B99" i="20"/>
  <c r="B93" i="20"/>
  <c r="B80" i="20"/>
  <c r="B67" i="20"/>
  <c r="B61" i="20"/>
  <c r="D73" i="20"/>
  <c r="D41" i="20"/>
  <c r="D96" i="20"/>
  <c r="D72" i="20"/>
  <c r="D64" i="20"/>
  <c r="D40" i="20"/>
  <c r="D32" i="20"/>
  <c r="D8" i="20"/>
  <c r="B91" i="20"/>
  <c r="B85" i="20"/>
  <c r="B59" i="20"/>
  <c r="D89" i="20"/>
  <c r="D65" i="20"/>
  <c r="D25" i="20"/>
  <c r="B86" i="20"/>
  <c r="D95" i="20"/>
  <c r="D71" i="20"/>
  <c r="D63" i="20"/>
  <c r="D39" i="20"/>
  <c r="D31" i="20"/>
  <c r="D7" i="20"/>
  <c r="B97" i="20"/>
  <c r="B84" i="20"/>
  <c r="B78" i="20"/>
  <c r="D57" i="20"/>
  <c r="D70" i="20"/>
  <c r="D38" i="20"/>
  <c r="D6" i="20"/>
  <c r="B83" i="20"/>
  <c r="B77" i="20"/>
  <c r="D9" i="20"/>
  <c r="C6" i="2" l="1"/>
  <c r="C5" i="2"/>
  <c r="N87" i="3" l="1"/>
  <c r="N86" i="3"/>
  <c r="N85" i="3"/>
  <c r="N84" i="3"/>
  <c r="N83" i="3"/>
  <c r="N82" i="3"/>
  <c r="M1" i="20" s="1"/>
  <c r="N81" i="3"/>
  <c r="N80" i="3"/>
  <c r="N79" i="3"/>
  <c r="N78" i="3"/>
  <c r="N77" i="3"/>
  <c r="N76" i="3"/>
  <c r="L1" i="20" s="1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1" i="13" s="1"/>
  <c r="D74" i="5" l="1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F101" i="5" s="1"/>
  <c r="G101" i="5" s="1"/>
  <c r="H101" i="5" s="1"/>
  <c r="J101" i="5" s="1"/>
  <c r="D102" i="5"/>
  <c r="E102" i="5" s="1"/>
  <c r="F93" i="5" l="1"/>
  <c r="G93" i="5" s="1"/>
  <c r="H93" i="5" s="1"/>
  <c r="J93" i="5" s="1"/>
  <c r="F92" i="5"/>
  <c r="G92" i="5" s="1"/>
  <c r="F95" i="5"/>
  <c r="G95" i="5" s="1"/>
  <c r="I95" i="5" s="1"/>
  <c r="F87" i="5"/>
  <c r="G87" i="5" s="1"/>
  <c r="H87" i="5" s="1"/>
  <c r="J87" i="5" s="1"/>
  <c r="F81" i="5"/>
  <c r="G81" i="5" s="1"/>
  <c r="H81" i="5" s="1"/>
  <c r="J81" i="5" s="1"/>
  <c r="F102" i="5"/>
  <c r="G102" i="5" s="1"/>
  <c r="I102" i="5" s="1"/>
  <c r="F97" i="5"/>
  <c r="G97" i="5" s="1"/>
  <c r="F89" i="5"/>
  <c r="G89" i="5" s="1"/>
  <c r="E101" i="5"/>
  <c r="F98" i="5"/>
  <c r="G98" i="5" s="1"/>
  <c r="I98" i="5" s="1"/>
  <c r="F99" i="5"/>
  <c r="G99" i="5" s="1"/>
  <c r="F91" i="5"/>
  <c r="G91" i="5" s="1"/>
  <c r="H91" i="5" s="1"/>
  <c r="J91" i="5" s="1"/>
  <c r="F96" i="5"/>
  <c r="G96" i="5" s="1"/>
  <c r="H96" i="5" s="1"/>
  <c r="J96" i="5" s="1"/>
  <c r="F88" i="5"/>
  <c r="G88" i="5" s="1"/>
  <c r="I88" i="5" s="1"/>
  <c r="F77" i="5"/>
  <c r="G77" i="5" s="1"/>
  <c r="H77" i="5" s="1"/>
  <c r="J77" i="5" s="1"/>
  <c r="F83" i="5"/>
  <c r="G83" i="5" s="1"/>
  <c r="H83" i="5" s="1"/>
  <c r="J83" i="5" s="1"/>
  <c r="F79" i="5"/>
  <c r="G79" i="5" s="1"/>
  <c r="H79" i="5" s="1"/>
  <c r="J79" i="5" s="1"/>
  <c r="F85" i="5"/>
  <c r="G85" i="5" s="1"/>
  <c r="H85" i="5" s="1"/>
  <c r="J85" i="5" s="1"/>
  <c r="F80" i="5"/>
  <c r="G80" i="5" s="1"/>
  <c r="I80" i="5" s="1"/>
  <c r="F75" i="5"/>
  <c r="G75" i="5" s="1"/>
  <c r="H75" i="5" s="1"/>
  <c r="J75" i="5" s="1"/>
  <c r="F84" i="5"/>
  <c r="G84" i="5" s="1"/>
  <c r="I84" i="5" s="1"/>
  <c r="F76" i="5"/>
  <c r="G76" i="5" s="1"/>
  <c r="I76" i="5" s="1"/>
  <c r="I92" i="5"/>
  <c r="H92" i="5"/>
  <c r="J92" i="5" s="1"/>
  <c r="I101" i="5"/>
  <c r="F100" i="5"/>
  <c r="G100" i="5" s="1"/>
  <c r="E94" i="5"/>
  <c r="F94" i="5"/>
  <c r="G94" i="5" s="1"/>
  <c r="F90" i="5"/>
  <c r="G90" i="5" s="1"/>
  <c r="F86" i="5"/>
  <c r="G86" i="5" s="1"/>
  <c r="F82" i="5"/>
  <c r="G82" i="5" s="1"/>
  <c r="F78" i="5"/>
  <c r="G78" i="5" s="1"/>
  <c r="F74" i="5"/>
  <c r="G74" i="5" s="1"/>
  <c r="H95" i="5" l="1"/>
  <c r="J95" i="5" s="1"/>
  <c r="H102" i="5"/>
  <c r="J102" i="5" s="1"/>
  <c r="I87" i="5"/>
  <c r="I96" i="5"/>
  <c r="H98" i="5"/>
  <c r="J98" i="5" s="1"/>
  <c r="I91" i="5"/>
  <c r="H88" i="5"/>
  <c r="J88" i="5" s="1"/>
  <c r="I93" i="5"/>
  <c r="I75" i="5"/>
  <c r="I81" i="5"/>
  <c r="H76" i="5"/>
  <c r="J76" i="5" s="1"/>
  <c r="I83" i="5"/>
  <c r="I79" i="5"/>
  <c r="I77" i="5"/>
  <c r="H89" i="5"/>
  <c r="J89" i="5" s="1"/>
  <c r="I89" i="5"/>
  <c r="H97" i="5"/>
  <c r="J97" i="5" s="1"/>
  <c r="I97" i="5"/>
  <c r="H99" i="5"/>
  <c r="J99" i="5" s="1"/>
  <c r="I99" i="5"/>
  <c r="H80" i="5"/>
  <c r="J80" i="5" s="1"/>
  <c r="I85" i="5"/>
  <c r="H84" i="5"/>
  <c r="J84" i="5" s="1"/>
  <c r="I78" i="5"/>
  <c r="H78" i="5"/>
  <c r="J78" i="5" s="1"/>
  <c r="I86" i="5"/>
  <c r="H86" i="5"/>
  <c r="J86" i="5" s="1"/>
  <c r="I74" i="5"/>
  <c r="H74" i="5"/>
  <c r="J74" i="5" s="1"/>
  <c r="I82" i="5"/>
  <c r="H82" i="5"/>
  <c r="J82" i="5" s="1"/>
  <c r="I90" i="5"/>
  <c r="H90" i="5"/>
  <c r="J90" i="5" s="1"/>
  <c r="I94" i="5"/>
  <c r="H94" i="5"/>
  <c r="J94" i="5" s="1"/>
  <c r="I100" i="5"/>
  <c r="H100" i="5"/>
  <c r="J100" i="5" s="1"/>
  <c r="H66" i="4" l="1"/>
  <c r="G66" i="4"/>
  <c r="D66" i="4"/>
  <c r="H65" i="4"/>
  <c r="G65" i="4"/>
  <c r="D65" i="4"/>
  <c r="H64" i="4"/>
  <c r="G64" i="4"/>
  <c r="D64" i="4"/>
  <c r="H63" i="4"/>
  <c r="G63" i="4"/>
  <c r="D63" i="4"/>
  <c r="G7" i="4"/>
  <c r="F6" i="4"/>
  <c r="E6" i="4"/>
  <c r="C4" i="4"/>
  <c r="F6" i="15" l="1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5" i="15"/>
  <c r="C6" i="20" l="1"/>
  <c r="C18" i="20"/>
  <c r="C22" i="20"/>
  <c r="L87" i="3"/>
  <c r="L45" i="13" s="1"/>
  <c r="L79" i="3"/>
  <c r="L21" i="13" s="1"/>
  <c r="L71" i="3"/>
  <c r="L63" i="3"/>
  <c r="L55" i="3"/>
  <c r="L12" i="13" s="1"/>
  <c r="L47" i="3"/>
  <c r="L39" i="3"/>
  <c r="L31" i="3"/>
  <c r="L23" i="3"/>
  <c r="L30" i="13" s="1"/>
  <c r="L15" i="3"/>
  <c r="L8" i="13" s="1"/>
  <c r="L7" i="3"/>
  <c r="L25" i="13" s="1"/>
  <c r="L77" i="3"/>
  <c r="L14" i="13" s="1"/>
  <c r="L53" i="3"/>
  <c r="L29" i="3"/>
  <c r="L35" i="13" s="1"/>
  <c r="L66" i="3"/>
  <c r="L18" i="3"/>
  <c r="L6" i="13" s="1"/>
  <c r="L86" i="3"/>
  <c r="L22" i="13" s="1"/>
  <c r="L78" i="3"/>
  <c r="L16" i="13" s="1"/>
  <c r="L70" i="3"/>
  <c r="L24" i="13" s="1"/>
  <c r="L62" i="3"/>
  <c r="L54" i="3"/>
  <c r="L1" i="13" s="1"/>
  <c r="L46" i="3"/>
  <c r="L13" i="13" s="1"/>
  <c r="L38" i="3"/>
  <c r="L30" i="3"/>
  <c r="L23" i="13" s="1"/>
  <c r="L22" i="3"/>
  <c r="L7" i="13" s="1"/>
  <c r="L14" i="3"/>
  <c r="L4" i="13" s="1"/>
  <c r="L6" i="3"/>
  <c r="L19" i="13" s="1"/>
  <c r="L69" i="3"/>
  <c r="L61" i="3"/>
  <c r="L21" i="3"/>
  <c r="L50" i="13" s="1"/>
  <c r="L5" i="3"/>
  <c r="L37" i="13" s="1"/>
  <c r="L34" i="3"/>
  <c r="L9" i="13" s="1"/>
  <c r="L85" i="3"/>
  <c r="L18" i="13" s="1"/>
  <c r="L84" i="3"/>
  <c r="L11" i="13" s="1"/>
  <c r="L76" i="3"/>
  <c r="L10" i="13" s="1"/>
  <c r="L68" i="3"/>
  <c r="L60" i="3"/>
  <c r="L52" i="3"/>
  <c r="L49" i="13" s="1"/>
  <c r="L44" i="3"/>
  <c r="L32" i="13" s="1"/>
  <c r="L36" i="3"/>
  <c r="L47" i="13" s="1"/>
  <c r="L28" i="3"/>
  <c r="L31" i="13" s="1"/>
  <c r="L20" i="3"/>
  <c r="L41" i="13" s="1"/>
  <c r="L12" i="3"/>
  <c r="L44" i="13" s="1"/>
  <c r="L4" i="3"/>
  <c r="L36" i="13" s="1"/>
  <c r="L27" i="3"/>
  <c r="L19" i="3"/>
  <c r="L29" i="13" s="1"/>
  <c r="L74" i="3"/>
  <c r="L26" i="3"/>
  <c r="L15" i="13" s="1"/>
  <c r="L83" i="3"/>
  <c r="L5" i="13" s="1"/>
  <c r="L75" i="3"/>
  <c r="L67" i="3"/>
  <c r="L59" i="3"/>
  <c r="L51" i="3"/>
  <c r="L43" i="3"/>
  <c r="L35" i="3"/>
  <c r="L20" i="13" s="1"/>
  <c r="L11" i="3"/>
  <c r="L26" i="13" s="1"/>
  <c r="L58" i="3"/>
  <c r="L2" i="13" s="1"/>
  <c r="L82" i="3"/>
  <c r="L3" i="13" s="1"/>
  <c r="L81" i="3"/>
  <c r="L40" i="13" s="1"/>
  <c r="L73" i="3"/>
  <c r="L65" i="3"/>
  <c r="L57" i="3"/>
  <c r="L49" i="3"/>
  <c r="L41" i="3"/>
  <c r="L33" i="3"/>
  <c r="L34" i="13" s="1"/>
  <c r="L25" i="3"/>
  <c r="L42" i="13" s="1"/>
  <c r="L17" i="3"/>
  <c r="L9" i="3"/>
  <c r="L43" i="13" s="1"/>
  <c r="L8" i="3"/>
  <c r="L39" i="13" s="1"/>
  <c r="L45" i="3"/>
  <c r="L52" i="13" s="1"/>
  <c r="L13" i="3"/>
  <c r="L48" i="13" s="1"/>
  <c r="L50" i="3"/>
  <c r="L28" i="13" s="1"/>
  <c r="L10" i="3"/>
  <c r="L17" i="13" s="1"/>
  <c r="L80" i="3"/>
  <c r="L27" i="13" s="1"/>
  <c r="L72" i="3"/>
  <c r="L64" i="3"/>
  <c r="L56" i="3"/>
  <c r="L48" i="3"/>
  <c r="L53" i="13" s="1"/>
  <c r="L40" i="3"/>
  <c r="L32" i="3"/>
  <c r="L33" i="13" s="1"/>
  <c r="L24" i="3"/>
  <c r="L38" i="13" s="1"/>
  <c r="L16" i="3"/>
  <c r="L46" i="13" s="1"/>
  <c r="L37" i="3"/>
  <c r="L51" i="13" s="1"/>
  <c r="L42" i="3"/>
  <c r="K81" i="3"/>
  <c r="K75" i="3"/>
  <c r="K73" i="3"/>
  <c r="K71" i="3"/>
  <c r="K69" i="3"/>
  <c r="K67" i="3"/>
  <c r="K65" i="3"/>
  <c r="K63" i="3"/>
  <c r="K61" i="3"/>
  <c r="K59" i="3"/>
  <c r="K57" i="3"/>
  <c r="K55" i="3"/>
  <c r="K12" i="13" s="1"/>
  <c r="B13" i="20" s="1"/>
  <c r="K53" i="3"/>
  <c r="K51" i="3"/>
  <c r="K49" i="3"/>
  <c r="K47" i="3"/>
  <c r="K43" i="3"/>
  <c r="K41" i="3"/>
  <c r="K39" i="3"/>
  <c r="K37" i="3"/>
  <c r="K51" i="13" s="1"/>
  <c r="B52" i="20" s="1"/>
  <c r="K35" i="3"/>
  <c r="K20" i="13" s="1"/>
  <c r="B21" i="20" s="1"/>
  <c r="K33" i="3"/>
  <c r="K34" i="13" s="1"/>
  <c r="B35" i="20" s="1"/>
  <c r="K31" i="3"/>
  <c r="K29" i="3"/>
  <c r="K35" i="13" s="1"/>
  <c r="B36" i="20" s="1"/>
  <c r="K27" i="3"/>
  <c r="K25" i="3"/>
  <c r="K42" i="13" s="1"/>
  <c r="B43" i="20" s="1"/>
  <c r="K23" i="3"/>
  <c r="K30" i="13" s="1"/>
  <c r="B31" i="20" s="1"/>
  <c r="K21" i="3"/>
  <c r="K50" i="13" s="1"/>
  <c r="B51" i="20" s="1"/>
  <c r="K19" i="3"/>
  <c r="K29" i="13" s="1"/>
  <c r="B30" i="20" s="1"/>
  <c r="K17" i="3"/>
  <c r="K15" i="3"/>
  <c r="K8" i="13" s="1"/>
  <c r="B9" i="20" s="1"/>
  <c r="K13" i="3"/>
  <c r="K48" i="13" s="1"/>
  <c r="B49" i="20" s="1"/>
  <c r="K11" i="3"/>
  <c r="K26" i="13" s="1"/>
  <c r="B27" i="20" s="1"/>
  <c r="K80" i="3"/>
  <c r="K74" i="3"/>
  <c r="K72" i="3"/>
  <c r="K70" i="3"/>
  <c r="K24" i="13" s="1"/>
  <c r="B25" i="20" s="1"/>
  <c r="K68" i="3"/>
  <c r="K66" i="3"/>
  <c r="K62" i="3"/>
  <c r="K60" i="3"/>
  <c r="K58" i="3"/>
  <c r="K2" i="13" s="1"/>
  <c r="B3" i="20" s="1"/>
  <c r="K56" i="3"/>
  <c r="K54" i="3"/>
  <c r="K52" i="3"/>
  <c r="K49" i="13" s="1"/>
  <c r="B50" i="20" s="1"/>
  <c r="K50" i="3"/>
  <c r="K28" i="13" s="1"/>
  <c r="B29" i="20" s="1"/>
  <c r="K48" i="3"/>
  <c r="K53" i="13" s="1"/>
  <c r="B54" i="20" s="1"/>
  <c r="K40" i="3"/>
  <c r="K36" i="3"/>
  <c r="K47" i="13" s="1"/>
  <c r="B48" i="20" s="1"/>
  <c r="K32" i="3"/>
  <c r="K33" i="13" s="1"/>
  <c r="B34" i="20" s="1"/>
  <c r="K28" i="3"/>
  <c r="K31" i="13" s="1"/>
  <c r="B32" i="20" s="1"/>
  <c r="K24" i="3"/>
  <c r="K38" i="13" s="1"/>
  <c r="B39" i="20" s="1"/>
  <c r="K20" i="3"/>
  <c r="K41" i="13" s="1"/>
  <c r="B42" i="20" s="1"/>
  <c r="K46" i="3"/>
  <c r="K13" i="13" s="1"/>
  <c r="B14" i="20" s="1"/>
  <c r="K42" i="3"/>
  <c r="K38" i="3"/>
  <c r="K34" i="3"/>
  <c r="K9" i="13" s="1"/>
  <c r="B10" i="20" s="1"/>
  <c r="K30" i="3"/>
  <c r="K23" i="13" s="1"/>
  <c r="B24" i="20" s="1"/>
  <c r="K26" i="3"/>
  <c r="K15" i="13" s="1"/>
  <c r="B16" i="20" s="1"/>
  <c r="K22" i="3"/>
  <c r="K7" i="13" s="1"/>
  <c r="B8" i="20" s="1"/>
  <c r="K18" i="3"/>
  <c r="K6" i="13" s="1"/>
  <c r="B7" i="20" s="1"/>
  <c r="K14" i="3"/>
  <c r="K4" i="13" s="1"/>
  <c r="B5" i="20" s="1"/>
  <c r="O81" i="3" l="1"/>
  <c r="K40" i="13"/>
  <c r="B41" i="20" s="1"/>
  <c r="O80" i="3"/>
  <c r="K27" i="13"/>
  <c r="B28" i="20" s="1"/>
  <c r="O20" i="3"/>
  <c r="P20" i="3"/>
  <c r="O52" i="3"/>
  <c r="P52" i="3"/>
  <c r="O19" i="3"/>
  <c r="P19" i="3"/>
  <c r="O43" i="3"/>
  <c r="P43" i="3"/>
  <c r="O22" i="3"/>
  <c r="P22" i="3"/>
  <c r="O38" i="3"/>
  <c r="P38" i="3"/>
  <c r="O24" i="3"/>
  <c r="P24" i="3"/>
  <c r="O40" i="3"/>
  <c r="P40" i="3"/>
  <c r="O54" i="3"/>
  <c r="P54" i="3"/>
  <c r="O62" i="3"/>
  <c r="P62" i="3"/>
  <c r="O72" i="3"/>
  <c r="P72" i="3"/>
  <c r="O13" i="3"/>
  <c r="P13" i="3"/>
  <c r="O21" i="3"/>
  <c r="P21" i="3"/>
  <c r="O29" i="3"/>
  <c r="P29" i="3"/>
  <c r="O37" i="3"/>
  <c r="P37" i="3"/>
  <c r="O47" i="3"/>
  <c r="P47" i="3"/>
  <c r="O55" i="3"/>
  <c r="P55" i="3"/>
  <c r="O63" i="3"/>
  <c r="P63" i="3"/>
  <c r="O71" i="3"/>
  <c r="P71" i="3"/>
  <c r="O18" i="3"/>
  <c r="P18" i="3"/>
  <c r="O36" i="3"/>
  <c r="P36" i="3"/>
  <c r="O70" i="3"/>
  <c r="P70" i="3"/>
  <c r="O27" i="3"/>
  <c r="P27" i="3"/>
  <c r="O53" i="3"/>
  <c r="P53" i="3"/>
  <c r="O69" i="3"/>
  <c r="P69" i="3"/>
  <c r="O26" i="3"/>
  <c r="P26" i="3"/>
  <c r="O42" i="3"/>
  <c r="P42" i="3"/>
  <c r="O28" i="3"/>
  <c r="P28" i="3"/>
  <c r="O48" i="3"/>
  <c r="P48" i="3"/>
  <c r="O56" i="3"/>
  <c r="P56" i="3"/>
  <c r="O66" i="3"/>
  <c r="P66" i="3"/>
  <c r="O74" i="3"/>
  <c r="P74" i="3"/>
  <c r="O15" i="3"/>
  <c r="P15" i="3"/>
  <c r="O23" i="3"/>
  <c r="P23" i="3"/>
  <c r="O31" i="3"/>
  <c r="P31" i="3"/>
  <c r="O39" i="3"/>
  <c r="P39" i="3"/>
  <c r="O49" i="3"/>
  <c r="P49" i="3"/>
  <c r="O57" i="3"/>
  <c r="P57" i="3"/>
  <c r="O65" i="3"/>
  <c r="P65" i="3"/>
  <c r="O73" i="3"/>
  <c r="P73" i="3"/>
  <c r="O34" i="3"/>
  <c r="P34" i="3"/>
  <c r="O60" i="3"/>
  <c r="P60" i="3"/>
  <c r="O11" i="3"/>
  <c r="P11" i="3"/>
  <c r="O35" i="3"/>
  <c r="P35" i="3"/>
  <c r="O61" i="3"/>
  <c r="P61" i="3"/>
  <c r="O14" i="3"/>
  <c r="P14" i="3"/>
  <c r="O30" i="3"/>
  <c r="P30" i="3"/>
  <c r="O46" i="3"/>
  <c r="P46" i="3"/>
  <c r="O32" i="3"/>
  <c r="P32" i="3"/>
  <c r="O50" i="3"/>
  <c r="P50" i="3"/>
  <c r="O58" i="3"/>
  <c r="P58" i="3"/>
  <c r="O68" i="3"/>
  <c r="P68" i="3"/>
  <c r="O17" i="3"/>
  <c r="P17" i="3"/>
  <c r="O25" i="3"/>
  <c r="P25" i="3"/>
  <c r="O33" i="3"/>
  <c r="P33" i="3"/>
  <c r="O41" i="3"/>
  <c r="P41" i="3"/>
  <c r="O51" i="3"/>
  <c r="P51" i="3"/>
  <c r="O59" i="3"/>
  <c r="P59" i="3"/>
  <c r="O67" i="3"/>
  <c r="P67" i="3"/>
  <c r="O75" i="3"/>
  <c r="P75" i="3"/>
  <c r="K44" i="3"/>
  <c r="K32" i="13" s="1"/>
  <c r="B33" i="20" s="1"/>
  <c r="C5" i="20"/>
  <c r="C10" i="20"/>
  <c r="C23" i="20"/>
  <c r="C3" i="20"/>
  <c r="C14" i="20"/>
  <c r="C4" i="20"/>
  <c r="C13" i="20"/>
  <c r="C8" i="20"/>
  <c r="C16" i="20"/>
  <c r="C17" i="20"/>
  <c r="C9" i="20"/>
  <c r="C21" i="20"/>
  <c r="C20" i="20"/>
  <c r="C7" i="20"/>
  <c r="C19" i="20"/>
  <c r="C15" i="20"/>
  <c r="C25" i="20"/>
  <c r="C12" i="20"/>
  <c r="C24" i="20"/>
  <c r="C11" i="20"/>
  <c r="G51" i="4"/>
  <c r="D51" i="4"/>
  <c r="G50" i="4"/>
  <c r="D50" i="4"/>
  <c r="G49" i="4"/>
  <c r="D49" i="4"/>
  <c r="G48" i="4"/>
  <c r="G47" i="4"/>
  <c r="D48" i="4"/>
  <c r="D47" i="4"/>
  <c r="G46" i="4"/>
  <c r="D46" i="4"/>
  <c r="B60" i="4"/>
  <c r="D58" i="4"/>
  <c r="F17" i="2"/>
  <c r="F60" i="4" s="1"/>
  <c r="D60" i="4"/>
  <c r="O44" i="3" l="1"/>
  <c r="P44" i="3"/>
  <c r="K83" i="3"/>
  <c r="K10" i="3"/>
  <c r="K17" i="13" s="1"/>
  <c r="B18" i="20" s="1"/>
  <c r="K76" i="3"/>
  <c r="K7" i="3"/>
  <c r="K25" i="13" s="1"/>
  <c r="B26" i="20" s="1"/>
  <c r="K5" i="3"/>
  <c r="K37" i="13" s="1"/>
  <c r="B38" i="20" s="1"/>
  <c r="K64" i="3"/>
  <c r="K45" i="3"/>
  <c r="K52" i="13" s="1"/>
  <c r="B53" i="20" s="1"/>
  <c r="K87" i="3"/>
  <c r="K12" i="3"/>
  <c r="K44" i="13" s="1"/>
  <c r="B45" i="20" s="1"/>
  <c r="K85" i="3"/>
  <c r="K86" i="3"/>
  <c r="K9" i="3"/>
  <c r="K43" i="13" s="1"/>
  <c r="B44" i="20" s="1"/>
  <c r="K78" i="3"/>
  <c r="K84" i="3"/>
  <c r="K4" i="3"/>
  <c r="K6" i="3"/>
  <c r="K19" i="13" s="1"/>
  <c r="B20" i="20" s="1"/>
  <c r="K77" i="3"/>
  <c r="K16" i="3"/>
  <c r="K46" i="13" s="1"/>
  <c r="B47" i="20" s="1"/>
  <c r="K79" i="3"/>
  <c r="K8" i="3"/>
  <c r="K39" i="13" s="1"/>
  <c r="B40" i="20" s="1"/>
  <c r="K82" i="3"/>
  <c r="D29" i="4"/>
  <c r="D13" i="4"/>
  <c r="G12" i="4"/>
  <c r="D12" i="4"/>
  <c r="C75" i="3"/>
  <c r="D75" i="3"/>
  <c r="I75" i="3"/>
  <c r="J75" i="3"/>
  <c r="G45" i="4" s="1"/>
  <c r="C71" i="3"/>
  <c r="D71" i="3"/>
  <c r="I71" i="3"/>
  <c r="J71" i="3"/>
  <c r="G44" i="4" s="1"/>
  <c r="C67" i="3"/>
  <c r="D67" i="3"/>
  <c r="I67" i="3"/>
  <c r="J67" i="3"/>
  <c r="G43" i="4" s="1"/>
  <c r="C63" i="3"/>
  <c r="D63" i="3"/>
  <c r="I63" i="3"/>
  <c r="J63" i="3"/>
  <c r="G42" i="4" s="1"/>
  <c r="C59" i="3"/>
  <c r="D59" i="3"/>
  <c r="I59" i="3"/>
  <c r="J59" i="3"/>
  <c r="G41" i="4" s="1"/>
  <c r="C55" i="3"/>
  <c r="C12" i="13" s="1"/>
  <c r="D55" i="3"/>
  <c r="D12" i="13" s="1"/>
  <c r="H13" i="20" s="1"/>
  <c r="J55" i="3"/>
  <c r="G40" i="4" s="1"/>
  <c r="C51" i="3"/>
  <c r="D51" i="3"/>
  <c r="I51" i="3"/>
  <c r="J51" i="3"/>
  <c r="G39" i="4" s="1"/>
  <c r="C47" i="3"/>
  <c r="D47" i="3"/>
  <c r="I47" i="3"/>
  <c r="J47" i="3"/>
  <c r="G38" i="4" s="1"/>
  <c r="M47" i="3"/>
  <c r="C43" i="3"/>
  <c r="D43" i="3"/>
  <c r="I43" i="3"/>
  <c r="J43" i="3"/>
  <c r="G37" i="4" s="1"/>
  <c r="C39" i="3"/>
  <c r="D39" i="3"/>
  <c r="I39" i="3"/>
  <c r="I36" i="4" s="1"/>
  <c r="J39" i="3"/>
  <c r="G36" i="4" s="1"/>
  <c r="M39" i="3"/>
  <c r="C35" i="3"/>
  <c r="C20" i="13" s="1"/>
  <c r="D35" i="3"/>
  <c r="D20" i="13" s="1"/>
  <c r="H21" i="20" s="1"/>
  <c r="I35" i="3"/>
  <c r="I20" i="13" s="1"/>
  <c r="J35" i="3"/>
  <c r="G35" i="4" s="1"/>
  <c r="C31" i="3"/>
  <c r="D31" i="3"/>
  <c r="I31" i="3"/>
  <c r="J31" i="3"/>
  <c r="G34" i="4" s="1"/>
  <c r="C27" i="3"/>
  <c r="D27" i="3"/>
  <c r="I27" i="3"/>
  <c r="J27" i="3"/>
  <c r="G33" i="4" s="1"/>
  <c r="M27" i="3"/>
  <c r="C23" i="3"/>
  <c r="C30" i="13" s="1"/>
  <c r="D23" i="3"/>
  <c r="D30" i="13" s="1"/>
  <c r="H31" i="20" s="1"/>
  <c r="J23" i="3"/>
  <c r="G32" i="4" s="1"/>
  <c r="C19" i="3"/>
  <c r="C29" i="13" s="1"/>
  <c r="D19" i="3"/>
  <c r="D29" i="13" s="1"/>
  <c r="H30" i="20" s="1"/>
  <c r="J19" i="3"/>
  <c r="G31" i="4" s="1"/>
  <c r="C15" i="3"/>
  <c r="C8" i="13" s="1"/>
  <c r="D15" i="3"/>
  <c r="J15" i="3"/>
  <c r="G30" i="4" s="1"/>
  <c r="C11" i="3"/>
  <c r="C26" i="13" s="1"/>
  <c r="D11" i="3"/>
  <c r="J11" i="3"/>
  <c r="G29" i="4" s="1"/>
  <c r="C7" i="3"/>
  <c r="C25" i="13" s="1"/>
  <c r="D7" i="3"/>
  <c r="D25" i="13" s="1"/>
  <c r="H26" i="20" s="1"/>
  <c r="I7" i="3"/>
  <c r="I25" i="13" s="1"/>
  <c r="J7" i="3"/>
  <c r="G28" i="4" s="1"/>
  <c r="K36" i="13" l="1"/>
  <c r="B37" i="20" s="1"/>
  <c r="K1" i="13"/>
  <c r="I11" i="3"/>
  <c r="I26" i="13" s="1"/>
  <c r="D26" i="13"/>
  <c r="H27" i="20" s="1"/>
  <c r="I15" i="3"/>
  <c r="I8" i="13" s="1"/>
  <c r="D8" i="13"/>
  <c r="H9" i="20" s="1"/>
  <c r="I55" i="3"/>
  <c r="I12" i="13" s="1"/>
  <c r="I19" i="3"/>
  <c r="I29" i="13" s="1"/>
  <c r="I23" i="3"/>
  <c r="I30" i="13" s="1"/>
  <c r="O84" i="3"/>
  <c r="K11" i="13"/>
  <c r="B12" i="20" s="1"/>
  <c r="O85" i="3"/>
  <c r="K18" i="13"/>
  <c r="B19" i="20" s="1"/>
  <c r="O82" i="3"/>
  <c r="K3" i="13"/>
  <c r="B4" i="20" s="1"/>
  <c r="O77" i="3"/>
  <c r="K14" i="13"/>
  <c r="B15" i="20" s="1"/>
  <c r="O78" i="3"/>
  <c r="K16" i="13"/>
  <c r="B17" i="20" s="1"/>
  <c r="O83" i="3"/>
  <c r="K5" i="13"/>
  <c r="B6" i="20" s="1"/>
  <c r="O87" i="3"/>
  <c r="K45" i="13"/>
  <c r="B46" i="20" s="1"/>
  <c r="O79" i="3"/>
  <c r="K21" i="13"/>
  <c r="B22" i="20" s="1"/>
  <c r="O86" i="3"/>
  <c r="K22" i="13"/>
  <c r="B23" i="20" s="1"/>
  <c r="O76" i="3"/>
  <c r="K10" i="13"/>
  <c r="B11" i="20" s="1"/>
  <c r="O12" i="3"/>
  <c r="P12" i="3"/>
  <c r="O10" i="3"/>
  <c r="P10" i="3"/>
  <c r="O8" i="3"/>
  <c r="P8" i="3"/>
  <c r="O9" i="3"/>
  <c r="P9" i="3"/>
  <c r="O7" i="3"/>
  <c r="P7" i="3"/>
  <c r="O16" i="3"/>
  <c r="P16" i="3"/>
  <c r="O64" i="3"/>
  <c r="P64" i="3"/>
  <c r="O45" i="3"/>
  <c r="P45" i="3"/>
  <c r="O5" i="3"/>
  <c r="P5" i="3"/>
  <c r="O6" i="3"/>
  <c r="P6" i="3"/>
  <c r="O4" i="3"/>
  <c r="P4" i="3"/>
  <c r="M7" i="3"/>
  <c r="M25" i="13" s="1"/>
  <c r="I33" i="4"/>
  <c r="I35" i="4"/>
  <c r="I38" i="4"/>
  <c r="I42" i="4"/>
  <c r="I44" i="4"/>
  <c r="I28" i="4"/>
  <c r="I34" i="4"/>
  <c r="I37" i="4"/>
  <c r="I39" i="4"/>
  <c r="I41" i="4"/>
  <c r="I43" i="4"/>
  <c r="I45" i="4"/>
  <c r="I30" i="4"/>
  <c r="H39" i="4"/>
  <c r="H36" i="4"/>
  <c r="H43" i="4"/>
  <c r="H30" i="4"/>
  <c r="H32" i="4"/>
  <c r="H34" i="4"/>
  <c r="H40" i="4"/>
  <c r="H44" i="4"/>
  <c r="H29" i="4"/>
  <c r="H35" i="4"/>
  <c r="H37" i="4"/>
  <c r="H41" i="4"/>
  <c r="H45" i="4"/>
  <c r="H28" i="4"/>
  <c r="H31" i="4"/>
  <c r="H33" i="4"/>
  <c r="H38" i="4"/>
  <c r="H42" i="4"/>
  <c r="M75" i="3"/>
  <c r="M71" i="3"/>
  <c r="M67" i="3"/>
  <c r="M63" i="3"/>
  <c r="M59" i="3"/>
  <c r="M55" i="3"/>
  <c r="M12" i="13" s="1"/>
  <c r="M51" i="3"/>
  <c r="M43" i="3"/>
  <c r="M35" i="3"/>
  <c r="M20" i="13" s="1"/>
  <c r="M31" i="3"/>
  <c r="M23" i="3"/>
  <c r="M30" i="13" s="1"/>
  <c r="M19" i="3"/>
  <c r="M29" i="13" s="1"/>
  <c r="M15" i="3"/>
  <c r="M8" i="13" s="1"/>
  <c r="M11" i="3"/>
  <c r="M26" i="13" s="1"/>
  <c r="Q60" i="4"/>
  <c r="R60" i="4"/>
  <c r="Q61" i="4"/>
  <c r="R61" i="4"/>
  <c r="Q62" i="4"/>
  <c r="R62" i="4"/>
  <c r="Q63" i="4"/>
  <c r="R63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I29" i="4" l="1"/>
  <c r="I31" i="4"/>
  <c r="I32" i="4"/>
  <c r="I40" i="4"/>
  <c r="D4" i="3"/>
  <c r="D36" i="13" s="1"/>
  <c r="H37" i="20" s="1"/>
  <c r="D5" i="3"/>
  <c r="D37" i="13" s="1"/>
  <c r="H38" i="20" s="1"/>
  <c r="D6" i="3"/>
  <c r="D19" i="13" s="1"/>
  <c r="H20" i="20" s="1"/>
  <c r="D8" i="3"/>
  <c r="D39" i="13" s="1"/>
  <c r="H40" i="20" s="1"/>
  <c r="D9" i="3"/>
  <c r="D43" i="13" s="1"/>
  <c r="H44" i="20" s="1"/>
  <c r="D10" i="3"/>
  <c r="D17" i="13" s="1"/>
  <c r="H18" i="20" s="1"/>
  <c r="D12" i="3"/>
  <c r="D44" i="13" s="1"/>
  <c r="H45" i="20" s="1"/>
  <c r="D13" i="3"/>
  <c r="D48" i="13" s="1"/>
  <c r="H49" i="20" s="1"/>
  <c r="D14" i="3"/>
  <c r="D4" i="13" s="1"/>
  <c r="H5" i="20" s="1"/>
  <c r="D16" i="3"/>
  <c r="D46" i="13" s="1"/>
  <c r="H47" i="20" s="1"/>
  <c r="D17" i="3"/>
  <c r="D18" i="3"/>
  <c r="D6" i="13" s="1"/>
  <c r="H7" i="20" s="1"/>
  <c r="D20" i="3"/>
  <c r="D41" i="13" s="1"/>
  <c r="H42" i="20" s="1"/>
  <c r="D21" i="3"/>
  <c r="D50" i="13" s="1"/>
  <c r="H51" i="20" s="1"/>
  <c r="D22" i="3"/>
  <c r="D7" i="13" s="1"/>
  <c r="H8" i="20" s="1"/>
  <c r="D24" i="3"/>
  <c r="D38" i="13" s="1"/>
  <c r="H39" i="20" s="1"/>
  <c r="D25" i="3"/>
  <c r="D42" i="13" s="1"/>
  <c r="H43" i="20" s="1"/>
  <c r="D26" i="3"/>
  <c r="D15" i="13" s="1"/>
  <c r="H16" i="20" s="1"/>
  <c r="D28" i="3"/>
  <c r="D31" i="13" s="1"/>
  <c r="H32" i="20" s="1"/>
  <c r="D29" i="3"/>
  <c r="D35" i="13" s="1"/>
  <c r="H36" i="20" s="1"/>
  <c r="D30" i="3"/>
  <c r="D23" i="13" s="1"/>
  <c r="H24" i="20" s="1"/>
  <c r="D32" i="3"/>
  <c r="D33" i="13" s="1"/>
  <c r="H34" i="20" s="1"/>
  <c r="D33" i="3"/>
  <c r="D34" i="13" s="1"/>
  <c r="H35" i="20" s="1"/>
  <c r="D34" i="3"/>
  <c r="D9" i="13" s="1"/>
  <c r="H10" i="20" s="1"/>
  <c r="D36" i="3"/>
  <c r="D47" i="13" s="1"/>
  <c r="H48" i="20" s="1"/>
  <c r="D37" i="3"/>
  <c r="D51" i="13" s="1"/>
  <c r="H52" i="20" s="1"/>
  <c r="D38" i="3"/>
  <c r="D40" i="3"/>
  <c r="D41" i="3"/>
  <c r="D42" i="3"/>
  <c r="D44" i="3"/>
  <c r="D32" i="13" s="1"/>
  <c r="H33" i="20" s="1"/>
  <c r="D45" i="3"/>
  <c r="D52" i="13" s="1"/>
  <c r="H53" i="20" s="1"/>
  <c r="D46" i="3"/>
  <c r="D13" i="13" s="1"/>
  <c r="H14" i="20" s="1"/>
  <c r="D48" i="3"/>
  <c r="D53" i="13" s="1"/>
  <c r="H54" i="20" s="1"/>
  <c r="D49" i="3"/>
  <c r="D50" i="3"/>
  <c r="D28" i="13" s="1"/>
  <c r="H29" i="20" s="1"/>
  <c r="D52" i="3"/>
  <c r="D49" i="13" s="1"/>
  <c r="H50" i="20" s="1"/>
  <c r="D53" i="3"/>
  <c r="D54" i="3"/>
  <c r="D1" i="13" s="1"/>
  <c r="D56" i="3"/>
  <c r="D57" i="3"/>
  <c r="D58" i="3"/>
  <c r="D2" i="13" s="1"/>
  <c r="H3" i="20" s="1"/>
  <c r="D60" i="3"/>
  <c r="D61" i="3"/>
  <c r="D62" i="3"/>
  <c r="D64" i="3"/>
  <c r="D65" i="3"/>
  <c r="D66" i="3"/>
  <c r="D68" i="3"/>
  <c r="D69" i="3"/>
  <c r="D70" i="3"/>
  <c r="D24" i="13" s="1"/>
  <c r="H25" i="20" s="1"/>
  <c r="D72" i="3"/>
  <c r="D73" i="3"/>
  <c r="D74" i="3"/>
  <c r="D76" i="3"/>
  <c r="D10" i="13" s="1"/>
  <c r="H11" i="20" s="1"/>
  <c r="D77" i="3"/>
  <c r="D14" i="13" s="1"/>
  <c r="D78" i="3"/>
  <c r="D16" i="13" s="1"/>
  <c r="D79" i="3"/>
  <c r="D21" i="13" s="1"/>
  <c r="D80" i="3"/>
  <c r="D27" i="13" s="1"/>
  <c r="D81" i="3"/>
  <c r="D40" i="13" s="1"/>
  <c r="D82" i="3"/>
  <c r="D3" i="13" s="1"/>
  <c r="D83" i="3"/>
  <c r="D5" i="13" s="1"/>
  <c r="D84" i="3"/>
  <c r="D11" i="13" s="1"/>
  <c r="D85" i="3"/>
  <c r="D18" i="13" s="1"/>
  <c r="D86" i="3"/>
  <c r="D22" i="13" s="1"/>
  <c r="D87" i="3"/>
  <c r="D45" i="13" s="1"/>
  <c r="C4" i="3"/>
  <c r="C36" i="13" s="1"/>
  <c r="C5" i="3"/>
  <c r="C37" i="13" s="1"/>
  <c r="C6" i="3"/>
  <c r="C19" i="13" s="1"/>
  <c r="C8" i="3"/>
  <c r="C39" i="13" s="1"/>
  <c r="C9" i="3"/>
  <c r="C43" i="13" s="1"/>
  <c r="C10" i="3"/>
  <c r="C17" i="13" s="1"/>
  <c r="C12" i="3"/>
  <c r="C44" i="13" s="1"/>
  <c r="C13" i="3"/>
  <c r="C48" i="13" s="1"/>
  <c r="C14" i="3"/>
  <c r="C4" i="13" s="1"/>
  <c r="C16" i="3"/>
  <c r="C46" i="13" s="1"/>
  <c r="C17" i="3"/>
  <c r="C18" i="3"/>
  <c r="C6" i="13" s="1"/>
  <c r="C20" i="3"/>
  <c r="C41" i="13" s="1"/>
  <c r="C21" i="3"/>
  <c r="C50" i="13" s="1"/>
  <c r="C22" i="3"/>
  <c r="C7" i="13" s="1"/>
  <c r="C24" i="3"/>
  <c r="C38" i="13" s="1"/>
  <c r="C25" i="3"/>
  <c r="C42" i="13" s="1"/>
  <c r="C26" i="3"/>
  <c r="C15" i="13" s="1"/>
  <c r="C28" i="3"/>
  <c r="C31" i="13" s="1"/>
  <c r="C29" i="3"/>
  <c r="C35" i="13" s="1"/>
  <c r="C30" i="3"/>
  <c r="C23" i="13" s="1"/>
  <c r="C32" i="3"/>
  <c r="C33" i="13" s="1"/>
  <c r="C33" i="3"/>
  <c r="C34" i="13" s="1"/>
  <c r="C34" i="3"/>
  <c r="C9" i="13" s="1"/>
  <c r="C36" i="3"/>
  <c r="C47" i="13" s="1"/>
  <c r="C37" i="3"/>
  <c r="C51" i="13" s="1"/>
  <c r="C38" i="3"/>
  <c r="C40" i="3"/>
  <c r="C41" i="3"/>
  <c r="C42" i="3"/>
  <c r="C44" i="3"/>
  <c r="C32" i="13" s="1"/>
  <c r="C45" i="3"/>
  <c r="C52" i="13" s="1"/>
  <c r="C46" i="3"/>
  <c r="C13" i="13" s="1"/>
  <c r="C48" i="3"/>
  <c r="C53" i="13" s="1"/>
  <c r="C49" i="3"/>
  <c r="C50" i="3"/>
  <c r="C28" i="13" s="1"/>
  <c r="C52" i="3"/>
  <c r="C49" i="13" s="1"/>
  <c r="C53" i="3"/>
  <c r="C54" i="3"/>
  <c r="C1" i="13" s="1"/>
  <c r="C56" i="3"/>
  <c r="C57" i="3"/>
  <c r="C58" i="3"/>
  <c r="C2" i="13" s="1"/>
  <c r="C60" i="3"/>
  <c r="C61" i="3"/>
  <c r="C62" i="3"/>
  <c r="C64" i="3"/>
  <c r="C65" i="3"/>
  <c r="C66" i="3"/>
  <c r="C68" i="3"/>
  <c r="C69" i="3"/>
  <c r="C70" i="3"/>
  <c r="C24" i="13" s="1"/>
  <c r="C72" i="3"/>
  <c r="C73" i="3"/>
  <c r="C74" i="3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I87" i="3" l="1"/>
  <c r="I45" i="13" s="1"/>
  <c r="I86" i="3"/>
  <c r="I22" i="13" s="1"/>
  <c r="I85" i="3"/>
  <c r="I18" i="13" s="1"/>
  <c r="I84" i="3"/>
  <c r="I11" i="13" s="1"/>
  <c r="I83" i="3"/>
  <c r="I5" i="13" s="1"/>
  <c r="I82" i="3"/>
  <c r="I81" i="3"/>
  <c r="I40" i="13" s="1"/>
  <c r="I80" i="3"/>
  <c r="I27" i="13" s="1"/>
  <c r="I79" i="3"/>
  <c r="I21" i="13" s="1"/>
  <c r="I78" i="3"/>
  <c r="I16" i="13" s="1"/>
  <c r="I77" i="3"/>
  <c r="I14" i="13" s="1"/>
  <c r="I76" i="3"/>
  <c r="H51" i="4"/>
  <c r="J87" i="3"/>
  <c r="E51" i="4"/>
  <c r="J86" i="3"/>
  <c r="H50" i="4"/>
  <c r="J85" i="3"/>
  <c r="E50" i="4"/>
  <c r="J84" i="3"/>
  <c r="H49" i="4"/>
  <c r="J83" i="3"/>
  <c r="E49" i="4"/>
  <c r="J82" i="3"/>
  <c r="H48" i="4"/>
  <c r="J81" i="3"/>
  <c r="E48" i="4"/>
  <c r="J80" i="3"/>
  <c r="H47" i="4"/>
  <c r="J79" i="3"/>
  <c r="E47" i="4"/>
  <c r="J78" i="3"/>
  <c r="H46" i="4"/>
  <c r="J77" i="3"/>
  <c r="E46" i="4"/>
  <c r="J76" i="3"/>
  <c r="F46" i="4" l="1"/>
  <c r="I10" i="13"/>
  <c r="F49" i="4"/>
  <c r="I3" i="13"/>
  <c r="M77" i="3"/>
  <c r="M14" i="13" s="1"/>
  <c r="M79" i="3"/>
  <c r="M21" i="13" s="1"/>
  <c r="M81" i="3"/>
  <c r="M40" i="13" s="1"/>
  <c r="M83" i="3"/>
  <c r="M5" i="13" s="1"/>
  <c r="M85" i="3"/>
  <c r="M18" i="13" s="1"/>
  <c r="M87" i="3"/>
  <c r="M45" i="13" s="1"/>
  <c r="M78" i="3"/>
  <c r="M16" i="13" s="1"/>
  <c r="M80" i="3"/>
  <c r="M27" i="13" s="1"/>
  <c r="M82" i="3"/>
  <c r="M3" i="13" s="1"/>
  <c r="M84" i="3"/>
  <c r="M11" i="13" s="1"/>
  <c r="M86" i="3"/>
  <c r="M22" i="13" s="1"/>
  <c r="M76" i="3"/>
  <c r="M10" i="13" s="1"/>
  <c r="D73" i="5" l="1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E31" i="5" s="1"/>
  <c r="D30" i="5"/>
  <c r="F30" i="5" s="1"/>
  <c r="G30" i="5" s="1"/>
  <c r="D29" i="5"/>
  <c r="F29" i="5" s="1"/>
  <c r="G29" i="5" s="1"/>
  <c r="H29" i="5" s="1"/>
  <c r="J29" i="5" s="1"/>
  <c r="D28" i="5"/>
  <c r="F28" i="5" s="1"/>
  <c r="G28" i="5" s="1"/>
  <c r="D27" i="5"/>
  <c r="F27" i="5" s="1"/>
  <c r="G27" i="5" s="1"/>
  <c r="H27" i="5" s="1"/>
  <c r="J27" i="5" s="1"/>
  <c r="D26" i="5"/>
  <c r="F26" i="5" s="1"/>
  <c r="G26" i="5" s="1"/>
  <c r="D25" i="5"/>
  <c r="F25" i="5" s="1"/>
  <c r="G25" i="5" s="1"/>
  <c r="D24" i="5"/>
  <c r="F24" i="5" s="1"/>
  <c r="G24" i="5" s="1"/>
  <c r="D23" i="5"/>
  <c r="F23" i="5" s="1"/>
  <c r="G23" i="5" s="1"/>
  <c r="D22" i="5"/>
  <c r="F22" i="5" s="1"/>
  <c r="G22" i="5" s="1"/>
  <c r="D21" i="5"/>
  <c r="F21" i="5" s="1"/>
  <c r="G21" i="5" s="1"/>
  <c r="D20" i="5"/>
  <c r="F20" i="5" s="1"/>
  <c r="G20" i="5" s="1"/>
  <c r="D19" i="5"/>
  <c r="F19" i="5" s="1"/>
  <c r="G19" i="5" s="1"/>
  <c r="H19" i="5" s="1"/>
  <c r="J19" i="5" s="1"/>
  <c r="D18" i="5"/>
  <c r="F18" i="5" s="1"/>
  <c r="G18" i="5" s="1"/>
  <c r="D17" i="5"/>
  <c r="F17" i="5" s="1"/>
  <c r="G17" i="5" s="1"/>
  <c r="D16" i="5"/>
  <c r="F16" i="5" s="1"/>
  <c r="G16" i="5" s="1"/>
  <c r="D15" i="5"/>
  <c r="F15" i="5" s="1"/>
  <c r="G15" i="5" s="1"/>
  <c r="H15" i="5" s="1"/>
  <c r="J15" i="5" s="1"/>
  <c r="D14" i="5"/>
  <c r="F14" i="5" s="1"/>
  <c r="G14" i="5" s="1"/>
  <c r="D13" i="5"/>
  <c r="F13" i="5" s="1"/>
  <c r="G13" i="5" s="1"/>
  <c r="D12" i="5"/>
  <c r="F12" i="5" s="1"/>
  <c r="G12" i="5" s="1"/>
  <c r="D11" i="5"/>
  <c r="F11" i="5" s="1"/>
  <c r="G11" i="5" s="1"/>
  <c r="H11" i="5" s="1"/>
  <c r="J11" i="5" s="1"/>
  <c r="D10" i="5"/>
  <c r="F10" i="5" s="1"/>
  <c r="G10" i="5" s="1"/>
  <c r="D9" i="5"/>
  <c r="F9" i="5" s="1"/>
  <c r="G9" i="5" s="1"/>
  <c r="D8" i="5"/>
  <c r="F8" i="5" s="1"/>
  <c r="G8" i="5" s="1"/>
  <c r="D7" i="5"/>
  <c r="F7" i="5" s="1"/>
  <c r="G7" i="5" s="1"/>
  <c r="H7" i="5" s="1"/>
  <c r="J7" i="5" s="1"/>
  <c r="D6" i="5"/>
  <c r="F6" i="5" s="1"/>
  <c r="G6" i="5" s="1"/>
  <c r="H6" i="5" s="1"/>
  <c r="J6" i="5" s="1"/>
  <c r="D5" i="5"/>
  <c r="F5" i="5" s="1"/>
  <c r="G5" i="5" s="1"/>
  <c r="D4" i="5"/>
  <c r="F4" i="5" s="1"/>
  <c r="G4" i="5" s="1"/>
  <c r="D3" i="5"/>
  <c r="E3" i="5" s="1"/>
  <c r="A3" i="5" s="1"/>
  <c r="D3" i="14" l="1"/>
  <c r="C3" i="14"/>
  <c r="H4" i="5"/>
  <c r="J4" i="5" s="1"/>
  <c r="H8" i="5"/>
  <c r="J8" i="5" s="1"/>
  <c r="H10" i="5"/>
  <c r="J10" i="5" s="1"/>
  <c r="H12" i="5"/>
  <c r="J12" i="5" s="1"/>
  <c r="H14" i="5"/>
  <c r="J14" i="5" s="1"/>
  <c r="H16" i="5"/>
  <c r="J16" i="5" s="1"/>
  <c r="H18" i="5"/>
  <c r="J18" i="5" s="1"/>
  <c r="H20" i="5"/>
  <c r="J20" i="5" s="1"/>
  <c r="H22" i="5"/>
  <c r="J22" i="5" s="1"/>
  <c r="H24" i="5"/>
  <c r="J24" i="5" s="1"/>
  <c r="H26" i="5"/>
  <c r="J26" i="5" s="1"/>
  <c r="H28" i="5"/>
  <c r="J28" i="5" s="1"/>
  <c r="H30" i="5"/>
  <c r="J30" i="5" s="1"/>
  <c r="H5" i="5"/>
  <c r="J5" i="5" s="1"/>
  <c r="H9" i="5"/>
  <c r="J9" i="5" s="1"/>
  <c r="H13" i="5"/>
  <c r="J13" i="5" s="1"/>
  <c r="H17" i="5"/>
  <c r="J17" i="5" s="1"/>
  <c r="H21" i="5"/>
  <c r="J21" i="5" s="1"/>
  <c r="H23" i="5"/>
  <c r="J23" i="5" s="1"/>
  <c r="H25" i="5"/>
  <c r="J25" i="5" s="1"/>
  <c r="E23" i="5"/>
  <c r="E24" i="5"/>
  <c r="E29" i="5"/>
  <c r="E30" i="5"/>
  <c r="E12" i="5"/>
  <c r="E13" i="5"/>
  <c r="E14" i="5"/>
  <c r="E15" i="5"/>
  <c r="E5" i="5"/>
  <c r="E6" i="5"/>
  <c r="E19" i="5"/>
  <c r="E20" i="5"/>
  <c r="E21" i="5"/>
  <c r="E26" i="5"/>
  <c r="E27" i="5"/>
  <c r="F3" i="5"/>
  <c r="G3" i="5" s="1"/>
  <c r="E4" i="5"/>
  <c r="E7" i="5"/>
  <c r="E8" i="5"/>
  <c r="E9" i="5"/>
  <c r="E10" i="5"/>
  <c r="E11" i="5"/>
  <c r="E16" i="5"/>
  <c r="E17" i="5"/>
  <c r="E18" i="5"/>
  <c r="E22" i="5"/>
  <c r="E25" i="5"/>
  <c r="E28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41" i="5"/>
  <c r="G41" i="5" s="1"/>
  <c r="F42" i="5"/>
  <c r="G42" i="5" s="1"/>
  <c r="F43" i="5"/>
  <c r="G43" i="5" s="1"/>
  <c r="F44" i="5"/>
  <c r="G44" i="5" s="1"/>
  <c r="F45" i="5"/>
  <c r="G45" i="5" s="1"/>
  <c r="F46" i="5"/>
  <c r="G46" i="5" s="1"/>
  <c r="F47" i="5"/>
  <c r="G47" i="5" s="1"/>
  <c r="F48" i="5"/>
  <c r="G48" i="5" s="1"/>
  <c r="F49" i="5"/>
  <c r="G49" i="5" s="1"/>
  <c r="F50" i="5"/>
  <c r="G50" i="5" s="1"/>
  <c r="F51" i="5"/>
  <c r="G51" i="5" s="1"/>
  <c r="F52" i="5"/>
  <c r="G52" i="5" s="1"/>
  <c r="F53" i="5"/>
  <c r="G53" i="5" s="1"/>
  <c r="F54" i="5"/>
  <c r="G54" i="5" s="1"/>
  <c r="F55" i="5"/>
  <c r="G55" i="5" s="1"/>
  <c r="F56" i="5"/>
  <c r="G56" i="5" s="1"/>
  <c r="F57" i="5"/>
  <c r="G57" i="5" s="1"/>
  <c r="F58" i="5"/>
  <c r="G58" i="5" s="1"/>
  <c r="F59" i="5"/>
  <c r="G59" i="5" s="1"/>
  <c r="F60" i="5"/>
  <c r="G60" i="5" s="1"/>
  <c r="F61" i="5"/>
  <c r="G61" i="5" s="1"/>
  <c r="F62" i="5"/>
  <c r="G62" i="5" s="1"/>
  <c r="F63" i="5"/>
  <c r="G63" i="5" s="1"/>
  <c r="F64" i="5"/>
  <c r="G64" i="5" s="1"/>
  <c r="F65" i="5"/>
  <c r="G65" i="5" s="1"/>
  <c r="F66" i="5"/>
  <c r="G66" i="5" s="1"/>
  <c r="F67" i="5"/>
  <c r="G67" i="5" s="1"/>
  <c r="F68" i="5"/>
  <c r="G68" i="5" s="1"/>
  <c r="F69" i="5"/>
  <c r="G69" i="5" s="1"/>
  <c r="F70" i="5"/>
  <c r="G70" i="5" s="1"/>
  <c r="F71" i="5"/>
  <c r="G71" i="5" s="1"/>
  <c r="F72" i="5"/>
  <c r="G72" i="5" s="1"/>
  <c r="F73" i="5"/>
  <c r="G73" i="5" s="1"/>
  <c r="I73" i="5" l="1"/>
  <c r="H73" i="5"/>
  <c r="J73" i="5" s="1"/>
  <c r="I72" i="5"/>
  <c r="H72" i="5"/>
  <c r="J72" i="5" s="1"/>
  <c r="H68" i="5"/>
  <c r="J68" i="5" s="1"/>
  <c r="H64" i="5"/>
  <c r="J64" i="5" s="1"/>
  <c r="H58" i="5"/>
  <c r="J58" i="5" s="1"/>
  <c r="H54" i="5"/>
  <c r="J54" i="5" s="1"/>
  <c r="H50" i="5"/>
  <c r="J50" i="5" s="1"/>
  <c r="H46" i="5"/>
  <c r="J46" i="5" s="1"/>
  <c r="H42" i="5"/>
  <c r="J42" i="5" s="1"/>
  <c r="H38" i="5"/>
  <c r="J38" i="5" s="1"/>
  <c r="H34" i="5"/>
  <c r="J34" i="5" s="1"/>
  <c r="I3" i="5"/>
  <c r="H3" i="5"/>
  <c r="J3" i="5" s="1"/>
  <c r="I27" i="5"/>
  <c r="I28" i="5" s="1"/>
  <c r="H70" i="5"/>
  <c r="J70" i="5" s="1"/>
  <c r="H66" i="5"/>
  <c r="J66" i="5" s="1"/>
  <c r="H62" i="5"/>
  <c r="J62" i="5" s="1"/>
  <c r="H60" i="5"/>
  <c r="J60" i="5" s="1"/>
  <c r="H56" i="5"/>
  <c r="J56" i="5" s="1"/>
  <c r="H52" i="5"/>
  <c r="J52" i="5" s="1"/>
  <c r="H48" i="5"/>
  <c r="J48" i="5" s="1"/>
  <c r="H44" i="5"/>
  <c r="J44" i="5" s="1"/>
  <c r="H40" i="5"/>
  <c r="J40" i="5" s="1"/>
  <c r="H36" i="5"/>
  <c r="J36" i="5" s="1"/>
  <c r="H32" i="5"/>
  <c r="J32" i="5" s="1"/>
  <c r="H71" i="5"/>
  <c r="J71" i="5" s="1"/>
  <c r="H69" i="5"/>
  <c r="J69" i="5" s="1"/>
  <c r="H67" i="5"/>
  <c r="J67" i="5" s="1"/>
  <c r="H65" i="5"/>
  <c r="J65" i="5" s="1"/>
  <c r="H63" i="5"/>
  <c r="J63" i="5" s="1"/>
  <c r="H61" i="5"/>
  <c r="J61" i="5" s="1"/>
  <c r="H59" i="5"/>
  <c r="J59" i="5" s="1"/>
  <c r="H57" i="5"/>
  <c r="J57" i="5" s="1"/>
  <c r="H55" i="5"/>
  <c r="J55" i="5" s="1"/>
  <c r="H53" i="5"/>
  <c r="J53" i="5" s="1"/>
  <c r="H51" i="5"/>
  <c r="J51" i="5" s="1"/>
  <c r="H49" i="5"/>
  <c r="J49" i="5" s="1"/>
  <c r="H47" i="5"/>
  <c r="J47" i="5" s="1"/>
  <c r="H45" i="5"/>
  <c r="J45" i="5" s="1"/>
  <c r="H43" i="5"/>
  <c r="J43" i="5" s="1"/>
  <c r="H41" i="5"/>
  <c r="J41" i="5" s="1"/>
  <c r="H39" i="5"/>
  <c r="J39" i="5" s="1"/>
  <c r="I37" i="5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H37" i="5"/>
  <c r="J37" i="5" s="1"/>
  <c r="H35" i="5"/>
  <c r="J35" i="5" s="1"/>
  <c r="H33" i="5"/>
  <c r="J33" i="5" s="1"/>
  <c r="H31" i="5"/>
  <c r="J31" i="5" s="1"/>
  <c r="I29" i="5"/>
  <c r="I30" i="5" s="1"/>
  <c r="I31" i="5" s="1"/>
  <c r="I32" i="5" s="1"/>
  <c r="I33" i="5" s="1"/>
  <c r="I34" i="5" s="1"/>
  <c r="I35" i="5" s="1"/>
  <c r="I36" i="5" s="1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E45" i="4"/>
  <c r="E44" i="4"/>
  <c r="E43" i="4"/>
  <c r="E42" i="4"/>
  <c r="E41" i="4"/>
  <c r="E40" i="4"/>
  <c r="E39" i="4"/>
  <c r="E38" i="4"/>
  <c r="E37" i="4"/>
  <c r="E35" i="4"/>
  <c r="E34" i="4"/>
  <c r="E33" i="4"/>
  <c r="E32" i="4"/>
  <c r="E31" i="4"/>
  <c r="E30" i="4"/>
  <c r="E29" i="4"/>
  <c r="E36" i="4" l="1"/>
  <c r="E28" i="4"/>
  <c r="B3" i="5"/>
  <c r="I4" i="5"/>
  <c r="I5" i="5" s="1"/>
  <c r="I6" i="5" s="1"/>
  <c r="I7" i="5" s="1"/>
  <c r="I8" i="5" s="1"/>
  <c r="I9" i="5" s="1"/>
  <c r="I10" i="5" s="1"/>
  <c r="I11" i="5" s="1"/>
  <c r="I12" i="5" s="1"/>
  <c r="I13" i="5" s="1"/>
  <c r="I14" i="5" s="1"/>
  <c r="E10" i="4"/>
  <c r="M5" i="3" l="1"/>
  <c r="M37" i="13" s="1"/>
  <c r="M6" i="3"/>
  <c r="M19" i="13" s="1"/>
  <c r="M8" i="3"/>
  <c r="M39" i="13" s="1"/>
  <c r="M9" i="3"/>
  <c r="M43" i="13" s="1"/>
  <c r="M10" i="3"/>
  <c r="M17" i="13" s="1"/>
  <c r="M12" i="3"/>
  <c r="M44" i="13" s="1"/>
  <c r="M13" i="3"/>
  <c r="M48" i="13" s="1"/>
  <c r="M14" i="3"/>
  <c r="M4" i="13" s="1"/>
  <c r="M16" i="3"/>
  <c r="M46" i="13" s="1"/>
  <c r="M17" i="3"/>
  <c r="M18" i="3"/>
  <c r="M6" i="13" s="1"/>
  <c r="M20" i="3"/>
  <c r="M41" i="13" s="1"/>
  <c r="M21" i="3"/>
  <c r="M50" i="13" s="1"/>
  <c r="M22" i="3"/>
  <c r="M7" i="13" s="1"/>
  <c r="M24" i="3"/>
  <c r="M38" i="13" s="1"/>
  <c r="M25" i="3"/>
  <c r="M42" i="13" s="1"/>
  <c r="M26" i="3"/>
  <c r="M15" i="13" s="1"/>
  <c r="M28" i="3"/>
  <c r="M31" i="13" s="1"/>
  <c r="M29" i="3"/>
  <c r="M35" i="13" s="1"/>
  <c r="M30" i="3"/>
  <c r="M23" i="13" s="1"/>
  <c r="M32" i="3"/>
  <c r="M33" i="13" s="1"/>
  <c r="M33" i="3"/>
  <c r="M34" i="13" s="1"/>
  <c r="M34" i="3"/>
  <c r="M9" i="13" s="1"/>
  <c r="M36" i="3"/>
  <c r="M47" i="13" s="1"/>
  <c r="M37" i="3"/>
  <c r="M51" i="13" s="1"/>
  <c r="M38" i="3"/>
  <c r="M40" i="3"/>
  <c r="M41" i="3"/>
  <c r="M42" i="3"/>
  <c r="M44" i="3"/>
  <c r="M32" i="13" s="1"/>
  <c r="M45" i="3"/>
  <c r="M52" i="13" s="1"/>
  <c r="M46" i="3"/>
  <c r="M13" i="13" s="1"/>
  <c r="M48" i="3"/>
  <c r="M53" i="13" s="1"/>
  <c r="M49" i="3"/>
  <c r="M50" i="3"/>
  <c r="M28" i="13" s="1"/>
  <c r="M52" i="3"/>
  <c r="M49" i="13" s="1"/>
  <c r="M53" i="3"/>
  <c r="M54" i="3"/>
  <c r="M56" i="3"/>
  <c r="M57" i="3"/>
  <c r="M58" i="3"/>
  <c r="M2" i="13" s="1"/>
  <c r="M60" i="3"/>
  <c r="M61" i="3"/>
  <c r="M62" i="3"/>
  <c r="M64" i="3"/>
  <c r="M65" i="3"/>
  <c r="M66" i="3"/>
  <c r="M68" i="3"/>
  <c r="M69" i="3"/>
  <c r="M70" i="3"/>
  <c r="M24" i="13" s="1"/>
  <c r="M72" i="3"/>
  <c r="M73" i="3"/>
  <c r="M74" i="3"/>
  <c r="M4" i="3"/>
  <c r="M36" i="13" s="1"/>
  <c r="M1" i="13" l="1"/>
  <c r="H26" i="4"/>
  <c r="E25" i="4"/>
  <c r="H24" i="4"/>
  <c r="H22" i="4"/>
  <c r="E21" i="4"/>
  <c r="H20" i="4"/>
  <c r="E17" i="4"/>
  <c r="H18" i="4"/>
  <c r="H17" i="4"/>
  <c r="E13" i="4"/>
  <c r="N6" i="4"/>
  <c r="N4" i="4"/>
  <c r="F4" i="4"/>
  <c r="J74" i="3"/>
  <c r="D45" i="4" s="1"/>
  <c r="H27" i="4"/>
  <c r="J73" i="3"/>
  <c r="E27" i="4"/>
  <c r="J72" i="3"/>
  <c r="J70" i="3"/>
  <c r="D44" i="4" s="1"/>
  <c r="J69" i="3"/>
  <c r="E26" i="4"/>
  <c r="J68" i="3"/>
  <c r="J66" i="3"/>
  <c r="D43" i="4" s="1"/>
  <c r="H25" i="4"/>
  <c r="J65" i="3"/>
  <c r="J64" i="3"/>
  <c r="J62" i="3"/>
  <c r="D42" i="4" s="1"/>
  <c r="J61" i="3"/>
  <c r="E24" i="4"/>
  <c r="J60" i="3"/>
  <c r="J58" i="3"/>
  <c r="D41" i="4" s="1"/>
  <c r="H23" i="4"/>
  <c r="J57" i="3"/>
  <c r="E23" i="4"/>
  <c r="J56" i="3"/>
  <c r="J54" i="3"/>
  <c r="D40" i="4" s="1"/>
  <c r="J53" i="3"/>
  <c r="E22" i="4"/>
  <c r="J52" i="3"/>
  <c r="J50" i="3"/>
  <c r="D39" i="4" s="1"/>
  <c r="H21" i="4"/>
  <c r="J49" i="3"/>
  <c r="J48" i="3"/>
  <c r="J46" i="3"/>
  <c r="D38" i="4" s="1"/>
  <c r="J45" i="3"/>
  <c r="E20" i="4"/>
  <c r="J44" i="3"/>
  <c r="J42" i="3"/>
  <c r="D37" i="4" s="1"/>
  <c r="H19" i="4"/>
  <c r="J41" i="3"/>
  <c r="E19" i="4"/>
  <c r="J40" i="3"/>
  <c r="J38" i="3"/>
  <c r="D36" i="4" s="1"/>
  <c r="J37" i="3"/>
  <c r="G18" i="4" s="1"/>
  <c r="E18" i="4"/>
  <c r="J36" i="3"/>
  <c r="D18" i="4" s="1"/>
  <c r="J34" i="3"/>
  <c r="D35" i="4" s="1"/>
  <c r="J33" i="3"/>
  <c r="G17" i="4" s="1"/>
  <c r="J32" i="3"/>
  <c r="D17" i="4" s="1"/>
  <c r="J30" i="3"/>
  <c r="D34" i="4" s="1"/>
  <c r="H16" i="4"/>
  <c r="J29" i="3"/>
  <c r="G16" i="4" s="1"/>
  <c r="J28" i="3"/>
  <c r="D16" i="4" s="1"/>
  <c r="J26" i="3"/>
  <c r="D33" i="4" s="1"/>
  <c r="J25" i="3"/>
  <c r="G15" i="4" s="1"/>
  <c r="E15" i="4"/>
  <c r="J24" i="3"/>
  <c r="D15" i="4" s="1"/>
  <c r="J22" i="3"/>
  <c r="D32" i="4" s="1"/>
  <c r="J21" i="3"/>
  <c r="G14" i="4" s="1"/>
  <c r="E14" i="4"/>
  <c r="J20" i="3"/>
  <c r="D14" i="4" s="1"/>
  <c r="J18" i="3"/>
  <c r="D31" i="4" s="1"/>
  <c r="J17" i="3"/>
  <c r="G13" i="4" s="1"/>
  <c r="J16" i="3"/>
  <c r="J14" i="3"/>
  <c r="D30" i="4" s="1"/>
  <c r="H12" i="4"/>
  <c r="J13" i="3"/>
  <c r="E12" i="4"/>
  <c r="J12" i="3"/>
  <c r="J10" i="3"/>
  <c r="J9" i="3"/>
  <c r="G11" i="4" s="1"/>
  <c r="E11" i="4"/>
  <c r="J8" i="3"/>
  <c r="D11" i="4" s="1"/>
  <c r="J6" i="3"/>
  <c r="D28" i="4" s="1"/>
  <c r="J5" i="3"/>
  <c r="G10" i="4" s="1"/>
  <c r="I74" i="3"/>
  <c r="F45" i="4" s="1"/>
  <c r="I73" i="3"/>
  <c r="I72" i="3"/>
  <c r="I70" i="3"/>
  <c r="I69" i="3"/>
  <c r="I68" i="3"/>
  <c r="I66" i="3"/>
  <c r="F43" i="4" s="1"/>
  <c r="I65" i="3"/>
  <c r="I64" i="3"/>
  <c r="I62" i="3"/>
  <c r="F42" i="4" s="1"/>
  <c r="I61" i="3"/>
  <c r="I60" i="3"/>
  <c r="I58" i="3"/>
  <c r="I57" i="3"/>
  <c r="I56" i="3"/>
  <c r="I54" i="3"/>
  <c r="I53" i="3"/>
  <c r="I52" i="3"/>
  <c r="I49" i="13" s="1"/>
  <c r="I50" i="3"/>
  <c r="I49" i="3"/>
  <c r="I48" i="3"/>
  <c r="I53" i="13" s="1"/>
  <c r="I46" i="3"/>
  <c r="I45" i="3"/>
  <c r="I52" i="13" s="1"/>
  <c r="I44" i="3"/>
  <c r="I32" i="13" s="1"/>
  <c r="I42" i="3"/>
  <c r="F37" i="4" s="1"/>
  <c r="I41" i="3"/>
  <c r="I40" i="3"/>
  <c r="I38" i="3"/>
  <c r="F36" i="4" s="1"/>
  <c r="I37" i="3"/>
  <c r="I51" i="13" s="1"/>
  <c r="I36" i="3"/>
  <c r="I47" i="13" s="1"/>
  <c r="I34" i="3"/>
  <c r="I33" i="3"/>
  <c r="I34" i="13" s="1"/>
  <c r="I32" i="3"/>
  <c r="I33" i="13" s="1"/>
  <c r="I30" i="3"/>
  <c r="I29" i="3"/>
  <c r="I35" i="13" s="1"/>
  <c r="I28" i="3"/>
  <c r="I31" i="13" s="1"/>
  <c r="I26" i="3"/>
  <c r="I25" i="3"/>
  <c r="I42" i="13" s="1"/>
  <c r="I24" i="3"/>
  <c r="I38" i="13" s="1"/>
  <c r="I22" i="3"/>
  <c r="I21" i="3"/>
  <c r="I50" i="13" s="1"/>
  <c r="I20" i="3"/>
  <c r="I41" i="13" s="1"/>
  <c r="I18" i="3"/>
  <c r="I17" i="3"/>
  <c r="I16" i="3"/>
  <c r="I46" i="13" s="1"/>
  <c r="I14" i="3"/>
  <c r="I13" i="3"/>
  <c r="I48" i="13" s="1"/>
  <c r="I12" i="3"/>
  <c r="I44" i="13" s="1"/>
  <c r="I10" i="3"/>
  <c r="I9" i="3"/>
  <c r="I8" i="3"/>
  <c r="I39" i="13" s="1"/>
  <c r="I6" i="3"/>
  <c r="I5" i="3"/>
  <c r="I37" i="13" s="1"/>
  <c r="J4" i="3"/>
  <c r="I4" i="3"/>
  <c r="I36" i="13" s="1"/>
  <c r="D10" i="4" l="1"/>
  <c r="J1" i="13"/>
  <c r="A2" i="20" s="1"/>
  <c r="F31" i="4"/>
  <c r="I6" i="13"/>
  <c r="F35" i="4"/>
  <c r="I9" i="13"/>
  <c r="F39" i="4"/>
  <c r="I28" i="13"/>
  <c r="I11" i="4"/>
  <c r="I43" i="13"/>
  <c r="F30" i="4"/>
  <c r="I4" i="13"/>
  <c r="F34" i="4"/>
  <c r="I23" i="13"/>
  <c r="F38" i="4"/>
  <c r="I13" i="13"/>
  <c r="F29" i="4"/>
  <c r="I17" i="13"/>
  <c r="F33" i="4"/>
  <c r="I15" i="13"/>
  <c r="F41" i="4"/>
  <c r="I2" i="13"/>
  <c r="F28" i="4"/>
  <c r="I19" i="13"/>
  <c r="F32" i="4"/>
  <c r="I7" i="13"/>
  <c r="F40" i="4"/>
  <c r="I1" i="13"/>
  <c r="F44" i="4"/>
  <c r="I24" i="13"/>
  <c r="G27" i="4"/>
  <c r="D27" i="4"/>
  <c r="G26" i="4"/>
  <c r="D23" i="4"/>
  <c r="D24" i="4"/>
  <c r="D25" i="4"/>
  <c r="D26" i="4"/>
  <c r="G24" i="4"/>
  <c r="G23" i="4"/>
  <c r="G25" i="4"/>
  <c r="G21" i="4"/>
  <c r="G20" i="4"/>
  <c r="G22" i="4"/>
  <c r="D20" i="4"/>
  <c r="D21" i="4"/>
  <c r="D22" i="4"/>
  <c r="D19" i="4"/>
  <c r="G19" i="4"/>
  <c r="F12" i="4"/>
  <c r="F14" i="4"/>
  <c r="F20" i="4"/>
  <c r="F22" i="4"/>
  <c r="I23" i="4"/>
  <c r="F26" i="4"/>
  <c r="I27" i="4"/>
  <c r="F10" i="4"/>
  <c r="I10" i="4"/>
  <c r="F11" i="4"/>
  <c r="I12" i="4"/>
  <c r="F13" i="4"/>
  <c r="F15" i="4"/>
  <c r="F17" i="4"/>
  <c r="I22" i="4"/>
  <c r="F23" i="4"/>
  <c r="F25" i="4"/>
  <c r="F27" i="4"/>
  <c r="I26" i="4"/>
  <c r="I25" i="4"/>
  <c r="I21" i="4"/>
  <c r="F21" i="4"/>
  <c r="I20" i="4"/>
  <c r="I19" i="4"/>
  <c r="F19" i="4"/>
  <c r="I18" i="4"/>
  <c r="F18" i="4"/>
  <c r="I17" i="4"/>
  <c r="I16" i="4"/>
  <c r="F16" i="4"/>
  <c r="I15" i="4"/>
  <c r="I14" i="4"/>
  <c r="I13" i="4"/>
  <c r="I24" i="4"/>
  <c r="F24" i="4"/>
  <c r="A4" i="5"/>
  <c r="E16" i="4"/>
  <c r="H15" i="4"/>
  <c r="H14" i="4"/>
  <c r="H13" i="4"/>
  <c r="H11" i="4"/>
  <c r="H10" i="4"/>
  <c r="E2" i="20" l="1"/>
  <c r="F2" i="20"/>
  <c r="D2" i="20"/>
  <c r="G2" i="20"/>
  <c r="C2" i="20" s="1"/>
  <c r="B2" i="20"/>
  <c r="H2" i="20"/>
  <c r="B4" i="5"/>
  <c r="A5" i="5"/>
  <c r="B5" i="5" s="1"/>
  <c r="A6" i="5" l="1"/>
  <c r="B6" i="5" l="1"/>
  <c r="A7" i="5"/>
  <c r="B7" i="5" l="1"/>
  <c r="A8" i="5"/>
  <c r="B8" i="5" l="1"/>
  <c r="A9" i="5"/>
  <c r="B9" i="5" l="1"/>
  <c r="A10" i="5"/>
  <c r="B10" i="5" s="1"/>
  <c r="A11" i="5" l="1"/>
  <c r="B11" i="5" s="1"/>
  <c r="A12" i="5" l="1"/>
  <c r="B12" i="5" s="1"/>
  <c r="A13" i="5" l="1"/>
  <c r="B13" i="5" s="1"/>
  <c r="A14" i="5" l="1"/>
  <c r="B14" i="5" s="1"/>
  <c r="A15" i="5" l="1"/>
  <c r="B15" i="5" s="1"/>
  <c r="A16" i="5" l="1"/>
  <c r="B16" i="5" s="1"/>
  <c r="A17" i="5" l="1"/>
  <c r="B17" i="5" s="1"/>
  <c r="A18" i="5" l="1"/>
  <c r="B18" i="5" s="1"/>
  <c r="A19" i="5" l="1"/>
  <c r="B19" i="5" s="1"/>
  <c r="A20" i="5" l="1"/>
  <c r="B20" i="5" s="1"/>
  <c r="A21" i="5" l="1"/>
  <c r="B21" i="5" s="1"/>
  <c r="A22" i="5" l="1"/>
  <c r="B22" i="5" s="1"/>
  <c r="A23" i="5" l="1"/>
  <c r="B23" i="5" s="1"/>
  <c r="A24" i="5" l="1"/>
  <c r="B24" i="5" s="1"/>
  <c r="A25" i="5" l="1"/>
  <c r="B25" i="5" s="1"/>
  <c r="A26" i="5" l="1"/>
  <c r="B26" i="5" s="1"/>
  <c r="A27" i="5" l="1"/>
  <c r="B27" i="5" s="1"/>
  <c r="A28" i="5" l="1"/>
  <c r="B28" i="5" s="1"/>
  <c r="A29" i="5" l="1"/>
  <c r="B29" i="5" s="1"/>
  <c r="A30" i="5" l="1"/>
  <c r="B30" i="5" s="1"/>
  <c r="A31" i="5" l="1"/>
  <c r="B31" i="5" s="1"/>
  <c r="A32" i="5" l="1"/>
  <c r="B32" i="5" s="1"/>
  <c r="A33" i="5" l="1"/>
  <c r="B33" i="5" s="1"/>
  <c r="A34" i="5" l="1"/>
  <c r="B34" i="5" s="1"/>
  <c r="A35" i="5" l="1"/>
  <c r="B35" i="5" s="1"/>
  <c r="A36" i="5" l="1"/>
  <c r="B36" i="5" s="1"/>
  <c r="A37" i="5" l="1"/>
  <c r="B37" i="5" s="1"/>
  <c r="A38" i="5" l="1"/>
  <c r="B38" i="5" s="1"/>
  <c r="A39" i="5" l="1"/>
  <c r="B39" i="5" s="1"/>
  <c r="A40" i="5" l="1"/>
  <c r="B40" i="5" s="1"/>
  <c r="A41" i="5" l="1"/>
  <c r="B41" i="5" s="1"/>
  <c r="A42" i="5" l="1"/>
  <c r="B42" i="5" s="1"/>
  <c r="A43" i="5" l="1"/>
  <c r="B43" i="5" s="1"/>
  <c r="A44" i="5" l="1"/>
  <c r="B44" i="5" s="1"/>
  <c r="A45" i="5" l="1"/>
  <c r="B45" i="5" s="1"/>
  <c r="A46" i="5" l="1"/>
  <c r="B46" i="5" s="1"/>
  <c r="A47" i="5" l="1"/>
  <c r="B47" i="5" s="1"/>
  <c r="A48" i="5" l="1"/>
  <c r="B48" i="5" s="1"/>
  <c r="A49" i="5" l="1"/>
  <c r="B49" i="5" s="1"/>
  <c r="A50" i="5" l="1"/>
  <c r="B50" i="5" s="1"/>
  <c r="A51" i="5" l="1"/>
  <c r="B51" i="5" s="1"/>
  <c r="A52" i="5" l="1"/>
  <c r="B52" i="5" s="1"/>
  <c r="A53" i="5" l="1"/>
  <c r="B53" i="5" s="1"/>
  <c r="A54" i="5" l="1"/>
  <c r="B54" i="5" s="1"/>
  <c r="A55" i="5" l="1"/>
  <c r="B55" i="5" s="1"/>
  <c r="A56" i="5" l="1"/>
  <c r="B56" i="5" s="1"/>
  <c r="A57" i="5" l="1"/>
  <c r="B57" i="5" s="1"/>
  <c r="A58" i="5" l="1"/>
  <c r="B58" i="5" s="1"/>
  <c r="A59" i="5" l="1"/>
  <c r="B59" i="5" s="1"/>
  <c r="A60" i="5" l="1"/>
  <c r="B60" i="5" s="1"/>
  <c r="A61" i="5" l="1"/>
  <c r="B61" i="5" s="1"/>
  <c r="A62" i="5" l="1"/>
  <c r="B62" i="5" s="1"/>
  <c r="A63" i="5" l="1"/>
  <c r="B63" i="5" s="1"/>
  <c r="A64" i="5" l="1"/>
  <c r="B64" i="5" s="1"/>
  <c r="A65" i="5" l="1"/>
  <c r="B65" i="5" s="1"/>
  <c r="A66" i="5" l="1"/>
  <c r="B66" i="5" s="1"/>
  <c r="A67" i="5" l="1"/>
  <c r="B67" i="5" s="1"/>
  <c r="A68" i="5" l="1"/>
  <c r="B68" i="5" s="1"/>
  <c r="A69" i="5" l="1"/>
  <c r="B69" i="5" s="1"/>
  <c r="A70" i="5" l="1"/>
  <c r="B70" i="5" s="1"/>
  <c r="A71" i="5" l="1"/>
  <c r="B71" i="5" s="1"/>
  <c r="A72" i="5" l="1"/>
  <c r="B72" i="5" s="1"/>
  <c r="A73" i="5" l="1"/>
  <c r="B73" i="5" l="1"/>
  <c r="A74" i="5"/>
  <c r="N10" i="4"/>
  <c r="A75" i="5" l="1"/>
  <c r="B74" i="5"/>
  <c r="M10" i="4"/>
  <c r="A76" i="5" l="1"/>
  <c r="B75" i="5"/>
  <c r="L10" i="4"/>
  <c r="F16" i="2" s="1"/>
  <c r="B76" i="5" l="1"/>
  <c r="A77" i="5"/>
  <c r="F18" i="2"/>
  <c r="H60" i="4" s="1"/>
  <c r="F58" i="4"/>
  <c r="D18" i="2"/>
  <c r="B58" i="4"/>
  <c r="A78" i="5" l="1"/>
  <c r="B77" i="5"/>
  <c r="A79" i="5" l="1"/>
  <c r="B78" i="5"/>
  <c r="A80" i="5" l="1"/>
  <c r="B79" i="5"/>
  <c r="B80" i="5" l="1"/>
  <c r="A81" i="5"/>
  <c r="B81" i="5" l="1"/>
  <c r="A82" i="5"/>
  <c r="A83" i="5" l="1"/>
  <c r="B82" i="5"/>
  <c r="A84" i="5" l="1"/>
  <c r="B83" i="5"/>
  <c r="B84" i="5" l="1"/>
  <c r="A85" i="5"/>
  <c r="A86" i="5" l="1"/>
  <c r="B85" i="5"/>
  <c r="A87" i="5" l="1"/>
  <c r="B86" i="5"/>
  <c r="A88" i="5" l="1"/>
  <c r="B87" i="5"/>
  <c r="B88" i="5" l="1"/>
  <c r="A89" i="5"/>
  <c r="B89" i="5" l="1"/>
  <c r="A90" i="5"/>
  <c r="A91" i="5" l="1"/>
  <c r="B90" i="5"/>
  <c r="A92" i="5" l="1"/>
  <c r="B91" i="5"/>
  <c r="A93" i="5" l="1"/>
  <c r="B92" i="5"/>
  <c r="B93" i="5" l="1"/>
  <c r="A94" i="5"/>
  <c r="A95" i="5" l="1"/>
  <c r="B94" i="5"/>
  <c r="A96" i="5" l="1"/>
  <c r="B95" i="5"/>
  <c r="A97" i="5" l="1"/>
  <c r="B96" i="5"/>
  <c r="B97" i="5" l="1"/>
  <c r="A98" i="5"/>
  <c r="A99" i="5" l="1"/>
  <c r="B98" i="5"/>
  <c r="B99" i="5" l="1"/>
  <c r="A100" i="5"/>
  <c r="A101" i="5" l="1"/>
  <c r="B100" i="5"/>
  <c r="A102" i="5" l="1"/>
  <c r="B102" i="5" s="1"/>
  <c r="B101" i="5"/>
  <c r="D33" i="14" l="1"/>
  <c r="N40" i="4" s="1"/>
  <c r="C22" i="14"/>
  <c r="M29" i="4" s="1"/>
  <c r="L29" i="4" s="1"/>
  <c r="D95" i="14"/>
  <c r="C39" i="14"/>
  <c r="M46" i="4" s="1"/>
  <c r="L46" i="4" s="1"/>
  <c r="C35" i="14"/>
  <c r="M42" i="4" s="1"/>
  <c r="L42" i="4" s="1"/>
  <c r="D73" i="14"/>
  <c r="C26" i="14"/>
  <c r="M33" i="4" s="1"/>
  <c r="L33" i="4" s="1"/>
  <c r="C12" i="14"/>
  <c r="M19" i="4" s="1"/>
  <c r="L19" i="4" s="1"/>
  <c r="C94" i="14"/>
  <c r="D89" i="14"/>
  <c r="C86" i="14"/>
  <c r="D22" i="14"/>
  <c r="N29" i="4" s="1"/>
  <c r="D19" i="14"/>
  <c r="N26" i="4" s="1"/>
  <c r="D47" i="14"/>
  <c r="N54" i="4" s="1"/>
  <c r="D74" i="14"/>
  <c r="D70" i="14"/>
  <c r="C49" i="14"/>
  <c r="M56" i="4" s="1"/>
  <c r="L56" i="4" s="1"/>
  <c r="D41" i="14"/>
  <c r="N48" i="4" s="1"/>
  <c r="D94" i="14"/>
  <c r="C56" i="14"/>
  <c r="M63" i="4" s="1"/>
  <c r="L63" i="4" s="1"/>
  <c r="D30" i="14"/>
  <c r="N37" i="4" s="1"/>
  <c r="C23" i="14"/>
  <c r="M30" i="4" s="1"/>
  <c r="L30" i="4" s="1"/>
  <c r="C21" i="14"/>
  <c r="M28" i="4" s="1"/>
  <c r="L28" i="4" s="1"/>
  <c r="C46" i="14"/>
  <c r="M53" i="4" s="1"/>
  <c r="L53" i="4" s="1"/>
  <c r="D64" i="14"/>
  <c r="N71" i="4" s="1"/>
  <c r="D69" i="14"/>
  <c r="D72" i="14"/>
  <c r="C66" i="14"/>
  <c r="M73" i="4" s="1"/>
  <c r="L73" i="4" s="1"/>
  <c r="C54" i="14"/>
  <c r="M61" i="4" s="1"/>
  <c r="L61" i="4" s="1"/>
  <c r="D63" i="14"/>
  <c r="N70" i="4" s="1"/>
  <c r="D39" i="14"/>
  <c r="N46" i="4" s="1"/>
  <c r="C100" i="14"/>
  <c r="D23" i="14"/>
  <c r="N30" i="4" s="1"/>
  <c r="D35" i="14"/>
  <c r="N42" i="4" s="1"/>
  <c r="D84" i="14"/>
  <c r="D13" i="14"/>
  <c r="N20" i="4" s="1"/>
  <c r="D9" i="14"/>
  <c r="N16" i="4" s="1"/>
  <c r="C13" i="14"/>
  <c r="M20" i="4" s="1"/>
  <c r="L20" i="4" s="1"/>
  <c r="C41" i="14"/>
  <c r="M48" i="4" s="1"/>
  <c r="L48" i="4" s="1"/>
  <c r="D18" i="14"/>
  <c r="N25" i="4" s="1"/>
  <c r="D71" i="14"/>
  <c r="C10" i="14"/>
  <c r="M17" i="4" s="1"/>
  <c r="L17" i="4" s="1"/>
  <c r="D37" i="14"/>
  <c r="N44" i="4" s="1"/>
  <c r="D92" i="14"/>
  <c r="C90" i="14"/>
  <c r="D59" i="14"/>
  <c r="N66" i="4" s="1"/>
  <c r="D52" i="14"/>
  <c r="N59" i="4" s="1"/>
  <c r="D67" i="14"/>
  <c r="N74" i="4" s="1"/>
  <c r="D8" i="14"/>
  <c r="N15" i="4" s="1"/>
  <c r="D6" i="14"/>
  <c r="N13" i="4" s="1"/>
  <c r="D98" i="14"/>
  <c r="D87" i="14"/>
  <c r="C62" i="14"/>
  <c r="M69" i="4" s="1"/>
  <c r="L69" i="4" s="1"/>
  <c r="C99" i="14"/>
  <c r="C80" i="14"/>
  <c r="C87" i="14"/>
  <c r="C50" i="14"/>
  <c r="M57" i="4" s="1"/>
  <c r="L57" i="4" s="1"/>
  <c r="D43" i="14"/>
  <c r="N50" i="4" s="1"/>
  <c r="C58" i="14"/>
  <c r="M65" i="4" s="1"/>
  <c r="L65" i="4" s="1"/>
  <c r="C77" i="14"/>
  <c r="D58" i="14"/>
  <c r="N65" i="4" s="1"/>
  <c r="D15" i="14"/>
  <c r="N22" i="4" s="1"/>
  <c r="C16" i="14"/>
  <c r="M23" i="4" s="1"/>
  <c r="L23" i="4" s="1"/>
  <c r="D78" i="14"/>
  <c r="D88" i="14"/>
  <c r="C36" i="14"/>
  <c r="M43" i="4" s="1"/>
  <c r="L43" i="4" s="1"/>
  <c r="C32" i="14"/>
  <c r="M39" i="4" s="1"/>
  <c r="L39" i="4" s="1"/>
  <c r="C25" i="14"/>
  <c r="M32" i="4" s="1"/>
  <c r="L32" i="4" s="1"/>
  <c r="C91" i="14"/>
  <c r="C70" i="14"/>
  <c r="C101" i="14"/>
  <c r="D31" i="14"/>
  <c r="N38" i="4" s="1"/>
  <c r="C59" i="14"/>
  <c r="M66" i="4" s="1"/>
  <c r="L66" i="4" s="1"/>
  <c r="D5" i="14"/>
  <c r="N12" i="4" s="1"/>
  <c r="D48" i="14"/>
  <c r="N55" i="4" s="1"/>
  <c r="D40" i="14"/>
  <c r="N47" i="4" s="1"/>
  <c r="D17" i="14"/>
  <c r="N24" i="4" s="1"/>
  <c r="D12" i="14"/>
  <c r="N19" i="4" s="1"/>
  <c r="D66" i="14"/>
  <c r="N73" i="4" s="1"/>
  <c r="C82" i="14"/>
  <c r="D24" i="14"/>
  <c r="N31" i="4" s="1"/>
  <c r="D10" i="14"/>
  <c r="N17" i="4" s="1"/>
  <c r="C30" i="14"/>
  <c r="M37" i="4" s="1"/>
  <c r="L37" i="4" s="1"/>
  <c r="C47" i="14"/>
  <c r="M54" i="4" s="1"/>
  <c r="L54" i="4" s="1"/>
  <c r="C69" i="14"/>
  <c r="C44" i="14"/>
  <c r="M51" i="4" s="1"/>
  <c r="L51" i="4" s="1"/>
  <c r="D68" i="14"/>
  <c r="D29" i="14"/>
  <c r="N36" i="4" s="1"/>
  <c r="C98" i="14"/>
  <c r="C40" i="14"/>
  <c r="M47" i="4" s="1"/>
  <c r="L47" i="4" s="1"/>
  <c r="C38" i="14"/>
  <c r="M45" i="4" s="1"/>
  <c r="L45" i="4" s="1"/>
  <c r="D49" i="14"/>
  <c r="N56" i="4" s="1"/>
  <c r="C6" i="14"/>
  <c r="M13" i="4" s="1"/>
  <c r="L13" i="4" s="1"/>
  <c r="D77" i="14"/>
  <c r="C93" i="14"/>
  <c r="D101" i="14"/>
  <c r="C15" i="14"/>
  <c r="M22" i="4" s="1"/>
  <c r="L22" i="4" s="1"/>
  <c r="C61" i="14"/>
  <c r="M68" i="4" s="1"/>
  <c r="L68" i="4" s="1"/>
  <c r="C102" i="14"/>
  <c r="C68" i="14"/>
  <c r="D21" i="14"/>
  <c r="N28" i="4" s="1"/>
  <c r="D28" i="14"/>
  <c r="N35" i="4" s="1"/>
  <c r="D53" i="14"/>
  <c r="N60" i="4" s="1"/>
  <c r="D51" i="14"/>
  <c r="N58" i="4" s="1"/>
  <c r="C14" i="14"/>
  <c r="M21" i="4" s="1"/>
  <c r="L21" i="4" s="1"/>
  <c r="C45" i="14"/>
  <c r="M52" i="4" s="1"/>
  <c r="L52" i="4" s="1"/>
  <c r="D80" i="14"/>
  <c r="D82" i="14"/>
  <c r="C84" i="14"/>
  <c r="D75" i="14"/>
  <c r="D100" i="14"/>
  <c r="C83" i="14"/>
  <c r="D86" i="14"/>
  <c r="D25" i="14"/>
  <c r="N32" i="4" s="1"/>
  <c r="D44" i="14"/>
  <c r="N51" i="4" s="1"/>
  <c r="D26" i="14"/>
  <c r="N33" i="4" s="1"/>
  <c r="C19" i="14"/>
  <c r="M26" i="4" s="1"/>
  <c r="L26" i="4" s="1"/>
  <c r="C72" i="14"/>
  <c r="C96" i="14"/>
  <c r="C37" i="14"/>
  <c r="M44" i="4" s="1"/>
  <c r="L44" i="4" s="1"/>
  <c r="C43" i="14"/>
  <c r="M50" i="4" s="1"/>
  <c r="L50" i="4" s="1"/>
  <c r="C51" i="14"/>
  <c r="M58" i="4" s="1"/>
  <c r="L58" i="4" s="1"/>
  <c r="C34" i="14"/>
  <c r="M41" i="4" s="1"/>
  <c r="L41" i="4" s="1"/>
  <c r="C76" i="14"/>
  <c r="C60" i="14"/>
  <c r="M67" i="4" s="1"/>
  <c r="L67" i="4" s="1"/>
  <c r="D45" i="14"/>
  <c r="N52" i="4" s="1"/>
  <c r="C4" i="14"/>
  <c r="M11" i="4" s="1"/>
  <c r="L11" i="4" s="1"/>
  <c r="C31" i="14"/>
  <c r="M38" i="4" s="1"/>
  <c r="L38" i="4" s="1"/>
  <c r="D79" i="14"/>
  <c r="C88" i="14"/>
  <c r="D81" i="14"/>
  <c r="C33" i="14"/>
  <c r="M40" i="4" s="1"/>
  <c r="L40" i="4" s="1"/>
  <c r="C27" i="14"/>
  <c r="M34" i="4" s="1"/>
  <c r="L34" i="4" s="1"/>
  <c r="D60" i="14"/>
  <c r="N67" i="4" s="1"/>
  <c r="D14" i="14"/>
  <c r="N21" i="4" s="1"/>
  <c r="D56" i="14"/>
  <c r="N63" i="4" s="1"/>
  <c r="C79" i="14"/>
  <c r="D91" i="14"/>
  <c r="C55" i="14"/>
  <c r="M62" i="4" s="1"/>
  <c r="L62" i="4" s="1"/>
  <c r="D54" i="14"/>
  <c r="N61" i="4" s="1"/>
  <c r="C65" i="14"/>
  <c r="M72" i="4" s="1"/>
  <c r="L72" i="4" s="1"/>
  <c r="D20" i="14"/>
  <c r="N27" i="4" s="1"/>
  <c r="C53" i="14"/>
  <c r="M60" i="4" s="1"/>
  <c r="L60" i="4" s="1"/>
  <c r="C24" i="14"/>
  <c r="M31" i="4" s="1"/>
  <c r="L31" i="4" s="1"/>
  <c r="C52" i="14"/>
  <c r="M59" i="4" s="1"/>
  <c r="L59" i="4" s="1"/>
  <c r="D96" i="14"/>
  <c r="C63" i="14"/>
  <c r="M70" i="4" s="1"/>
  <c r="L70" i="4" s="1"/>
  <c r="C89" i="14"/>
  <c r="C8" i="14"/>
  <c r="M15" i="4" s="1"/>
  <c r="L15" i="4" s="1"/>
  <c r="C28" i="14"/>
  <c r="M35" i="4" s="1"/>
  <c r="L35" i="4" s="1"/>
  <c r="C17" i="14"/>
  <c r="M24" i="4" s="1"/>
  <c r="L24" i="4" s="1"/>
  <c r="C95" i="14"/>
  <c r="C18" i="14"/>
  <c r="M25" i="4" s="1"/>
  <c r="L25" i="4" s="1"/>
  <c r="C5" i="14"/>
  <c r="M12" i="4" s="1"/>
  <c r="L12" i="4" s="1"/>
  <c r="D38" i="14"/>
  <c r="N45" i="4" s="1"/>
  <c r="C75" i="14"/>
  <c r="C81" i="14"/>
  <c r="C11" i="14"/>
  <c r="M18" i="4" s="1"/>
  <c r="L18" i="4" s="1"/>
  <c r="C48" i="14"/>
  <c r="M55" i="4" s="1"/>
  <c r="L55" i="4" s="1"/>
  <c r="C74" i="14"/>
  <c r="D27" i="14"/>
  <c r="N34" i="4" s="1"/>
  <c r="D97" i="14"/>
  <c r="C78" i="14"/>
  <c r="C64" i="14"/>
  <c r="M71" i="4" s="1"/>
  <c r="L71" i="4" s="1"/>
  <c r="D11" i="14"/>
  <c r="N18" i="4" s="1"/>
  <c r="C9" i="14"/>
  <c r="M16" i="4" s="1"/>
  <c r="L16" i="4" s="1"/>
  <c r="C73" i="14"/>
  <c r="D62" i="14"/>
  <c r="N69" i="4" s="1"/>
  <c r="D46" i="14"/>
  <c r="N53" i="4" s="1"/>
  <c r="D36" i="14"/>
  <c r="N43" i="4" s="1"/>
  <c r="D90" i="14"/>
  <c r="C92" i="14"/>
  <c r="D93" i="14"/>
  <c r="D65" i="14"/>
  <c r="N72" i="4" s="1"/>
  <c r="C57" i="14"/>
  <c r="M64" i="4" s="1"/>
  <c r="L64" i="4" s="1"/>
  <c r="D99" i="14"/>
  <c r="D102" i="14"/>
  <c r="D7" i="14"/>
  <c r="N14" i="4" s="1"/>
  <c r="D34" i="14"/>
  <c r="N41" i="4" s="1"/>
  <c r="D57" i="14"/>
  <c r="N64" i="4" s="1"/>
  <c r="C42" i="14"/>
  <c r="M49" i="4" s="1"/>
  <c r="L49" i="4" s="1"/>
  <c r="D61" i="14"/>
  <c r="N68" i="4" s="1"/>
  <c r="D55" i="14"/>
  <c r="N62" i="4" s="1"/>
  <c r="C7" i="14"/>
  <c r="M14" i="4" s="1"/>
  <c r="L14" i="4" s="1"/>
  <c r="C85" i="14"/>
  <c r="C67" i="14"/>
  <c r="M74" i="4" s="1"/>
  <c r="L74" i="4" s="1"/>
  <c r="D32" i="14"/>
  <c r="N39" i="4" s="1"/>
  <c r="C97" i="14"/>
  <c r="C29" i="14"/>
  <c r="M36" i="4" s="1"/>
  <c r="L36" i="4" s="1"/>
  <c r="D4" i="14"/>
  <c r="N11" i="4" s="1"/>
  <c r="D76" i="14"/>
  <c r="D83" i="14"/>
  <c r="D85" i="14"/>
  <c r="C20" i="14"/>
  <c r="M27" i="4" s="1"/>
  <c r="L27" i="4" s="1"/>
  <c r="D50" i="14"/>
  <c r="N57" i="4" s="1"/>
  <c r="C71" i="14"/>
  <c r="D42" i="14"/>
  <c r="N49" i="4" s="1"/>
  <c r="D16" i="14"/>
  <c r="N23" i="4" s="1"/>
  <c r="E3" i="14"/>
  <c r="O10" i="4" s="1"/>
  <c r="E4" i="14"/>
  <c r="O11" i="4" s="1"/>
  <c r="E5" i="14"/>
  <c r="O12" i="4" s="1"/>
  <c r="E6" i="14"/>
  <c r="O13" i="4" s="1"/>
  <c r="E7" i="14"/>
  <c r="O14" i="4" s="1"/>
  <c r="E9" i="14"/>
  <c r="O16" i="4" s="1"/>
  <c r="E8" i="14"/>
  <c r="O15" i="4" s="1"/>
  <c r="I51" i="14"/>
  <c r="K51" i="14" s="1"/>
  <c r="R58" i="4" s="1"/>
  <c r="G64" i="14"/>
  <c r="E95" i="14"/>
  <c r="G60" i="14"/>
  <c r="E29" i="14"/>
  <c r="O36" i="4" s="1"/>
  <c r="E23" i="14"/>
  <c r="O30" i="4" s="1"/>
  <c r="F39" i="14"/>
  <c r="P46" i="4" s="1"/>
  <c r="F56" i="14"/>
  <c r="P63" i="4" s="1"/>
  <c r="E81" i="14"/>
  <c r="G49" i="14"/>
  <c r="I20" i="14"/>
  <c r="K20" i="14" s="1"/>
  <c r="R27" i="4" s="1"/>
  <c r="H33" i="14"/>
  <c r="J33" i="14" s="1"/>
  <c r="Q40" i="4" s="1"/>
  <c r="G70" i="14"/>
  <c r="F86" i="14"/>
  <c r="H3" i="14"/>
  <c r="J3" i="14" s="1"/>
  <c r="Q10" i="4" s="1"/>
  <c r="I38" i="14"/>
  <c r="K38" i="14" s="1"/>
  <c r="R45" i="4" s="1"/>
  <c r="H74" i="14"/>
  <c r="H42" i="14"/>
  <c r="J42" i="14" s="1"/>
  <c r="Q49" i="4" s="1"/>
  <c r="H10" i="14"/>
  <c r="J10" i="14" s="1"/>
  <c r="Q17" i="4" s="1"/>
  <c r="H90" i="14"/>
  <c r="F61" i="14"/>
  <c r="P68" i="4" s="1"/>
  <c r="F29" i="14"/>
  <c r="P36" i="4" s="1"/>
  <c r="E83" i="14"/>
  <c r="I5" i="14"/>
  <c r="K5" i="14" s="1"/>
  <c r="R12" i="4" s="1"/>
  <c r="E68" i="14"/>
  <c r="E36" i="14"/>
  <c r="O43" i="4" s="1"/>
  <c r="G100" i="14"/>
  <c r="I87" i="14"/>
  <c r="F62" i="14"/>
  <c r="P69" i="4" s="1"/>
  <c r="F30" i="14"/>
  <c r="P37" i="4" s="1"/>
  <c r="E93" i="14"/>
  <c r="I45" i="14"/>
  <c r="K45" i="14" s="1"/>
  <c r="R52" i="4" s="1"/>
  <c r="G61" i="14"/>
  <c r="I100" i="14"/>
  <c r="I48" i="14"/>
  <c r="K48" i="14" s="1"/>
  <c r="R55" i="4" s="1"/>
  <c r="H79" i="14"/>
  <c r="H47" i="14"/>
  <c r="J47" i="14" s="1"/>
  <c r="Q54" i="4" s="1"/>
  <c r="H15" i="14"/>
  <c r="J15" i="14" s="1"/>
  <c r="Q22" i="4" s="1"/>
  <c r="E78" i="14"/>
  <c r="H101" i="14"/>
  <c r="F100" i="14"/>
  <c r="G95" i="14"/>
  <c r="G31" i="14"/>
  <c r="I82" i="14"/>
  <c r="I18" i="14"/>
  <c r="K18" i="14" s="1"/>
  <c r="R25" i="4" s="1"/>
  <c r="H64" i="14"/>
  <c r="H32" i="14"/>
  <c r="J32" i="14" s="1"/>
  <c r="Q39" i="4" s="1"/>
  <c r="F51" i="14"/>
  <c r="P58" i="4" s="1"/>
  <c r="G65" i="14"/>
  <c r="E69" i="14"/>
  <c r="E71" i="14"/>
  <c r="E15" i="14"/>
  <c r="O22" i="4" s="1"/>
  <c r="F23" i="14"/>
  <c r="P30" i="4" s="1"/>
  <c r="F77" i="14"/>
  <c r="E22" i="14"/>
  <c r="O29" i="4" s="1"/>
  <c r="F48" i="14"/>
  <c r="P55" i="4" s="1"/>
  <c r="G74" i="14"/>
  <c r="G33" i="14"/>
  <c r="I36" i="14"/>
  <c r="K36" i="14" s="1"/>
  <c r="R43" i="4" s="1"/>
  <c r="H41" i="14"/>
  <c r="J41" i="14" s="1"/>
  <c r="Q48" i="4" s="1"/>
  <c r="G102" i="14"/>
  <c r="F94" i="14"/>
  <c r="G35" i="14"/>
  <c r="I83" i="14"/>
  <c r="F27" i="14"/>
  <c r="P34" i="4" s="1"/>
  <c r="F101" i="14"/>
  <c r="E34" i="14"/>
  <c r="O41" i="4" s="1"/>
  <c r="I79" i="14"/>
  <c r="E49" i="14"/>
  <c r="O56" i="4" s="1"/>
  <c r="E17" i="14"/>
  <c r="O24" i="4" s="1"/>
  <c r="E51" i="14"/>
  <c r="O58" i="4" s="1"/>
  <c r="E19" i="14"/>
  <c r="O26" i="4" s="1"/>
  <c r="H94" i="14"/>
  <c r="F31" i="14"/>
  <c r="P38" i="4" s="1"/>
  <c r="I85" i="14"/>
  <c r="E46" i="14"/>
  <c r="O53" i="4" s="1"/>
  <c r="G12" i="14"/>
  <c r="F60" i="14"/>
  <c r="P67" i="4" s="1"/>
  <c r="F28" i="14"/>
  <c r="P35" i="4" s="1"/>
  <c r="E89" i="14"/>
  <c r="I29" i="14"/>
  <c r="K29" i="14" s="1"/>
  <c r="R36" i="4" s="1"/>
  <c r="G57" i="14"/>
  <c r="I98" i="14"/>
  <c r="I44" i="14"/>
  <c r="K44" i="14" s="1"/>
  <c r="R51" i="4" s="1"/>
  <c r="H77" i="14"/>
  <c r="H45" i="14"/>
  <c r="J45" i="14" s="1"/>
  <c r="Q52" i="4" s="1"/>
  <c r="H13" i="14"/>
  <c r="J13" i="14" s="1"/>
  <c r="Q20" i="4" s="1"/>
  <c r="E76" i="14"/>
  <c r="H97" i="14"/>
  <c r="F98" i="14"/>
  <c r="G91" i="14"/>
  <c r="G27" i="14"/>
  <c r="I78" i="14"/>
  <c r="I14" i="14"/>
  <c r="K14" i="14" s="1"/>
  <c r="R21" i="4" s="1"/>
  <c r="H62" i="14"/>
  <c r="H30" i="14"/>
  <c r="J30" i="14" s="1"/>
  <c r="Q37" i="4" s="1"/>
  <c r="G56" i="14"/>
  <c r="I43" i="14"/>
  <c r="K43" i="14" s="1"/>
  <c r="R50" i="4" s="1"/>
  <c r="F49" i="14"/>
  <c r="P56" i="4" s="1"/>
  <c r="F17" i="14"/>
  <c r="P24" i="4" s="1"/>
  <c r="G50" i="14"/>
  <c r="F81" i="14"/>
  <c r="E56" i="14"/>
  <c r="O63" i="4" s="1"/>
  <c r="E24" i="14"/>
  <c r="O31" i="4" s="1"/>
  <c r="G52" i="14"/>
  <c r="I39" i="14"/>
  <c r="K39" i="14" s="1"/>
  <c r="R46" i="4" s="1"/>
  <c r="F50" i="14"/>
  <c r="P57" i="4" s="1"/>
  <c r="F18" i="14"/>
  <c r="P25" i="4" s="1"/>
  <c r="G90" i="14"/>
  <c r="F91" i="14"/>
  <c r="G37" i="14"/>
  <c r="I88" i="14"/>
  <c r="I24" i="14"/>
  <c r="K24" i="14" s="1"/>
  <c r="R31" i="4" s="1"/>
  <c r="H67" i="14"/>
  <c r="H35" i="14"/>
  <c r="J35" i="14" s="1"/>
  <c r="Q42" i="4" s="1"/>
  <c r="E98" i="14"/>
  <c r="G78" i="14"/>
  <c r="I65" i="14"/>
  <c r="F88" i="14"/>
  <c r="G71" i="14"/>
  <c r="G7" i="14"/>
  <c r="I58" i="14"/>
  <c r="H84" i="14"/>
  <c r="H52" i="14"/>
  <c r="J52" i="14" s="1"/>
  <c r="Q59" i="4" s="1"/>
  <c r="H20" i="14"/>
  <c r="J20" i="14" s="1"/>
  <c r="Q27" i="4" s="1"/>
  <c r="H102" i="14"/>
  <c r="F85" i="14"/>
  <c r="I47" i="14"/>
  <c r="K47" i="14" s="1"/>
  <c r="R54" i="4" s="1"/>
  <c r="E13" i="14"/>
  <c r="O20" i="4" s="1"/>
  <c r="F71" i="14"/>
  <c r="F72" i="14"/>
  <c r="F8" i="14"/>
  <c r="P15" i="4" s="1"/>
  <c r="G101" i="14"/>
  <c r="I52" i="14"/>
  <c r="K52" i="14" s="1"/>
  <c r="R59" i="4" s="1"/>
  <c r="H49" i="14"/>
  <c r="J49" i="14" s="1"/>
  <c r="Q56" i="4" s="1"/>
  <c r="E80" i="14"/>
  <c r="F102" i="14"/>
  <c r="G19" i="14"/>
  <c r="I54" i="14"/>
  <c r="H82" i="14"/>
  <c r="H50" i="14"/>
  <c r="J50" i="14" s="1"/>
  <c r="Q57" i="4" s="1"/>
  <c r="H18" i="14"/>
  <c r="J18" i="14" s="1"/>
  <c r="Q25" i="4" s="1"/>
  <c r="G8" i="14"/>
  <c r="F69" i="14"/>
  <c r="F37" i="14"/>
  <c r="P44" i="4" s="1"/>
  <c r="E99" i="14"/>
  <c r="I69" i="14"/>
  <c r="G73" i="14"/>
  <c r="E44" i="14"/>
  <c r="O51" i="4" s="1"/>
  <c r="E12" i="14"/>
  <c r="O19" i="4" s="1"/>
  <c r="G4" i="14"/>
  <c r="F70" i="14"/>
  <c r="F38" i="14"/>
  <c r="P45" i="4" s="1"/>
  <c r="F6" i="14"/>
  <c r="P13" i="4" s="1"/>
  <c r="H99" i="14"/>
  <c r="G93" i="14"/>
  <c r="G13" i="14"/>
  <c r="I64" i="14"/>
  <c r="H87" i="14"/>
  <c r="H55" i="14"/>
  <c r="H23" i="14"/>
  <c r="J23" i="14" s="1"/>
  <c r="Q30" i="4" s="1"/>
  <c r="E86" i="14"/>
  <c r="G30" i="14"/>
  <c r="I17" i="14"/>
  <c r="K17" i="14" s="1"/>
  <c r="R24" i="4" s="1"/>
  <c r="F76" i="14"/>
  <c r="G47" i="14"/>
  <c r="I93" i="14"/>
  <c r="I34" i="14"/>
  <c r="K34" i="14" s="1"/>
  <c r="R41" i="4" s="1"/>
  <c r="H72" i="14"/>
  <c r="H40" i="14"/>
  <c r="J40" i="14" s="1"/>
  <c r="Q47" i="4" s="1"/>
  <c r="H8" i="14"/>
  <c r="J8" i="14" s="1"/>
  <c r="Q15" i="4" s="1"/>
  <c r="I53" i="14"/>
  <c r="H100" i="14"/>
  <c r="E21" i="14"/>
  <c r="O28" i="4" s="1"/>
  <c r="E31" i="14"/>
  <c r="O38" i="4" s="1"/>
  <c r="F55" i="14"/>
  <c r="P62" i="4" s="1"/>
  <c r="I21" i="14"/>
  <c r="K21" i="14" s="1"/>
  <c r="R28" i="4" s="1"/>
  <c r="E38" i="14"/>
  <c r="O45" i="4" s="1"/>
  <c r="F64" i="14"/>
  <c r="P71" i="4" s="1"/>
  <c r="E97" i="14"/>
  <c r="G69" i="14"/>
  <c r="I68" i="14"/>
  <c r="H57" i="14"/>
  <c r="E88" i="14"/>
  <c r="I25" i="14"/>
  <c r="K25" i="14" s="1"/>
  <c r="R32" i="4" s="1"/>
  <c r="G67" i="14"/>
  <c r="G32" i="14"/>
  <c r="F43" i="14"/>
  <c r="P50" i="4" s="1"/>
  <c r="I3" i="14"/>
  <c r="K3" i="14" s="1"/>
  <c r="R10" i="4" s="1"/>
  <c r="E50" i="14"/>
  <c r="O57" i="4" s="1"/>
  <c r="G28" i="14"/>
  <c r="E57" i="14"/>
  <c r="O64" i="4" s="1"/>
  <c r="E25" i="14"/>
  <c r="O32" i="4" s="1"/>
  <c r="E59" i="14"/>
  <c r="O66" i="4" s="1"/>
  <c r="E27" i="14"/>
  <c r="O34" i="4" s="1"/>
  <c r="G48" i="14"/>
  <c r="F47" i="14"/>
  <c r="P54" i="4" s="1"/>
  <c r="G98" i="14"/>
  <c r="E62" i="14"/>
  <c r="O69" i="4" s="1"/>
  <c r="G76" i="14"/>
  <c r="F68" i="14"/>
  <c r="F36" i="14"/>
  <c r="P43" i="4" s="1"/>
  <c r="E102" i="14"/>
  <c r="H91" i="14"/>
  <c r="G85" i="14"/>
  <c r="G9" i="14"/>
  <c r="I60" i="14"/>
  <c r="H85" i="14"/>
  <c r="H53" i="14"/>
  <c r="H21" i="14"/>
  <c r="J21" i="14" s="1"/>
  <c r="Q28" i="4" s="1"/>
  <c r="E84" i="14"/>
  <c r="G22" i="14"/>
  <c r="I9" i="14"/>
  <c r="K9" i="14" s="1"/>
  <c r="R16" i="4" s="1"/>
  <c r="F74" i="14"/>
  <c r="G43" i="14"/>
  <c r="I91" i="14"/>
  <c r="I30" i="14"/>
  <c r="K30" i="14" s="1"/>
  <c r="R37" i="4" s="1"/>
  <c r="H70" i="14"/>
  <c r="H38" i="14"/>
  <c r="J38" i="14" s="1"/>
  <c r="Q45" i="4" s="1"/>
  <c r="H6" i="14"/>
  <c r="J6" i="14" s="1"/>
  <c r="Q13" i="4" s="1"/>
  <c r="I75" i="14"/>
  <c r="F57" i="14"/>
  <c r="P64" i="4" s="1"/>
  <c r="F25" i="14"/>
  <c r="P32" i="4" s="1"/>
  <c r="E75" i="14"/>
  <c r="F97" i="14"/>
  <c r="E64" i="14"/>
  <c r="O71" i="4" s="1"/>
  <c r="E32" i="14"/>
  <c r="O39" i="4" s="1"/>
  <c r="G84" i="14"/>
  <c r="I71" i="14"/>
  <c r="F58" i="14"/>
  <c r="P65" i="4" s="1"/>
  <c r="F26" i="14"/>
  <c r="P33" i="4" s="1"/>
  <c r="E85" i="14"/>
  <c r="I13" i="14"/>
  <c r="K13" i="14" s="1"/>
  <c r="R20" i="4" s="1"/>
  <c r="G53" i="14"/>
  <c r="I96" i="14"/>
  <c r="I40" i="14"/>
  <c r="K40" i="14" s="1"/>
  <c r="R47" i="4" s="1"/>
  <c r="H75" i="14"/>
  <c r="H43" i="14"/>
  <c r="J43" i="14" s="1"/>
  <c r="Q50" i="4" s="1"/>
  <c r="H11" i="14"/>
  <c r="J11" i="14" s="1"/>
  <c r="Q18" i="4" s="1"/>
  <c r="E74" i="14"/>
  <c r="H93" i="14"/>
  <c r="F96" i="14"/>
  <c r="G87" i="14"/>
  <c r="G23" i="14"/>
  <c r="I74" i="14"/>
  <c r="I10" i="14"/>
  <c r="K10" i="14" s="1"/>
  <c r="R17" i="4" s="1"/>
  <c r="H60" i="14"/>
  <c r="H28" i="14"/>
  <c r="J28" i="14" s="1"/>
  <c r="Q35" i="4" s="1"/>
  <c r="F80" i="14"/>
  <c r="I42" i="14"/>
  <c r="K42" i="14" s="1"/>
  <c r="R49" i="4" s="1"/>
  <c r="H44" i="14"/>
  <c r="J44" i="14" s="1"/>
  <c r="Q51" i="4" s="1"/>
  <c r="F67" i="14"/>
  <c r="P74" i="4" s="1"/>
  <c r="E58" i="14"/>
  <c r="O65" i="4" s="1"/>
  <c r="E61" i="14"/>
  <c r="O68" i="4" s="1"/>
  <c r="E55" i="14"/>
  <c r="O62" i="4" s="1"/>
  <c r="G16" i="14"/>
  <c r="H92" i="14"/>
  <c r="F24" i="14"/>
  <c r="P31" i="4" s="1"/>
  <c r="F4" i="14"/>
  <c r="P11" i="4" s="1"/>
  <c r="I94" i="14"/>
  <c r="H65" i="14"/>
  <c r="E96" i="14"/>
  <c r="I57" i="14"/>
  <c r="G51" i="14"/>
  <c r="I70" i="14"/>
  <c r="I6" i="14"/>
  <c r="K6" i="14" s="1"/>
  <c r="R13" i="4" s="1"/>
  <c r="H58" i="14"/>
  <c r="H26" i="14"/>
  <c r="J26" i="14" s="1"/>
  <c r="Q33" i="4" s="1"/>
  <c r="G40" i="14"/>
  <c r="I27" i="14"/>
  <c r="K27" i="14" s="1"/>
  <c r="R34" i="4" s="1"/>
  <c r="F45" i="14"/>
  <c r="P52" i="4" s="1"/>
  <c r="F13" i="14"/>
  <c r="P20" i="4" s="1"/>
  <c r="G18" i="14"/>
  <c r="F73" i="14"/>
  <c r="E52" i="14"/>
  <c r="O59" i="4" s="1"/>
  <c r="E20" i="14"/>
  <c r="O27" i="4" s="1"/>
  <c r="G36" i="14"/>
  <c r="I23" i="14"/>
  <c r="K23" i="14" s="1"/>
  <c r="R30" i="4" s="1"/>
  <c r="F46" i="14"/>
  <c r="P53" i="4" s="1"/>
  <c r="F14" i="14"/>
  <c r="P21" i="4" s="1"/>
  <c r="G58" i="14"/>
  <c r="F83" i="14"/>
  <c r="G29" i="14"/>
  <c r="I80" i="14"/>
  <c r="I16" i="14"/>
  <c r="K16" i="14" s="1"/>
  <c r="R23" i="4" s="1"/>
  <c r="H63" i="14"/>
  <c r="H31" i="14"/>
  <c r="J31" i="14" s="1"/>
  <c r="Q38" i="4" s="1"/>
  <c r="E94" i="14"/>
  <c r="G62" i="14"/>
  <c r="I49" i="14"/>
  <c r="K49" i="14" s="1"/>
  <c r="R56" i="4" s="1"/>
  <c r="F84" i="14"/>
  <c r="G63" i="14"/>
  <c r="I101" i="14"/>
  <c r="I50" i="14"/>
  <c r="K50" i="14" s="1"/>
  <c r="R57" i="4" s="1"/>
  <c r="H80" i="14"/>
  <c r="H48" i="14"/>
  <c r="J48" i="14" s="1"/>
  <c r="Q55" i="4" s="1"/>
  <c r="H16" i="14"/>
  <c r="J16" i="14" s="1"/>
  <c r="Q23" i="4" s="1"/>
  <c r="G66" i="14"/>
  <c r="E10" i="14"/>
  <c r="O17" i="4" s="1"/>
  <c r="E37" i="14"/>
  <c r="O44" i="4" s="1"/>
  <c r="E47" i="14"/>
  <c r="O54" i="4" s="1"/>
  <c r="I67" i="14"/>
  <c r="G34" i="14"/>
  <c r="E54" i="14"/>
  <c r="O61" i="4" s="1"/>
  <c r="I31" i="14"/>
  <c r="K31" i="14" s="1"/>
  <c r="R38" i="4" s="1"/>
  <c r="F16" i="14"/>
  <c r="P23" i="4" s="1"/>
  <c r="F87" i="14"/>
  <c r="I84" i="14"/>
  <c r="H73" i="14"/>
  <c r="H9" i="14"/>
  <c r="J9" i="14" s="1"/>
  <c r="Q16" i="4" s="1"/>
  <c r="H89" i="14"/>
  <c r="G99" i="14"/>
  <c r="G88" i="14"/>
  <c r="F59" i="14"/>
  <c r="P66" i="4" s="1"/>
  <c r="E79" i="14"/>
  <c r="E66" i="14"/>
  <c r="O73" i="4" s="1"/>
  <c r="G92" i="14"/>
  <c r="E65" i="14"/>
  <c r="O72" i="4" s="1"/>
  <c r="E33" i="14"/>
  <c r="O40" i="4" s="1"/>
  <c r="E67" i="14"/>
  <c r="O74" i="4" s="1"/>
  <c r="E35" i="14"/>
  <c r="O42" i="4" s="1"/>
  <c r="G96" i="14"/>
  <c r="F63" i="14"/>
  <c r="P70" i="4" s="1"/>
  <c r="E101" i="14"/>
  <c r="G81" i="14"/>
  <c r="E14" i="14"/>
  <c r="O21" i="4" s="1"/>
  <c r="I15" i="14"/>
  <c r="K15" i="14" s="1"/>
  <c r="R22" i="4" s="1"/>
  <c r="F44" i="14"/>
  <c r="P51" i="4" s="1"/>
  <c r="F12" i="14"/>
  <c r="P19" i="4" s="1"/>
  <c r="G42" i="14"/>
  <c r="F79" i="14"/>
  <c r="G25" i="14"/>
  <c r="I76" i="14"/>
  <c r="I12" i="14"/>
  <c r="K12" i="14" s="1"/>
  <c r="R19" i="4" s="1"/>
  <c r="H61" i="14"/>
  <c r="H29" i="14"/>
  <c r="J29" i="14" s="1"/>
  <c r="Q36" i="4" s="1"/>
  <c r="E92" i="14"/>
  <c r="G54" i="14"/>
  <c r="I41" i="14"/>
  <c r="K41" i="14" s="1"/>
  <c r="R48" i="4" s="1"/>
  <c r="F82" i="14"/>
  <c r="G59" i="14"/>
  <c r="I99" i="14"/>
  <c r="I46" i="14"/>
  <c r="K46" i="14" s="1"/>
  <c r="R53" i="4" s="1"/>
  <c r="H78" i="14"/>
  <c r="H46" i="14"/>
  <c r="J46" i="14" s="1"/>
  <c r="Q53" i="4" s="1"/>
  <c r="H14" i="14"/>
  <c r="J14" i="14" s="1"/>
  <c r="Q21" i="4" s="1"/>
  <c r="H98" i="14"/>
  <c r="F65" i="14"/>
  <c r="P72" i="4" s="1"/>
  <c r="F33" i="14"/>
  <c r="P40" i="4" s="1"/>
  <c r="E91" i="14"/>
  <c r="I37" i="14"/>
  <c r="K37" i="14" s="1"/>
  <c r="R44" i="4" s="1"/>
  <c r="E72" i="14"/>
  <c r="E40" i="14"/>
  <c r="O47" i="4" s="1"/>
  <c r="H96" i="14"/>
  <c r="F66" i="14"/>
  <c r="P73" i="4" s="1"/>
  <c r="F34" i="14"/>
  <c r="P41" i="4" s="1"/>
  <c r="E100" i="14"/>
  <c r="I77" i="14"/>
  <c r="G77" i="14"/>
  <c r="G5" i="14"/>
  <c r="I56" i="14"/>
  <c r="H83" i="14"/>
  <c r="H51" i="14"/>
  <c r="J51" i="14" s="1"/>
  <c r="Q58" i="4" s="1"/>
  <c r="H19" i="14"/>
  <c r="J19" i="14" s="1"/>
  <c r="Q26" i="4" s="1"/>
  <c r="E82" i="14"/>
  <c r="G14" i="14"/>
  <c r="F5" i="14"/>
  <c r="P12" i="4" s="1"/>
  <c r="G3" i="14"/>
  <c r="G39" i="14"/>
  <c r="I89" i="14"/>
  <c r="I26" i="14"/>
  <c r="K26" i="14" s="1"/>
  <c r="R33" i="4" s="1"/>
  <c r="H68" i="14"/>
  <c r="H36" i="14"/>
  <c r="J36" i="14" s="1"/>
  <c r="Q43" i="4" s="1"/>
  <c r="H4" i="14"/>
  <c r="J4" i="14" s="1"/>
  <c r="Q11" i="4" s="1"/>
  <c r="F35" i="14"/>
  <c r="P42" i="4" s="1"/>
  <c r="E26" i="14"/>
  <c r="O33" i="4" s="1"/>
  <c r="E45" i="14"/>
  <c r="O52" i="4" s="1"/>
  <c r="E39" i="14"/>
  <c r="O46" i="4" s="1"/>
  <c r="F7" i="14"/>
  <c r="P14" i="4" s="1"/>
  <c r="F40" i="14"/>
  <c r="P47" i="4" s="1"/>
  <c r="G10" i="14"/>
  <c r="G17" i="14"/>
  <c r="H81" i="14"/>
  <c r="H17" i="14"/>
  <c r="J17" i="14" s="1"/>
  <c r="Q24" i="4" s="1"/>
  <c r="G6" i="14"/>
  <c r="G83" i="14"/>
  <c r="I95" i="14"/>
  <c r="I22" i="14"/>
  <c r="K22" i="14" s="1"/>
  <c r="R29" i="4" s="1"/>
  <c r="H66" i="14"/>
  <c r="H34" i="14"/>
  <c r="J34" i="14" s="1"/>
  <c r="Q41" i="4" s="1"/>
  <c r="G72" i="14"/>
  <c r="I59" i="14"/>
  <c r="F53" i="14"/>
  <c r="P60" i="4" s="1"/>
  <c r="F21" i="14"/>
  <c r="P28" i="4" s="1"/>
  <c r="G82" i="14"/>
  <c r="F89" i="14"/>
  <c r="E60" i="14"/>
  <c r="O67" i="4" s="1"/>
  <c r="E28" i="14"/>
  <c r="O35" i="4" s="1"/>
  <c r="G68" i="14"/>
  <c r="I55" i="14"/>
  <c r="F54" i="14"/>
  <c r="P61" i="4" s="1"/>
  <c r="F22" i="14"/>
  <c r="P29" i="4" s="1"/>
  <c r="E77" i="14"/>
  <c r="F99" i="14"/>
  <c r="G45" i="14"/>
  <c r="I92" i="14"/>
  <c r="I32" i="14"/>
  <c r="K32" i="14" s="1"/>
  <c r="R39" i="4" s="1"/>
  <c r="H71" i="14"/>
  <c r="H39" i="14"/>
  <c r="J39" i="14" s="1"/>
  <c r="Q46" i="4" s="1"/>
  <c r="H7" i="14"/>
  <c r="J7" i="14" s="1"/>
  <c r="Q14" i="4" s="1"/>
  <c r="G94" i="14"/>
  <c r="I81" i="14"/>
  <c r="F92" i="14"/>
  <c r="G79" i="14"/>
  <c r="G15" i="14"/>
  <c r="I66" i="14"/>
  <c r="H88" i="14"/>
  <c r="H56" i="14"/>
  <c r="H24" i="14"/>
  <c r="J24" i="14" s="1"/>
  <c r="Q31" i="4" s="1"/>
  <c r="F19" i="14"/>
  <c r="P26" i="4" s="1"/>
  <c r="E42" i="14"/>
  <c r="O49" i="4" s="1"/>
  <c r="E53" i="14"/>
  <c r="O60" i="4" s="1"/>
  <c r="E63" i="14"/>
  <c r="O70" i="4" s="1"/>
  <c r="G80" i="14"/>
  <c r="E87" i="14"/>
  <c r="E70" i="14"/>
  <c r="G44" i="14"/>
  <c r="F32" i="14"/>
  <c r="P39" i="4" s="1"/>
  <c r="I61" i="14"/>
  <c r="I102" i="14"/>
  <c r="I4" i="14"/>
  <c r="K4" i="14" s="1"/>
  <c r="R11" i="4" s="1"/>
  <c r="H25" i="14"/>
  <c r="J25" i="14" s="1"/>
  <c r="Q32" i="4" s="1"/>
  <c r="G38" i="14"/>
  <c r="F78" i="14"/>
  <c r="I86" i="14"/>
  <c r="I19" i="14"/>
  <c r="K19" i="14" s="1"/>
  <c r="R26" i="4" s="1"/>
  <c r="F11" i="14"/>
  <c r="P18" i="4" s="1"/>
  <c r="G97" i="14"/>
  <c r="E18" i="14"/>
  <c r="O25" i="4" s="1"/>
  <c r="F3" i="14"/>
  <c r="P10" i="4" s="1"/>
  <c r="E41" i="14"/>
  <c r="O48" i="4" s="1"/>
  <c r="E43" i="14"/>
  <c r="O50" i="4" s="1"/>
  <c r="E11" i="14"/>
  <c r="O18" i="4" s="1"/>
  <c r="I35" i="14"/>
  <c r="K35" i="14" s="1"/>
  <c r="R42" i="4" s="1"/>
  <c r="F15" i="14"/>
  <c r="P22" i="4" s="1"/>
  <c r="F93" i="14"/>
  <c r="E30" i="14"/>
  <c r="O37" i="4" s="1"/>
  <c r="I63" i="14"/>
  <c r="F52" i="14"/>
  <c r="P59" i="4" s="1"/>
  <c r="F20" i="14"/>
  <c r="P27" i="4" s="1"/>
  <c r="E73" i="14"/>
  <c r="F95" i="14"/>
  <c r="G41" i="14"/>
  <c r="I90" i="14"/>
  <c r="I28" i="14"/>
  <c r="K28" i="14" s="1"/>
  <c r="R35" i="4" s="1"/>
  <c r="H69" i="14"/>
  <c r="H37" i="14"/>
  <c r="J37" i="14" s="1"/>
  <c r="Q44" i="4" s="1"/>
  <c r="H5" i="14"/>
  <c r="J5" i="14" s="1"/>
  <c r="Q12" i="4" s="1"/>
  <c r="G86" i="14"/>
  <c r="I73" i="14"/>
  <c r="F90" i="14"/>
  <c r="G75" i="14"/>
  <c r="G11" i="14"/>
  <c r="I62" i="14"/>
  <c r="H86" i="14"/>
  <c r="H54" i="14"/>
  <c r="H22" i="14"/>
  <c r="J22" i="14" s="1"/>
  <c r="Q29" i="4" s="1"/>
  <c r="G24" i="14"/>
  <c r="I11" i="14"/>
  <c r="K11" i="14" s="1"/>
  <c r="R18" i="4" s="1"/>
  <c r="F41" i="14"/>
  <c r="P48" i="4" s="1"/>
  <c r="F9" i="14"/>
  <c r="P16" i="4" s="1"/>
  <c r="H95" i="14"/>
  <c r="G89" i="14"/>
  <c r="E48" i="14"/>
  <c r="O55" i="4" s="1"/>
  <c r="E16" i="14"/>
  <c r="O23" i="4" s="1"/>
  <c r="G20" i="14"/>
  <c r="I7" i="14"/>
  <c r="K7" i="14" s="1"/>
  <c r="R14" i="4" s="1"/>
  <c r="F42" i="14"/>
  <c r="P49" i="4" s="1"/>
  <c r="F10" i="14"/>
  <c r="P17" i="4" s="1"/>
  <c r="G26" i="14"/>
  <c r="F75" i="14"/>
  <c r="G21" i="14"/>
  <c r="I72" i="14"/>
  <c r="I8" i="14"/>
  <c r="K8" i="14" s="1"/>
  <c r="R15" i="4" s="1"/>
  <c r="H59" i="14"/>
  <c r="H27" i="14"/>
  <c r="J27" i="14" s="1"/>
  <c r="Q34" i="4" s="1"/>
  <c r="E90" i="14"/>
  <c r="G46" i="14"/>
  <c r="I33" i="14"/>
  <c r="K33" i="14" s="1"/>
  <c r="R40" i="4" s="1"/>
  <c r="G55" i="14"/>
  <c r="I97" i="14"/>
  <c r="H76" i="14"/>
  <c r="H12" i="14"/>
  <c r="J12" i="14" s="1"/>
  <c r="Q1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兵庫県教育委員会</author>
  </authors>
  <commentList>
    <comment ref="C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学校番号を入力</t>
        </r>
      </text>
    </comment>
  </commentList>
</comments>
</file>

<file path=xl/sharedStrings.xml><?xml version="1.0" encoding="utf-8"?>
<sst xmlns="http://schemas.openxmlformats.org/spreadsheetml/2006/main" count="4930" uniqueCount="2732">
  <si>
    <t>初期設定シート</t>
    <rPh sb="0" eb="2">
      <t>ショキ</t>
    </rPh>
    <rPh sb="2" eb="4">
      <t>セッテイ</t>
    </rPh>
    <phoneticPr fontId="4"/>
  </si>
  <si>
    <t>学校名</t>
    <rPh sb="0" eb="1">
      <t>ガク</t>
    </rPh>
    <rPh sb="1" eb="2">
      <t>コウ</t>
    </rPh>
    <rPh sb="2" eb="3">
      <t>メイ</t>
    </rPh>
    <phoneticPr fontId="4"/>
  </si>
  <si>
    <t>学校番号</t>
    <rPh sb="0" eb="1">
      <t>ガク</t>
    </rPh>
    <rPh sb="1" eb="2">
      <t>コウ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</si>
  <si>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</si>
  <si>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電話番号</t>
    <rPh sb="0" eb="2">
      <t>デンワ</t>
    </rPh>
    <rPh sb="2" eb="4">
      <t>バンゴウ</t>
    </rPh>
    <phoneticPr fontId="4"/>
  </si>
  <si>
    <t>住所</t>
    <rPh sb="0" eb="2">
      <t>ジュウショ</t>
    </rPh>
    <phoneticPr fontId="4"/>
  </si>
  <si>
    <t>学校長氏名</t>
    <rPh sb="0" eb="2">
      <t>ガッコウ</t>
    </rPh>
    <rPh sb="2" eb="3">
      <t>チョウ</t>
    </rPh>
    <rPh sb="3" eb="4">
      <t>シ</t>
    </rPh>
    <rPh sb="4" eb="5">
      <t>メイ</t>
    </rPh>
    <phoneticPr fontId="4"/>
  </si>
  <si>
    <t>顧問氏名</t>
    <rPh sb="0" eb="2">
      <t>コモン</t>
    </rPh>
    <rPh sb="2" eb="4">
      <t>シメイ</t>
    </rPh>
    <phoneticPr fontId="4"/>
  </si>
  <si>
    <t>推薦審判員</t>
    <rPh sb="0" eb="2">
      <t>スイセン</t>
    </rPh>
    <rPh sb="2" eb="5">
      <t>シンパンイン</t>
    </rPh>
    <phoneticPr fontId="4"/>
  </si>
  <si>
    <t xml:space="preserve">    〃</t>
    <phoneticPr fontId="4"/>
  </si>
  <si>
    <t>申込人数</t>
    <rPh sb="0" eb="1">
      <t>モウ</t>
    </rPh>
    <rPh sb="1" eb="2">
      <t>コ</t>
    </rPh>
    <rPh sb="2" eb="4">
      <t>ニンズウ</t>
    </rPh>
    <phoneticPr fontId="4"/>
  </si>
  <si>
    <t>男　子 (人)</t>
    <rPh sb="0" eb="1">
      <t>オトコ</t>
    </rPh>
    <rPh sb="2" eb="3">
      <t>コ</t>
    </rPh>
    <rPh sb="5" eb="6">
      <t>ニン</t>
    </rPh>
    <phoneticPr fontId="4"/>
  </si>
  <si>
    <t>女　子 (人)</t>
    <rPh sb="0" eb="1">
      <t>オンナ</t>
    </rPh>
    <rPh sb="2" eb="3">
      <t>コ</t>
    </rPh>
    <rPh sb="5" eb="6">
      <t>ニン</t>
    </rPh>
    <phoneticPr fontId="4"/>
  </si>
  <si>
    <t>合　計 (人)</t>
    <rPh sb="0" eb="1">
      <t>ゴウ</t>
    </rPh>
    <rPh sb="2" eb="3">
      <t>ケイ</t>
    </rPh>
    <rPh sb="5" eb="6">
      <t>ニン</t>
    </rPh>
    <phoneticPr fontId="4"/>
  </si>
  <si>
    <t>種目コード</t>
    <rPh sb="0" eb="2">
      <t>シュモク</t>
    </rPh>
    <phoneticPr fontId="4"/>
  </si>
  <si>
    <t>種目</t>
    <rPh sb="0" eb="2">
      <t>シュモク</t>
    </rPh>
    <phoneticPr fontId="4"/>
  </si>
  <si>
    <t>T-F-C</t>
    <phoneticPr fontId="4"/>
  </si>
  <si>
    <t>高体連ｺｰﾄﾞ</t>
    <rPh sb="0" eb="3">
      <t>コウタイレン</t>
    </rPh>
    <phoneticPr fontId="4"/>
  </si>
  <si>
    <t>男　　　　　　　　　子</t>
    <rPh sb="0" eb="1">
      <t>オトコ</t>
    </rPh>
    <rPh sb="10" eb="11">
      <t>コ</t>
    </rPh>
    <phoneticPr fontId="4"/>
  </si>
  <si>
    <t>00200</t>
    <phoneticPr fontId="4"/>
  </si>
  <si>
    <t>100m</t>
    <phoneticPr fontId="4"/>
  </si>
  <si>
    <t>01T</t>
  </si>
  <si>
    <t>00300</t>
    <phoneticPr fontId="4"/>
  </si>
  <si>
    <t>200m</t>
    <phoneticPr fontId="4"/>
  </si>
  <si>
    <t>00500</t>
    <phoneticPr fontId="4"/>
  </si>
  <si>
    <t>400m</t>
    <phoneticPr fontId="4"/>
  </si>
  <si>
    <t>00600</t>
    <phoneticPr fontId="4"/>
  </si>
  <si>
    <t>800m</t>
    <phoneticPr fontId="4"/>
  </si>
  <si>
    <t>00800</t>
    <phoneticPr fontId="4"/>
  </si>
  <si>
    <t>1500m</t>
    <phoneticPr fontId="4"/>
  </si>
  <si>
    <t>5000m</t>
    <phoneticPr fontId="4"/>
  </si>
  <si>
    <t>110mH</t>
    <phoneticPr fontId="4"/>
  </si>
  <si>
    <t>03700</t>
    <phoneticPr fontId="4"/>
  </si>
  <si>
    <t>400mH</t>
    <phoneticPr fontId="4"/>
  </si>
  <si>
    <t>05300</t>
    <phoneticPr fontId="4"/>
  </si>
  <si>
    <t>3000SC</t>
    <phoneticPr fontId="4"/>
  </si>
  <si>
    <t>5000mW</t>
    <phoneticPr fontId="4"/>
  </si>
  <si>
    <t>60100</t>
    <phoneticPr fontId="4"/>
  </si>
  <si>
    <t>4x100R</t>
    <phoneticPr fontId="4"/>
  </si>
  <si>
    <t>60300</t>
    <phoneticPr fontId="4"/>
  </si>
  <si>
    <t>4x400R</t>
    <phoneticPr fontId="4"/>
  </si>
  <si>
    <t>07100</t>
    <phoneticPr fontId="4"/>
  </si>
  <si>
    <t>走高跳</t>
    <rPh sb="0" eb="1">
      <t>ハシ</t>
    </rPh>
    <rPh sb="1" eb="3">
      <t>タカト</t>
    </rPh>
    <phoneticPr fontId="4"/>
  </si>
  <si>
    <t>02F</t>
  </si>
  <si>
    <t>07200</t>
    <phoneticPr fontId="4"/>
  </si>
  <si>
    <t>棒高跳</t>
    <rPh sb="0" eb="3">
      <t>ボウタカト</t>
    </rPh>
    <phoneticPr fontId="4"/>
  </si>
  <si>
    <t>07300</t>
    <phoneticPr fontId="4"/>
  </si>
  <si>
    <t>走幅跳</t>
    <rPh sb="0" eb="1">
      <t>ハシ</t>
    </rPh>
    <rPh sb="1" eb="3">
      <t>ハバト</t>
    </rPh>
    <phoneticPr fontId="4"/>
  </si>
  <si>
    <t>07400</t>
    <phoneticPr fontId="4"/>
  </si>
  <si>
    <t>三段跳</t>
    <rPh sb="0" eb="3">
      <t>サンダント</t>
    </rPh>
    <phoneticPr fontId="4"/>
  </si>
  <si>
    <t>08200</t>
    <phoneticPr fontId="4"/>
  </si>
  <si>
    <t>砲丸投</t>
    <rPh sb="0" eb="3">
      <t>ホウガンナ</t>
    </rPh>
    <phoneticPr fontId="4"/>
  </si>
  <si>
    <t>08700</t>
    <phoneticPr fontId="4"/>
  </si>
  <si>
    <t>円盤投</t>
    <rPh sb="0" eb="3">
      <t>エンバンナ</t>
    </rPh>
    <phoneticPr fontId="4"/>
  </si>
  <si>
    <t>09100</t>
    <phoneticPr fontId="4"/>
  </si>
  <si>
    <t>ﾊﾝﾏ-投</t>
    <rPh sb="4" eb="5">
      <t>ナ</t>
    </rPh>
    <phoneticPr fontId="4"/>
  </si>
  <si>
    <t>09200</t>
    <phoneticPr fontId="4"/>
  </si>
  <si>
    <t>やり投</t>
    <rPh sb="2" eb="3">
      <t>ナ</t>
    </rPh>
    <phoneticPr fontId="4"/>
  </si>
  <si>
    <t>21000</t>
    <phoneticPr fontId="4"/>
  </si>
  <si>
    <t>８種競技</t>
    <rPh sb="1" eb="2">
      <t>シュ</t>
    </rPh>
    <rPh sb="2" eb="4">
      <t>キョウギ</t>
    </rPh>
    <phoneticPr fontId="4"/>
  </si>
  <si>
    <t>03C</t>
    <phoneticPr fontId="4"/>
  </si>
  <si>
    <t>種目
コード</t>
    <rPh sb="0" eb="2">
      <t>シュモク</t>
    </rPh>
    <phoneticPr fontId="4"/>
  </si>
  <si>
    <t>性</t>
    <rPh sb="0" eb="1">
      <t>セイ</t>
    </rPh>
    <phoneticPr fontId="4"/>
  </si>
  <si>
    <t>種    目</t>
    <rPh sb="0" eb="1">
      <t>タネ</t>
    </rPh>
    <rPh sb="5" eb="6">
      <t>メ</t>
    </rPh>
    <phoneticPr fontId="4"/>
  </si>
  <si>
    <t>TFC</t>
    <phoneticPr fontId="4"/>
  </si>
  <si>
    <t>No</t>
    <phoneticPr fontId="4"/>
  </si>
  <si>
    <t>分</t>
    <rPh sb="0" eb="1">
      <t>フン</t>
    </rPh>
    <phoneticPr fontId="4"/>
  </si>
  <si>
    <t>秒</t>
    <rPh sb="0" eb="1">
      <t>ビョウ</t>
    </rPh>
    <phoneticPr fontId="4"/>
  </si>
  <si>
    <t>1/100</t>
    <phoneticPr fontId="4"/>
  </si>
  <si>
    <t>記録</t>
    <rPh sb="0" eb="2">
      <t>キロク</t>
    </rPh>
    <phoneticPr fontId="4"/>
  </si>
  <si>
    <t>氏名</t>
    <rPh sb="0" eb="2">
      <t>シメイ</t>
    </rPh>
    <phoneticPr fontId="4"/>
  </si>
  <si>
    <t>学校名</t>
    <rPh sb="0" eb="2">
      <t>ガッコウ</t>
    </rPh>
    <rPh sb="2" eb="3">
      <t>メイ</t>
    </rPh>
    <phoneticPr fontId="4"/>
  </si>
  <si>
    <t>学校番号</t>
  </si>
  <si>
    <t>m</t>
    <phoneticPr fontId="4"/>
  </si>
  <si>
    <t>cm</t>
    <phoneticPr fontId="4"/>
  </si>
  <si>
    <t>00200</t>
    <phoneticPr fontId="4"/>
  </si>
  <si>
    <t>00200</t>
    <phoneticPr fontId="4"/>
  </si>
  <si>
    <t>00200</t>
    <phoneticPr fontId="4"/>
  </si>
  <si>
    <t>00300</t>
    <phoneticPr fontId="4"/>
  </si>
  <si>
    <t>00300</t>
    <phoneticPr fontId="4"/>
  </si>
  <si>
    <t>00300</t>
    <phoneticPr fontId="4"/>
  </si>
  <si>
    <t>00500</t>
    <phoneticPr fontId="4"/>
  </si>
  <si>
    <t>00500</t>
    <phoneticPr fontId="4"/>
  </si>
  <si>
    <t>00600</t>
    <phoneticPr fontId="4"/>
  </si>
  <si>
    <t>00600</t>
    <phoneticPr fontId="4"/>
  </si>
  <si>
    <t>00800</t>
    <phoneticPr fontId="4"/>
  </si>
  <si>
    <t>00800</t>
    <phoneticPr fontId="4"/>
  </si>
  <si>
    <t>00800</t>
    <phoneticPr fontId="4"/>
  </si>
  <si>
    <t>03700</t>
    <phoneticPr fontId="4"/>
  </si>
  <si>
    <t>03700</t>
    <phoneticPr fontId="4"/>
  </si>
  <si>
    <t>05300</t>
    <phoneticPr fontId="4"/>
  </si>
  <si>
    <t>07100</t>
    <phoneticPr fontId="4"/>
  </si>
  <si>
    <t>07100</t>
    <phoneticPr fontId="4"/>
  </si>
  <si>
    <t>07100</t>
    <phoneticPr fontId="4"/>
  </si>
  <si>
    <t>07200</t>
    <phoneticPr fontId="4"/>
  </si>
  <si>
    <t>07200</t>
    <phoneticPr fontId="4"/>
  </si>
  <si>
    <t>07300</t>
    <phoneticPr fontId="4"/>
  </si>
  <si>
    <t>07300</t>
    <phoneticPr fontId="4"/>
  </si>
  <si>
    <t>07400</t>
    <phoneticPr fontId="4"/>
  </si>
  <si>
    <t>07400</t>
    <phoneticPr fontId="4"/>
  </si>
  <si>
    <t>07400</t>
    <phoneticPr fontId="4"/>
  </si>
  <si>
    <t>08200</t>
    <phoneticPr fontId="4"/>
  </si>
  <si>
    <t>08200</t>
    <phoneticPr fontId="4"/>
  </si>
  <si>
    <t>08700</t>
    <phoneticPr fontId="4"/>
  </si>
  <si>
    <t>08700</t>
    <phoneticPr fontId="4"/>
  </si>
  <si>
    <t>09100</t>
    <phoneticPr fontId="4"/>
  </si>
  <si>
    <t>09100</t>
    <phoneticPr fontId="4"/>
  </si>
  <si>
    <t>09200</t>
    <phoneticPr fontId="4"/>
  </si>
  <si>
    <t>男  子</t>
    <rPh sb="0" eb="1">
      <t>オトコ</t>
    </rPh>
    <rPh sb="3" eb="4">
      <t>コ</t>
    </rPh>
    <phoneticPr fontId="4"/>
  </si>
  <si>
    <t>学校番号</t>
    <rPh sb="0" eb="2">
      <t>ガッコウ</t>
    </rPh>
    <rPh sb="2" eb="4">
      <t>バンゴウ</t>
    </rPh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</si>
  <si>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</si>
  <si>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>学校長氏名</t>
    <rPh sb="0" eb="3">
      <t>ガッコウチョウ</t>
    </rPh>
    <rPh sb="3" eb="5">
      <t>シメイ</t>
    </rPh>
    <phoneticPr fontId="4"/>
  </si>
  <si>
    <t>印</t>
    <rPh sb="0" eb="1">
      <t>イン</t>
    </rPh>
    <phoneticPr fontId="4"/>
  </si>
  <si>
    <t>学校所在地</t>
    <rPh sb="0" eb="2">
      <t>ガッコウ</t>
    </rPh>
    <rPh sb="2" eb="5">
      <t>ショザイチ</t>
    </rPh>
    <phoneticPr fontId="4"/>
  </si>
  <si>
    <t>顧問氏名</t>
    <rPh sb="0" eb="1">
      <t>カエリミ</t>
    </rPh>
    <rPh sb="1" eb="2">
      <t>トイ</t>
    </rPh>
    <rPh sb="2" eb="3">
      <t>シ</t>
    </rPh>
    <rPh sb="3" eb="4">
      <t>メイ</t>
    </rPh>
    <phoneticPr fontId="4"/>
  </si>
  <si>
    <t>ナンバー</t>
    <phoneticPr fontId="4"/>
  </si>
  <si>
    <r>
      <t>氏　名 /</t>
    </r>
    <r>
      <rPr>
        <sz val="8"/>
        <rFont val="ＭＳ 明朝"/>
        <family val="1"/>
        <charset val="128"/>
      </rPr>
      <t>学年</t>
    </r>
    <rPh sb="0" eb="1">
      <t>シ</t>
    </rPh>
    <rPh sb="2" eb="3">
      <t>メイ</t>
    </rPh>
    <rPh sb="5" eb="7">
      <t>ガクネン</t>
    </rPh>
    <phoneticPr fontId="4"/>
  </si>
  <si>
    <t>記　録</t>
    <rPh sb="0" eb="1">
      <t>キ</t>
    </rPh>
    <rPh sb="2" eb="3">
      <t>ロク</t>
    </rPh>
    <phoneticPr fontId="4"/>
  </si>
  <si>
    <t>No</t>
    <phoneticPr fontId="4"/>
  </si>
  <si>
    <t>ﾅﾝﾊﾞ-</t>
    <phoneticPr fontId="4"/>
  </si>
  <si>
    <t>氏　名/学年</t>
    <rPh sb="0" eb="1">
      <t>シ</t>
    </rPh>
    <rPh sb="2" eb="3">
      <t>メイ</t>
    </rPh>
    <rPh sb="4" eb="6">
      <t>ガクネン</t>
    </rPh>
    <phoneticPr fontId="4"/>
  </si>
  <si>
    <t>申 込 種 目</t>
    <rPh sb="0" eb="1">
      <t>モウ</t>
    </rPh>
    <rPh sb="2" eb="3">
      <t>コ</t>
    </rPh>
    <rPh sb="4" eb="5">
      <t>タネ</t>
    </rPh>
    <rPh sb="6" eb="7">
      <t>メ</t>
    </rPh>
    <phoneticPr fontId="4"/>
  </si>
  <si>
    <t>400mR</t>
    <phoneticPr fontId="4"/>
  </si>
  <si>
    <t>1600mR</t>
    <phoneticPr fontId="4"/>
  </si>
  <si>
    <t>100m</t>
    <phoneticPr fontId="4"/>
  </si>
  <si>
    <t>200m</t>
    <phoneticPr fontId="4"/>
  </si>
  <si>
    <t>400m</t>
    <phoneticPr fontId="4"/>
  </si>
  <si>
    <t>800m</t>
    <phoneticPr fontId="4"/>
  </si>
  <si>
    <t>1500m</t>
    <phoneticPr fontId="4"/>
  </si>
  <si>
    <t>400mH</t>
    <phoneticPr fontId="4"/>
  </si>
  <si>
    <t>5000mW</t>
    <phoneticPr fontId="4"/>
  </si>
  <si>
    <t>4×100m</t>
    <phoneticPr fontId="4"/>
  </si>
  <si>
    <t>4×400m</t>
    <phoneticPr fontId="4"/>
  </si>
  <si>
    <t>走 高 跳</t>
    <rPh sb="0" eb="1">
      <t>ハシ</t>
    </rPh>
    <rPh sb="2" eb="3">
      <t>タカ</t>
    </rPh>
    <rPh sb="4" eb="5">
      <t>ト</t>
    </rPh>
    <phoneticPr fontId="4"/>
  </si>
  <si>
    <t>棒 高 跳</t>
    <rPh sb="0" eb="1">
      <t>ボウ</t>
    </rPh>
    <rPh sb="2" eb="3">
      <t>タカ</t>
    </rPh>
    <rPh sb="4" eb="5">
      <t>ト</t>
    </rPh>
    <phoneticPr fontId="4"/>
  </si>
  <si>
    <t>走 幅 跳</t>
    <rPh sb="0" eb="1">
      <t>ハシ</t>
    </rPh>
    <rPh sb="2" eb="3">
      <t>ハバ</t>
    </rPh>
    <rPh sb="4" eb="5">
      <t>ハ</t>
    </rPh>
    <phoneticPr fontId="4"/>
  </si>
  <si>
    <t>三 段 跳</t>
    <rPh sb="0" eb="1">
      <t>サン</t>
    </rPh>
    <rPh sb="2" eb="3">
      <t>ダン</t>
    </rPh>
    <rPh sb="4" eb="5">
      <t>ト</t>
    </rPh>
    <phoneticPr fontId="4"/>
  </si>
  <si>
    <t>砲 丸 投</t>
    <rPh sb="0" eb="1">
      <t>ホウ</t>
    </rPh>
    <rPh sb="2" eb="3">
      <t>マル</t>
    </rPh>
    <rPh sb="4" eb="5">
      <t>ナ</t>
    </rPh>
    <phoneticPr fontId="4"/>
  </si>
  <si>
    <t>円 盤 投</t>
    <rPh sb="0" eb="1">
      <t>エン</t>
    </rPh>
    <rPh sb="2" eb="3">
      <t>バン</t>
    </rPh>
    <rPh sb="4" eb="5">
      <t>ナ</t>
    </rPh>
    <phoneticPr fontId="4"/>
  </si>
  <si>
    <t>ﾊﾝﾏｰ投</t>
    <rPh sb="4" eb="5">
      <t>ナ</t>
    </rPh>
    <phoneticPr fontId="4"/>
  </si>
  <si>
    <t>や り 投</t>
    <rPh sb="4" eb="5">
      <t>ナ</t>
    </rPh>
    <phoneticPr fontId="4"/>
  </si>
  <si>
    <t>氏　　　　　　名</t>
    <rPh sb="0" eb="1">
      <t>シ</t>
    </rPh>
    <rPh sb="7" eb="8">
      <t>メイ</t>
    </rPh>
    <phoneticPr fontId="4"/>
  </si>
  <si>
    <t>年　　齢</t>
    <rPh sb="0" eb="1">
      <t>トシ</t>
    </rPh>
    <rPh sb="3" eb="4">
      <t>ヨワイ</t>
    </rPh>
    <phoneticPr fontId="4"/>
  </si>
  <si>
    <t>審判資格</t>
    <rPh sb="0" eb="2">
      <t>シンパン</t>
    </rPh>
    <rPh sb="2" eb="4">
      <t>シカク</t>
    </rPh>
    <phoneticPr fontId="4"/>
  </si>
  <si>
    <t>No.</t>
    <phoneticPr fontId="1"/>
  </si>
  <si>
    <t>氏名</t>
    <rPh sb="0" eb="2">
      <t>シメイ</t>
    </rPh>
    <phoneticPr fontId="1"/>
  </si>
  <si>
    <t>種目</t>
    <rPh sb="0" eb="2">
      <t>シュモク</t>
    </rPh>
    <phoneticPr fontId="1"/>
  </si>
  <si>
    <t>4x100R</t>
  </si>
  <si>
    <t>4x400R</t>
  </si>
  <si>
    <t>種目②</t>
    <rPh sb="0" eb="2">
      <t>シュモク</t>
    </rPh>
    <phoneticPr fontId="1"/>
  </si>
  <si>
    <t>種目①</t>
    <rPh sb="0" eb="2">
      <t>シュモク</t>
    </rPh>
    <phoneticPr fontId="1"/>
  </si>
  <si>
    <t>ﾌﾘｶﾞﾅ</t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</si>
  <si>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</si>
  <si>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</si>
  <si>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川西北陵</t>
    <rPh sb="0" eb="2">
      <t>カワニシ</t>
    </rPh>
    <rPh sb="2" eb="4">
      <t>ホクリョウ</t>
    </rPh>
    <phoneticPr fontId="1"/>
  </si>
  <si>
    <t>登録番号</t>
    <rPh sb="0" eb="2">
      <t>トウロク</t>
    </rPh>
    <rPh sb="2" eb="4">
      <t>バンゴウ</t>
    </rPh>
    <phoneticPr fontId="1"/>
  </si>
  <si>
    <t>1年男　　子</t>
    <rPh sb="1" eb="2">
      <t>ネン</t>
    </rPh>
    <rPh sb="2" eb="3">
      <t>オトコ</t>
    </rPh>
    <rPh sb="5" eb="6">
      <t>コ</t>
    </rPh>
    <phoneticPr fontId="4"/>
  </si>
  <si>
    <t>2年男　　子</t>
    <rPh sb="1" eb="2">
      <t>ネン</t>
    </rPh>
    <rPh sb="2" eb="3">
      <t>オトコ</t>
    </rPh>
    <rPh sb="5" eb="6">
      <t>コ</t>
    </rPh>
    <phoneticPr fontId="4"/>
  </si>
  <si>
    <t>1年女　　子</t>
    <rPh sb="1" eb="2">
      <t>ネン</t>
    </rPh>
    <rPh sb="2" eb="3">
      <t>ジョ</t>
    </rPh>
    <rPh sb="5" eb="6">
      <t>コ</t>
    </rPh>
    <phoneticPr fontId="4"/>
  </si>
  <si>
    <t>2年女　　子</t>
    <rPh sb="1" eb="2">
      <t>ネン</t>
    </rPh>
    <rPh sb="2" eb="3">
      <t>ジョ</t>
    </rPh>
    <rPh sb="5" eb="6">
      <t>コ</t>
    </rPh>
    <phoneticPr fontId="4"/>
  </si>
  <si>
    <t>合　　計</t>
    <rPh sb="0" eb="1">
      <t>ゴウ</t>
    </rPh>
    <rPh sb="3" eb="4">
      <t>ケイ</t>
    </rPh>
    <phoneticPr fontId="4"/>
  </si>
  <si>
    <t>1年　男　　　　　   子</t>
    <rPh sb="1" eb="2">
      <t>ネン</t>
    </rPh>
    <rPh sb="3" eb="4">
      <t>ダン</t>
    </rPh>
    <rPh sb="12" eb="13">
      <t>コ</t>
    </rPh>
    <phoneticPr fontId="4"/>
  </si>
  <si>
    <t>2年　男　　　　　   子</t>
    <rPh sb="1" eb="2">
      <t>ネン</t>
    </rPh>
    <rPh sb="3" eb="4">
      <t>ダン</t>
    </rPh>
    <rPh sb="12" eb="13">
      <t>コ</t>
    </rPh>
    <phoneticPr fontId="4"/>
  </si>
  <si>
    <t>3000mSC</t>
    <phoneticPr fontId="4"/>
  </si>
  <si>
    <t>3000mSC</t>
    <phoneticPr fontId="4"/>
  </si>
  <si>
    <t>共通</t>
    <rPh sb="0" eb="2">
      <t>キョウツウ</t>
    </rPh>
    <phoneticPr fontId="1"/>
  </si>
  <si>
    <r>
      <t xml:space="preserve">推薦審判員　　　 </t>
    </r>
    <r>
      <rPr>
        <sz val="8"/>
        <rFont val="ＭＳ 明朝"/>
        <family val="1"/>
        <charset val="128"/>
      </rPr>
      <t>確実に出席できる　　審判員を記入のこと</t>
    </r>
    <rPh sb="0" eb="2">
      <t>スイセン</t>
    </rPh>
    <rPh sb="2" eb="5">
      <t>シンパンイン</t>
    </rPh>
    <rPh sb="9" eb="11">
      <t>カクジツ</t>
    </rPh>
    <rPh sb="12" eb="14">
      <t>シュッセキ</t>
    </rPh>
    <rPh sb="19" eb="22">
      <t>シンパンイン</t>
    </rPh>
    <rPh sb="23" eb="25">
      <t>キニュウ</t>
    </rPh>
    <phoneticPr fontId="4"/>
  </si>
  <si>
    <t>1年</t>
    <rPh sb="1" eb="2">
      <t>ネン</t>
    </rPh>
    <phoneticPr fontId="1"/>
  </si>
  <si>
    <t>2年</t>
    <rPh sb="1" eb="2">
      <t>ネン</t>
    </rPh>
    <phoneticPr fontId="1"/>
  </si>
  <si>
    <t>合計</t>
    <rPh sb="0" eb="2">
      <t>ゴウケイ</t>
    </rPh>
    <phoneticPr fontId="1"/>
  </si>
  <si>
    <t>学年</t>
    <rPh sb="0" eb="2">
      <t>ガクネン</t>
    </rPh>
    <phoneticPr fontId="4"/>
  </si>
  <si>
    <t>1</t>
    <phoneticPr fontId="4"/>
  </si>
  <si>
    <t>1</t>
    <phoneticPr fontId="4"/>
  </si>
  <si>
    <t>2</t>
    <phoneticPr fontId="4"/>
  </si>
  <si>
    <t>1</t>
    <phoneticPr fontId="4"/>
  </si>
  <si>
    <t>2</t>
    <phoneticPr fontId="4"/>
  </si>
  <si>
    <t>1</t>
    <phoneticPr fontId="4"/>
  </si>
  <si>
    <t>1</t>
    <phoneticPr fontId="4"/>
  </si>
  <si>
    <t>2</t>
    <phoneticPr fontId="4"/>
  </si>
  <si>
    <t>1</t>
    <phoneticPr fontId="4"/>
  </si>
  <si>
    <t>1</t>
    <phoneticPr fontId="4"/>
  </si>
  <si>
    <t>①初期設定シートに必要事項を入力（セルが赤色）</t>
    <rPh sb="1" eb="3">
      <t>ショキ</t>
    </rPh>
    <rPh sb="3" eb="5">
      <t>セッテイ</t>
    </rPh>
    <rPh sb="9" eb="11">
      <t>ヒツヨウ</t>
    </rPh>
    <rPh sb="11" eb="13">
      <t>ジコウ</t>
    </rPh>
    <rPh sb="14" eb="16">
      <t>ニュウリョク</t>
    </rPh>
    <rPh sb="20" eb="22">
      <t>アカイロ</t>
    </rPh>
    <phoneticPr fontId="1"/>
  </si>
  <si>
    <t>ゼッケン</t>
    <phoneticPr fontId="1"/>
  </si>
  <si>
    <t>県立尼崎高等学校</t>
    <rPh sb="0" eb="1">
      <t>ケン</t>
    </rPh>
    <rPh sb="1" eb="2">
      <t>リツ</t>
    </rPh>
    <rPh sb="2" eb="4">
      <t>アマガサキ</t>
    </rPh>
    <rPh sb="4" eb="6">
      <t>コウトウ</t>
    </rPh>
    <rPh sb="6" eb="8">
      <t>ガッコウ</t>
    </rPh>
    <phoneticPr fontId="1"/>
  </si>
  <si>
    <t>県尼崎</t>
    <rPh sb="0" eb="1">
      <t>ケン</t>
    </rPh>
    <rPh sb="1" eb="3">
      <t>アマガサキ</t>
    </rPh>
    <phoneticPr fontId="1"/>
  </si>
  <si>
    <t>市立尼崎高等学校</t>
    <rPh sb="0" eb="2">
      <t>イチリツ</t>
    </rPh>
    <rPh sb="2" eb="4">
      <t>アマガサキ</t>
    </rPh>
    <rPh sb="4" eb="6">
      <t>コウトウ</t>
    </rPh>
    <rPh sb="6" eb="8">
      <t>ガッコウ</t>
    </rPh>
    <phoneticPr fontId="1"/>
  </si>
  <si>
    <t>市尼崎</t>
    <rPh sb="0" eb="1">
      <t>イチ</t>
    </rPh>
    <rPh sb="1" eb="3">
      <t>アマガサキ</t>
    </rPh>
    <phoneticPr fontId="1"/>
  </si>
  <si>
    <t>市立尼崎双星高等学校</t>
    <rPh sb="0" eb="2">
      <t>イチリツ</t>
    </rPh>
    <rPh sb="2" eb="4">
      <t>アマガサキ</t>
    </rPh>
    <rPh sb="4" eb="6">
      <t>ソウセイ</t>
    </rPh>
    <rPh sb="6" eb="8">
      <t>コウトウ</t>
    </rPh>
    <rPh sb="8" eb="10">
      <t>ガッコウ</t>
    </rPh>
    <phoneticPr fontId="1"/>
  </si>
  <si>
    <t>尼崎双星</t>
    <rPh sb="0" eb="2">
      <t>アマガサキ</t>
    </rPh>
    <rPh sb="2" eb="4">
      <t>ソウセイ</t>
    </rPh>
    <phoneticPr fontId="1"/>
  </si>
  <si>
    <t>県立尼崎西高等学校</t>
    <rPh sb="0" eb="2">
      <t>ケンリツ</t>
    </rPh>
    <rPh sb="2" eb="4">
      <t>アマガサキ</t>
    </rPh>
    <rPh sb="4" eb="5">
      <t>ニシ</t>
    </rPh>
    <rPh sb="5" eb="7">
      <t>コウトウ</t>
    </rPh>
    <rPh sb="7" eb="9">
      <t>ガッコウ</t>
    </rPh>
    <phoneticPr fontId="1"/>
  </si>
  <si>
    <t>尼崎西</t>
    <rPh sb="0" eb="2">
      <t>アマガサキ</t>
    </rPh>
    <rPh sb="2" eb="3">
      <t>ニシ</t>
    </rPh>
    <phoneticPr fontId="1"/>
  </si>
  <si>
    <t>県立尼崎北高等学校</t>
    <rPh sb="0" eb="2">
      <t>ケンリツ</t>
    </rPh>
    <rPh sb="2" eb="4">
      <t>アマガサキ</t>
    </rPh>
    <rPh sb="4" eb="5">
      <t>キタ</t>
    </rPh>
    <rPh sb="5" eb="7">
      <t>コウトウ</t>
    </rPh>
    <rPh sb="7" eb="9">
      <t>ガッコウ</t>
    </rPh>
    <phoneticPr fontId="1"/>
  </si>
  <si>
    <t>尼崎北</t>
    <rPh sb="0" eb="2">
      <t>アマガサキ</t>
    </rPh>
    <rPh sb="2" eb="3">
      <t>キタ</t>
    </rPh>
    <phoneticPr fontId="1"/>
  </si>
  <si>
    <t>県立尼崎稲園高等学校</t>
    <rPh sb="0" eb="2">
      <t>ケンリツ</t>
    </rPh>
    <rPh sb="2" eb="4">
      <t>アマガサキ</t>
    </rPh>
    <rPh sb="4" eb="5">
      <t>イナ</t>
    </rPh>
    <rPh sb="5" eb="6">
      <t>ゾノ</t>
    </rPh>
    <rPh sb="6" eb="8">
      <t>コウトウ</t>
    </rPh>
    <rPh sb="8" eb="10">
      <t>ガッコウ</t>
    </rPh>
    <phoneticPr fontId="1"/>
  </si>
  <si>
    <t>尼崎稲園</t>
    <rPh sb="0" eb="2">
      <t>アマガサキ</t>
    </rPh>
    <rPh sb="2" eb="3">
      <t>イナ</t>
    </rPh>
    <rPh sb="3" eb="4">
      <t>ゾノ</t>
    </rPh>
    <phoneticPr fontId="1"/>
  </si>
  <si>
    <t>県立尼崎小田高等学校</t>
    <rPh sb="0" eb="2">
      <t>ケンリツ</t>
    </rPh>
    <rPh sb="2" eb="4">
      <t>アマガサキ</t>
    </rPh>
    <rPh sb="4" eb="6">
      <t>オダ</t>
    </rPh>
    <rPh sb="6" eb="8">
      <t>コウトウ</t>
    </rPh>
    <rPh sb="8" eb="10">
      <t>ガッコウ</t>
    </rPh>
    <phoneticPr fontId="1"/>
  </si>
  <si>
    <t>尼崎小田</t>
    <rPh sb="0" eb="2">
      <t>アマガサキ</t>
    </rPh>
    <rPh sb="2" eb="4">
      <t>オダ</t>
    </rPh>
    <phoneticPr fontId="1"/>
  </si>
  <si>
    <t>県立尼崎工業高等学校</t>
    <rPh sb="0" eb="2">
      <t>ケンリツ</t>
    </rPh>
    <rPh sb="2" eb="4">
      <t>アマガサキ</t>
    </rPh>
    <rPh sb="4" eb="6">
      <t>コウギョウ</t>
    </rPh>
    <rPh sb="6" eb="8">
      <t>コウトウ</t>
    </rPh>
    <rPh sb="8" eb="10">
      <t>ガッコウ</t>
    </rPh>
    <phoneticPr fontId="1"/>
  </si>
  <si>
    <t>園田学園高等学校</t>
    <rPh sb="0" eb="2">
      <t>ソノダ</t>
    </rPh>
    <rPh sb="2" eb="4">
      <t>ガクエン</t>
    </rPh>
    <rPh sb="4" eb="6">
      <t>コウトウ</t>
    </rPh>
    <rPh sb="6" eb="8">
      <t>ガッコウ</t>
    </rPh>
    <phoneticPr fontId="1"/>
  </si>
  <si>
    <t>百合学院高等学校</t>
    <rPh sb="0" eb="2">
      <t>ユリ</t>
    </rPh>
    <rPh sb="2" eb="4">
      <t>ガクイン</t>
    </rPh>
    <rPh sb="4" eb="6">
      <t>コウトウ</t>
    </rPh>
    <rPh sb="6" eb="8">
      <t>ガッコウ</t>
    </rPh>
    <phoneticPr fontId="1"/>
  </si>
  <si>
    <t>百合</t>
    <rPh sb="0" eb="2">
      <t>ユリ</t>
    </rPh>
    <phoneticPr fontId="1"/>
  </si>
  <si>
    <t>県立西宮高等学校</t>
    <rPh sb="0" eb="2">
      <t>ケンリツ</t>
    </rPh>
    <rPh sb="2" eb="4">
      <t>ニシノミヤ</t>
    </rPh>
    <rPh sb="4" eb="6">
      <t>コウトウ</t>
    </rPh>
    <rPh sb="6" eb="8">
      <t>ガッコウ</t>
    </rPh>
    <phoneticPr fontId="1"/>
  </si>
  <si>
    <t>県西宮</t>
    <rPh sb="0" eb="1">
      <t>ケン</t>
    </rPh>
    <rPh sb="1" eb="3">
      <t>ニシノミヤ</t>
    </rPh>
    <phoneticPr fontId="1"/>
  </si>
  <si>
    <t>市立西宮高等学校</t>
    <rPh sb="0" eb="2">
      <t>イチリツ</t>
    </rPh>
    <rPh sb="2" eb="4">
      <t>ニシノミヤ</t>
    </rPh>
    <rPh sb="4" eb="6">
      <t>コウトウ</t>
    </rPh>
    <rPh sb="6" eb="8">
      <t>ガッコウ</t>
    </rPh>
    <phoneticPr fontId="1"/>
  </si>
  <si>
    <t>市西宮</t>
    <rPh sb="0" eb="1">
      <t>イチ</t>
    </rPh>
    <rPh sb="1" eb="3">
      <t>ニシノミヤ</t>
    </rPh>
    <phoneticPr fontId="1"/>
  </si>
  <si>
    <t>市立西宮東高等学校</t>
    <rPh sb="0" eb="2">
      <t>イチリツ</t>
    </rPh>
    <rPh sb="2" eb="4">
      <t>ニシノミヤ</t>
    </rPh>
    <rPh sb="4" eb="5">
      <t>ヒガシ</t>
    </rPh>
    <rPh sb="5" eb="7">
      <t>コウトウ</t>
    </rPh>
    <rPh sb="7" eb="9">
      <t>ガッコウ</t>
    </rPh>
    <phoneticPr fontId="1"/>
  </si>
  <si>
    <t>西宮東</t>
    <rPh sb="0" eb="2">
      <t>ニシノミヤ</t>
    </rPh>
    <rPh sb="2" eb="3">
      <t>ヒガシ</t>
    </rPh>
    <phoneticPr fontId="1"/>
  </si>
  <si>
    <t>県立西宮南高等学校</t>
    <rPh sb="0" eb="2">
      <t>ケンリツ</t>
    </rPh>
    <rPh sb="2" eb="4">
      <t>ニシノミヤ</t>
    </rPh>
    <rPh sb="4" eb="5">
      <t>ミナミ</t>
    </rPh>
    <rPh sb="5" eb="7">
      <t>コウトウ</t>
    </rPh>
    <rPh sb="7" eb="9">
      <t>ガッコウ</t>
    </rPh>
    <phoneticPr fontId="1"/>
  </si>
  <si>
    <t>西宮南</t>
    <rPh sb="0" eb="2">
      <t>ニシノミヤ</t>
    </rPh>
    <rPh sb="2" eb="3">
      <t>ミナミ</t>
    </rPh>
    <phoneticPr fontId="1"/>
  </si>
  <si>
    <t>県立鳴尾高等学校</t>
    <rPh sb="0" eb="2">
      <t>ケンリツ</t>
    </rPh>
    <rPh sb="2" eb="4">
      <t>ナルオ</t>
    </rPh>
    <rPh sb="4" eb="6">
      <t>コウトウ</t>
    </rPh>
    <rPh sb="6" eb="8">
      <t>ガッコウ</t>
    </rPh>
    <phoneticPr fontId="1"/>
  </si>
  <si>
    <t>鳴尾</t>
    <rPh sb="0" eb="2">
      <t>ナルオ</t>
    </rPh>
    <phoneticPr fontId="1"/>
  </si>
  <si>
    <t>県立西宮今津高等学校</t>
    <rPh sb="0" eb="2">
      <t>ケンリツ</t>
    </rPh>
    <rPh sb="2" eb="4">
      <t>ニシノミヤ</t>
    </rPh>
    <rPh sb="4" eb="6">
      <t>イマヅ</t>
    </rPh>
    <rPh sb="6" eb="8">
      <t>コウトウ</t>
    </rPh>
    <rPh sb="8" eb="10">
      <t>ガッコウ</t>
    </rPh>
    <phoneticPr fontId="1"/>
  </si>
  <si>
    <t>西宮今津</t>
    <rPh sb="0" eb="2">
      <t>ニシノミヤ</t>
    </rPh>
    <rPh sb="2" eb="4">
      <t>イマヅ</t>
    </rPh>
    <phoneticPr fontId="1"/>
  </si>
  <si>
    <t>県立西宮甲山高等学校</t>
    <rPh sb="0" eb="2">
      <t>ケンリツ</t>
    </rPh>
    <rPh sb="2" eb="4">
      <t>ニシノミヤ</t>
    </rPh>
    <rPh sb="4" eb="6">
      <t>カブトヤマ</t>
    </rPh>
    <rPh sb="6" eb="8">
      <t>コウトウ</t>
    </rPh>
    <rPh sb="8" eb="10">
      <t>ガッコウ</t>
    </rPh>
    <phoneticPr fontId="1"/>
  </si>
  <si>
    <t>西宮甲山</t>
    <rPh sb="0" eb="2">
      <t>ニシノミヤ</t>
    </rPh>
    <rPh sb="2" eb="4">
      <t>カブトヤマ</t>
    </rPh>
    <phoneticPr fontId="1"/>
  </si>
  <si>
    <t>甲陽学院高等学校</t>
    <rPh sb="0" eb="2">
      <t>コウヨウ</t>
    </rPh>
    <rPh sb="2" eb="4">
      <t>ガクイン</t>
    </rPh>
    <rPh sb="4" eb="6">
      <t>コウトウ</t>
    </rPh>
    <rPh sb="6" eb="8">
      <t>ガッコウ</t>
    </rPh>
    <phoneticPr fontId="1"/>
  </si>
  <si>
    <t>甲陽</t>
    <rPh sb="0" eb="2">
      <t>コウヨウ</t>
    </rPh>
    <phoneticPr fontId="1"/>
  </si>
  <si>
    <t>関西学院高等部</t>
    <rPh sb="0" eb="2">
      <t>カンサイ</t>
    </rPh>
    <rPh sb="2" eb="4">
      <t>ガクイン</t>
    </rPh>
    <rPh sb="4" eb="6">
      <t>コウトウ</t>
    </rPh>
    <rPh sb="6" eb="7">
      <t>ブ</t>
    </rPh>
    <phoneticPr fontId="1"/>
  </si>
  <si>
    <t>仁川学院高等学校</t>
    <rPh sb="0" eb="2">
      <t>ニガワ</t>
    </rPh>
    <rPh sb="2" eb="4">
      <t>ガクイン</t>
    </rPh>
    <rPh sb="4" eb="6">
      <t>コウトウ</t>
    </rPh>
    <rPh sb="6" eb="8">
      <t>ガッコウ</t>
    </rPh>
    <phoneticPr fontId="1"/>
  </si>
  <si>
    <t>仁川</t>
    <rPh sb="0" eb="2">
      <t>ニガワ</t>
    </rPh>
    <phoneticPr fontId="1"/>
  </si>
  <si>
    <t>報徳学園高等学校</t>
    <rPh sb="0" eb="2">
      <t>ホウトク</t>
    </rPh>
    <rPh sb="2" eb="4">
      <t>ガクエン</t>
    </rPh>
    <rPh sb="4" eb="6">
      <t>コウトウ</t>
    </rPh>
    <rPh sb="6" eb="8">
      <t>ガッコウ</t>
    </rPh>
    <phoneticPr fontId="1"/>
  </si>
  <si>
    <t>報徳</t>
    <rPh sb="0" eb="2">
      <t>ホウトク</t>
    </rPh>
    <phoneticPr fontId="1"/>
  </si>
  <si>
    <t>武庫川女子大学付属高等学校</t>
    <rPh sb="0" eb="3">
      <t>ムコガワ</t>
    </rPh>
    <rPh sb="3" eb="5">
      <t>ジョシ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1"/>
  </si>
  <si>
    <t>武庫川大附</t>
    <rPh sb="0" eb="3">
      <t>ムコガワ</t>
    </rPh>
    <rPh sb="3" eb="4">
      <t>ダイ</t>
    </rPh>
    <rPh sb="4" eb="5">
      <t>フ</t>
    </rPh>
    <phoneticPr fontId="1"/>
  </si>
  <si>
    <t>甲子園学院高等学校</t>
    <rPh sb="0" eb="3">
      <t>コウシエン</t>
    </rPh>
    <rPh sb="3" eb="5">
      <t>ガクイン</t>
    </rPh>
    <rPh sb="5" eb="7">
      <t>コウトウ</t>
    </rPh>
    <rPh sb="7" eb="9">
      <t>ガッコウ</t>
    </rPh>
    <phoneticPr fontId="1"/>
  </si>
  <si>
    <t>甲子園</t>
    <rPh sb="0" eb="3">
      <t>コウシエン</t>
    </rPh>
    <phoneticPr fontId="1"/>
  </si>
  <si>
    <t>県立伊丹高等学校</t>
    <rPh sb="0" eb="2">
      <t>ケンリツ</t>
    </rPh>
    <rPh sb="2" eb="4">
      <t>イタミ</t>
    </rPh>
    <rPh sb="4" eb="6">
      <t>コウトウ</t>
    </rPh>
    <rPh sb="6" eb="8">
      <t>ガッコウ</t>
    </rPh>
    <phoneticPr fontId="1"/>
  </si>
  <si>
    <t>県伊丹</t>
    <rPh sb="0" eb="1">
      <t>ケン</t>
    </rPh>
    <rPh sb="1" eb="3">
      <t>イタミ</t>
    </rPh>
    <phoneticPr fontId="1"/>
  </si>
  <si>
    <t>市立伊丹高等学校</t>
    <rPh sb="0" eb="2">
      <t>イチリツ</t>
    </rPh>
    <rPh sb="2" eb="4">
      <t>イタミ</t>
    </rPh>
    <rPh sb="4" eb="6">
      <t>コウトウ</t>
    </rPh>
    <rPh sb="6" eb="8">
      <t>ガッコウ</t>
    </rPh>
    <phoneticPr fontId="1"/>
  </si>
  <si>
    <t>市伊丹</t>
    <rPh sb="0" eb="1">
      <t>イチ</t>
    </rPh>
    <rPh sb="1" eb="3">
      <t>イタミ</t>
    </rPh>
    <phoneticPr fontId="1"/>
  </si>
  <si>
    <t>県立伊丹西高等学校</t>
    <rPh sb="0" eb="2">
      <t>ケンリツ</t>
    </rPh>
    <rPh sb="2" eb="4">
      <t>イタミ</t>
    </rPh>
    <rPh sb="4" eb="5">
      <t>ニシ</t>
    </rPh>
    <rPh sb="5" eb="7">
      <t>コウトウ</t>
    </rPh>
    <rPh sb="7" eb="9">
      <t>ガッコウ</t>
    </rPh>
    <phoneticPr fontId="1"/>
  </si>
  <si>
    <t>伊丹西</t>
    <rPh sb="0" eb="2">
      <t>イタミ</t>
    </rPh>
    <rPh sb="2" eb="3">
      <t>ニシ</t>
    </rPh>
    <phoneticPr fontId="1"/>
  </si>
  <si>
    <t>県立伊丹北高等学校</t>
    <rPh sb="0" eb="2">
      <t>ケンリツ</t>
    </rPh>
    <rPh sb="2" eb="4">
      <t>イタミ</t>
    </rPh>
    <rPh sb="4" eb="5">
      <t>キタ</t>
    </rPh>
    <rPh sb="5" eb="7">
      <t>コウトウ</t>
    </rPh>
    <rPh sb="7" eb="9">
      <t>ガッコウ</t>
    </rPh>
    <phoneticPr fontId="1"/>
  </si>
  <si>
    <t>伊丹北</t>
    <rPh sb="0" eb="2">
      <t>イタミ</t>
    </rPh>
    <rPh sb="2" eb="3">
      <t>キタ</t>
    </rPh>
    <phoneticPr fontId="1"/>
  </si>
  <si>
    <t>県立川西緑台高等学校</t>
    <rPh sb="0" eb="2">
      <t>ケンリツ</t>
    </rPh>
    <rPh sb="2" eb="4">
      <t>カワニシ</t>
    </rPh>
    <rPh sb="4" eb="6">
      <t>ミドリダイ</t>
    </rPh>
    <rPh sb="6" eb="8">
      <t>コウトウ</t>
    </rPh>
    <rPh sb="8" eb="10">
      <t>ガッコウ</t>
    </rPh>
    <phoneticPr fontId="1"/>
  </si>
  <si>
    <t>川西緑台</t>
    <rPh sb="0" eb="2">
      <t>カワニシ</t>
    </rPh>
    <rPh sb="2" eb="4">
      <t>ミドリダイ</t>
    </rPh>
    <phoneticPr fontId="1"/>
  </si>
  <si>
    <t>県立川西明峰高等学校</t>
    <rPh sb="0" eb="2">
      <t>ケンリツ</t>
    </rPh>
    <rPh sb="2" eb="4">
      <t>カワニシ</t>
    </rPh>
    <rPh sb="4" eb="6">
      <t>メイホウ</t>
    </rPh>
    <rPh sb="6" eb="8">
      <t>コウトウ</t>
    </rPh>
    <rPh sb="8" eb="10">
      <t>ガッコウ</t>
    </rPh>
    <phoneticPr fontId="1"/>
  </si>
  <si>
    <t>川西明峰</t>
    <rPh sb="0" eb="2">
      <t>カワニシ</t>
    </rPh>
    <rPh sb="2" eb="4">
      <t>メイホウ</t>
    </rPh>
    <phoneticPr fontId="1"/>
  </si>
  <si>
    <t>県立川西北陵高等学校</t>
    <rPh sb="0" eb="2">
      <t>ケンリツ</t>
    </rPh>
    <rPh sb="2" eb="4">
      <t>カワニシ</t>
    </rPh>
    <rPh sb="4" eb="6">
      <t>ホクリョウ</t>
    </rPh>
    <rPh sb="6" eb="8">
      <t>コウトウ</t>
    </rPh>
    <rPh sb="8" eb="10">
      <t>ガッコウ</t>
    </rPh>
    <phoneticPr fontId="1"/>
  </si>
  <si>
    <t>県立猪名川高等学校</t>
    <rPh sb="0" eb="2">
      <t>ケンリツ</t>
    </rPh>
    <rPh sb="2" eb="5">
      <t>イナガワ</t>
    </rPh>
    <rPh sb="5" eb="7">
      <t>コウトウ</t>
    </rPh>
    <rPh sb="7" eb="9">
      <t>ガッコウ</t>
    </rPh>
    <phoneticPr fontId="1"/>
  </si>
  <si>
    <t>猪名川</t>
    <rPh sb="0" eb="3">
      <t>イナガワ</t>
    </rPh>
    <phoneticPr fontId="1"/>
  </si>
  <si>
    <t>県立宝塚高等学校</t>
    <rPh sb="0" eb="2">
      <t>ケンリツ</t>
    </rPh>
    <rPh sb="2" eb="4">
      <t>タカラヅカ</t>
    </rPh>
    <rPh sb="4" eb="6">
      <t>コウトウ</t>
    </rPh>
    <rPh sb="6" eb="8">
      <t>ガッコウ</t>
    </rPh>
    <phoneticPr fontId="1"/>
  </si>
  <si>
    <t>宝塚</t>
    <rPh sb="0" eb="2">
      <t>タカラヅカ</t>
    </rPh>
    <phoneticPr fontId="1"/>
  </si>
  <si>
    <t>県立宝塚東高等学校</t>
    <rPh sb="0" eb="2">
      <t>ケンリツ</t>
    </rPh>
    <rPh sb="2" eb="4">
      <t>タカラヅカ</t>
    </rPh>
    <rPh sb="4" eb="5">
      <t>ヒガシ</t>
    </rPh>
    <rPh sb="5" eb="7">
      <t>コウトウ</t>
    </rPh>
    <rPh sb="7" eb="9">
      <t>ガッコウ</t>
    </rPh>
    <phoneticPr fontId="1"/>
  </si>
  <si>
    <t>宝塚東</t>
    <rPh sb="0" eb="2">
      <t>タカラヅカ</t>
    </rPh>
    <rPh sb="2" eb="3">
      <t>ヒガシ</t>
    </rPh>
    <phoneticPr fontId="1"/>
  </si>
  <si>
    <t>県立宝塚西高等学校</t>
    <rPh sb="0" eb="2">
      <t>ケンリツ</t>
    </rPh>
    <rPh sb="2" eb="4">
      <t>タカラヅカ</t>
    </rPh>
    <rPh sb="4" eb="5">
      <t>ニシ</t>
    </rPh>
    <rPh sb="5" eb="7">
      <t>コウトウ</t>
    </rPh>
    <rPh sb="7" eb="9">
      <t>ガッコウ</t>
    </rPh>
    <phoneticPr fontId="1"/>
  </si>
  <si>
    <t>宝塚西</t>
    <rPh sb="0" eb="2">
      <t>タカラヅカ</t>
    </rPh>
    <rPh sb="2" eb="3">
      <t>ニシ</t>
    </rPh>
    <phoneticPr fontId="1"/>
  </si>
  <si>
    <t>県立宝塚北高等学校</t>
    <rPh sb="0" eb="2">
      <t>ケンリツ</t>
    </rPh>
    <rPh sb="2" eb="4">
      <t>タカラヅカ</t>
    </rPh>
    <rPh sb="4" eb="5">
      <t>キタ</t>
    </rPh>
    <rPh sb="5" eb="7">
      <t>コウトウ</t>
    </rPh>
    <rPh sb="7" eb="9">
      <t>ガッコウ</t>
    </rPh>
    <phoneticPr fontId="1"/>
  </si>
  <si>
    <t>宝塚北</t>
    <rPh sb="0" eb="2">
      <t>タカラヅカ</t>
    </rPh>
    <rPh sb="2" eb="3">
      <t>キタ</t>
    </rPh>
    <phoneticPr fontId="1"/>
  </si>
  <si>
    <t>小林聖心女子学院高等学校</t>
    <rPh sb="0" eb="2">
      <t>コバヤシ</t>
    </rPh>
    <rPh sb="2" eb="4">
      <t>セイシン</t>
    </rPh>
    <rPh sb="4" eb="6">
      <t>ジョシ</t>
    </rPh>
    <rPh sb="6" eb="8">
      <t>ガクイン</t>
    </rPh>
    <rPh sb="8" eb="10">
      <t>コウトウ</t>
    </rPh>
    <rPh sb="10" eb="12">
      <t>ガッコウ</t>
    </rPh>
    <phoneticPr fontId="1"/>
  </si>
  <si>
    <t>小林聖心</t>
    <rPh sb="0" eb="2">
      <t>オバヤシ</t>
    </rPh>
    <rPh sb="2" eb="4">
      <t>セイシン</t>
    </rPh>
    <phoneticPr fontId="1"/>
  </si>
  <si>
    <t>県立芦屋高等学校</t>
    <rPh sb="0" eb="2">
      <t>ケンリツ</t>
    </rPh>
    <rPh sb="2" eb="4">
      <t>アシヤ</t>
    </rPh>
    <rPh sb="4" eb="6">
      <t>コウトウ</t>
    </rPh>
    <rPh sb="6" eb="8">
      <t>ガッコウ</t>
    </rPh>
    <phoneticPr fontId="1"/>
  </si>
  <si>
    <t>芦屋</t>
    <rPh sb="0" eb="2">
      <t>アシヤ</t>
    </rPh>
    <phoneticPr fontId="1"/>
  </si>
  <si>
    <t>雲雀丘学園高等学校</t>
    <rPh sb="0" eb="3">
      <t>ヒバリガオカ</t>
    </rPh>
    <rPh sb="3" eb="5">
      <t>ガクエン</t>
    </rPh>
    <rPh sb="5" eb="7">
      <t>コウトウ</t>
    </rPh>
    <rPh sb="7" eb="9">
      <t>ガッコウ</t>
    </rPh>
    <phoneticPr fontId="1"/>
  </si>
  <si>
    <t>雲雀丘</t>
    <rPh sb="0" eb="2">
      <t>ヒバリ</t>
    </rPh>
    <rPh sb="2" eb="3">
      <t>オカ</t>
    </rPh>
    <phoneticPr fontId="1"/>
  </si>
  <si>
    <t>県立国際高等学校</t>
    <rPh sb="0" eb="2">
      <t>ケンリツ</t>
    </rPh>
    <rPh sb="2" eb="4">
      <t>コクサイ</t>
    </rPh>
    <rPh sb="4" eb="6">
      <t>コウトウ</t>
    </rPh>
    <rPh sb="6" eb="8">
      <t>ガッコウ</t>
    </rPh>
    <phoneticPr fontId="1"/>
  </si>
  <si>
    <t>県国際</t>
    <rPh sb="0" eb="1">
      <t>ケン</t>
    </rPh>
    <rPh sb="1" eb="3">
      <t>コクサイ</t>
    </rPh>
    <phoneticPr fontId="1"/>
  </si>
  <si>
    <t>芦屋学園高等学校</t>
    <rPh sb="0" eb="2">
      <t>アシヤ</t>
    </rPh>
    <rPh sb="2" eb="4">
      <t>ガクエン</t>
    </rPh>
    <rPh sb="4" eb="6">
      <t>コウトウ</t>
    </rPh>
    <rPh sb="6" eb="8">
      <t>ガッコウ</t>
    </rPh>
    <phoneticPr fontId="1"/>
  </si>
  <si>
    <t>甲南高等学校</t>
    <rPh sb="0" eb="2">
      <t>コウナン</t>
    </rPh>
    <rPh sb="2" eb="4">
      <t>コウトウ</t>
    </rPh>
    <rPh sb="4" eb="6">
      <t>ガッコウ</t>
    </rPh>
    <phoneticPr fontId="1"/>
  </si>
  <si>
    <t>甲南</t>
    <rPh sb="0" eb="2">
      <t>コウナン</t>
    </rPh>
    <phoneticPr fontId="1"/>
  </si>
  <si>
    <t>県立芦屋国際中等教育学校</t>
    <rPh sb="0" eb="2">
      <t>ケンリツ</t>
    </rPh>
    <rPh sb="2" eb="4">
      <t>アシヤ</t>
    </rPh>
    <rPh sb="4" eb="6">
      <t>コクサイ</t>
    </rPh>
    <rPh sb="6" eb="8">
      <t>チュウトウ</t>
    </rPh>
    <rPh sb="8" eb="10">
      <t>キョウイク</t>
    </rPh>
    <rPh sb="10" eb="12">
      <t>ガッコウ</t>
    </rPh>
    <phoneticPr fontId="1"/>
  </si>
  <si>
    <t>芦国中等</t>
    <rPh sb="0" eb="1">
      <t>アシ</t>
    </rPh>
    <rPh sb="1" eb="2">
      <t>コク</t>
    </rPh>
    <rPh sb="2" eb="4">
      <t>チュウトウ</t>
    </rPh>
    <phoneticPr fontId="1"/>
  </si>
  <si>
    <t>まず学校番号を入力してください</t>
    <rPh sb="2" eb="4">
      <t>ガッコウ</t>
    </rPh>
    <rPh sb="4" eb="6">
      <t>バンゴウ</t>
    </rPh>
    <rPh sb="7" eb="9">
      <t>ニュウリョク</t>
    </rPh>
    <phoneticPr fontId="1"/>
  </si>
  <si>
    <t>名前</t>
    <rPh sb="0" eb="2">
      <t>ナマエ</t>
    </rPh>
    <phoneticPr fontId="1"/>
  </si>
  <si>
    <t>年齢</t>
    <rPh sb="0" eb="2">
      <t>ネンレイ</t>
    </rPh>
    <phoneticPr fontId="1"/>
  </si>
  <si>
    <t>資格</t>
    <rPh sb="0" eb="2">
      <t>シカク</t>
    </rPh>
    <phoneticPr fontId="1"/>
  </si>
  <si>
    <t>〒</t>
    <phoneticPr fontId="1"/>
  </si>
  <si>
    <t>℡</t>
    <phoneticPr fontId="1"/>
  </si>
  <si>
    <t>申し込み人数はここで入力してください</t>
    <rPh sb="0" eb="1">
      <t>モウ</t>
    </rPh>
    <rPh sb="2" eb="3">
      <t>コ</t>
    </rPh>
    <rPh sb="4" eb="6">
      <t>ニンズウ</t>
    </rPh>
    <rPh sb="10" eb="12">
      <t>ニュウリョク</t>
    </rPh>
    <phoneticPr fontId="1"/>
  </si>
  <si>
    <t>（様式１）</t>
    <rPh sb="1" eb="3">
      <t>ヨウシキ</t>
    </rPh>
    <phoneticPr fontId="1"/>
  </si>
  <si>
    <t>660-0804</t>
  </si>
  <si>
    <t>尼崎市北大物町18-1</t>
    <rPh sb="0" eb="3">
      <t>アマガサキシ</t>
    </rPh>
    <rPh sb="3" eb="4">
      <t>キタ</t>
    </rPh>
    <rPh sb="4" eb="6">
      <t>オオモノ</t>
    </rPh>
    <rPh sb="6" eb="7">
      <t>チョウ</t>
    </rPh>
    <phoneticPr fontId="1"/>
  </si>
  <si>
    <t>06-6401-0643</t>
  </si>
  <si>
    <t>661-0014</t>
  </si>
  <si>
    <t>尼崎市上ノ島町1-38-1</t>
    <rPh sb="0" eb="3">
      <t>アマガサキシ</t>
    </rPh>
    <rPh sb="3" eb="4">
      <t>カミ</t>
    </rPh>
    <rPh sb="5" eb="6">
      <t>シマ</t>
    </rPh>
    <rPh sb="6" eb="7">
      <t>マチ</t>
    </rPh>
    <phoneticPr fontId="1"/>
  </si>
  <si>
    <t>06-6429-0169</t>
  </si>
  <si>
    <t>661-0983</t>
  </si>
  <si>
    <t>尼崎市口田中2-8-1</t>
    <rPh sb="0" eb="3">
      <t>アマガサキシ</t>
    </rPh>
    <rPh sb="3" eb="6">
      <t>クチタナカ</t>
    </rPh>
    <phoneticPr fontId="1"/>
  </si>
  <si>
    <t>06-6491-7000</t>
  </si>
  <si>
    <t>660-0076</t>
  </si>
  <si>
    <t>尼崎市大島2-34-1</t>
    <rPh sb="0" eb="3">
      <t>アマガサキシ</t>
    </rPh>
    <rPh sb="3" eb="5">
      <t>オオシマ</t>
    </rPh>
    <phoneticPr fontId="1"/>
  </si>
  <si>
    <t>06-6417-5021</t>
  </si>
  <si>
    <t>661-0002</t>
  </si>
  <si>
    <t>尼崎市塚口町5-40-1</t>
    <rPh sb="0" eb="3">
      <t>アマガサキシ</t>
    </rPh>
    <rPh sb="3" eb="6">
      <t>ツカグチチョウ</t>
    </rPh>
    <phoneticPr fontId="1"/>
  </si>
  <si>
    <t>06-6421-0132</t>
  </si>
  <si>
    <t>661-0981</t>
  </si>
  <si>
    <t>尼崎市猪名寺3-1-1</t>
    <rPh sb="0" eb="3">
      <t>アマガサキシ</t>
    </rPh>
    <rPh sb="3" eb="6">
      <t>イナデラ</t>
    </rPh>
    <phoneticPr fontId="1"/>
  </si>
  <si>
    <t>06-6422-0271</t>
  </si>
  <si>
    <t>660-0802</t>
  </si>
  <si>
    <t>尼崎市長洲中通2-17-46</t>
    <rPh sb="0" eb="3">
      <t>アマガサキシ</t>
    </rPh>
    <rPh sb="3" eb="7">
      <t>ナガスナカドオリ</t>
    </rPh>
    <phoneticPr fontId="1"/>
  </si>
  <si>
    <t>06-6488-5335</t>
  </si>
  <si>
    <t>661-0035</t>
  </si>
  <si>
    <t>尼崎市武庫之荘8-31-1</t>
    <rPh sb="0" eb="3">
      <t>アマガサキシ</t>
    </rPh>
    <rPh sb="3" eb="7">
      <t>ムコノソウ</t>
    </rPh>
    <phoneticPr fontId="1"/>
  </si>
  <si>
    <t>06-6431-5520</t>
  </si>
  <si>
    <t>尼崎市長洲中通1-13-1</t>
    <rPh sb="0" eb="3">
      <t>アマガサキシ</t>
    </rPh>
    <rPh sb="3" eb="7">
      <t>ナガスナカドオリ</t>
    </rPh>
    <phoneticPr fontId="1"/>
  </si>
  <si>
    <t>06-6481-4841</t>
  </si>
  <si>
    <t>661-0012</t>
  </si>
  <si>
    <t>尼崎市塚口町1-24-16</t>
    <rPh sb="0" eb="3">
      <t>アマガサキシ</t>
    </rPh>
    <rPh sb="3" eb="6">
      <t>ツカグチチョウ</t>
    </rPh>
    <phoneticPr fontId="1"/>
  </si>
  <si>
    <t>06-6428-2242</t>
  </si>
  <si>
    <t>662-0813</t>
  </si>
  <si>
    <t>西宮市上甲東園2-4-32</t>
    <rPh sb="0" eb="3">
      <t>ニシノミヤシ</t>
    </rPh>
    <rPh sb="3" eb="4">
      <t>カミ</t>
    </rPh>
    <rPh sb="4" eb="7">
      <t>コウトウエン</t>
    </rPh>
    <phoneticPr fontId="1"/>
  </si>
  <si>
    <t>0798-52-0185</t>
  </si>
  <si>
    <t>662-0872</t>
  </si>
  <si>
    <t>西宮市高座町14-117</t>
    <rPh sb="0" eb="3">
      <t>ニシノミヤシ</t>
    </rPh>
    <rPh sb="3" eb="5">
      <t>タカザ</t>
    </rPh>
    <rPh sb="5" eb="6">
      <t>マチ</t>
    </rPh>
    <phoneticPr fontId="1"/>
  </si>
  <si>
    <t>0798-74-6711</t>
  </si>
  <si>
    <t>663-8185</t>
  </si>
  <si>
    <t>西宮市古川町1-12</t>
    <rPh sb="0" eb="3">
      <t>ニシノミヤシ</t>
    </rPh>
    <rPh sb="3" eb="6">
      <t>フルカワチョウ</t>
    </rPh>
    <phoneticPr fontId="1"/>
  </si>
  <si>
    <t>0798-47-6013</t>
  </si>
  <si>
    <t>663-8141</t>
  </si>
  <si>
    <t>西宮市高須町2-1-43</t>
    <rPh sb="0" eb="3">
      <t>ニシノミヤシ</t>
    </rPh>
    <rPh sb="3" eb="6">
      <t>タカスチョウ</t>
    </rPh>
    <phoneticPr fontId="1"/>
  </si>
  <si>
    <t>0798-45-2043</t>
  </si>
  <si>
    <t>662-0082</t>
  </si>
  <si>
    <t>西宮市苦楽園二番町16-80</t>
    <rPh sb="0" eb="3">
      <t>ニシノミヤシ</t>
    </rPh>
    <rPh sb="3" eb="6">
      <t>クラクエン</t>
    </rPh>
    <rPh sb="6" eb="9">
      <t>ニバンマチ</t>
    </rPh>
    <phoneticPr fontId="1"/>
  </si>
  <si>
    <t>0798-71-1301</t>
  </si>
  <si>
    <t>663-8182</t>
  </si>
  <si>
    <t>西宮市学文殿町2-1-60</t>
    <rPh sb="0" eb="3">
      <t>ニシノミヤシ</t>
    </rPh>
    <rPh sb="3" eb="5">
      <t>ガクブン</t>
    </rPh>
    <rPh sb="5" eb="6">
      <t>トノ</t>
    </rPh>
    <rPh sb="6" eb="7">
      <t>マチ</t>
    </rPh>
    <phoneticPr fontId="1"/>
  </si>
  <si>
    <t>0798-47-1324</t>
  </si>
  <si>
    <t>663-8154</t>
  </si>
  <si>
    <t>西宮市浜甲子園4-1-5</t>
    <rPh sb="0" eb="3">
      <t>ニシノミヤシ</t>
    </rPh>
    <rPh sb="3" eb="4">
      <t>ハマ</t>
    </rPh>
    <rPh sb="4" eb="7">
      <t>コウシエン</t>
    </rPh>
    <phoneticPr fontId="1"/>
  </si>
  <si>
    <t>0798-45-1941</t>
  </si>
  <si>
    <t>662-0004</t>
  </si>
  <si>
    <t>西宮市鷲林寺字剣谷10</t>
    <rPh sb="0" eb="3">
      <t>ニシノミヤシ</t>
    </rPh>
    <rPh sb="3" eb="4">
      <t>ワシ</t>
    </rPh>
    <rPh sb="4" eb="5">
      <t>リン</t>
    </rPh>
    <rPh sb="5" eb="6">
      <t>テラ</t>
    </rPh>
    <rPh sb="6" eb="7">
      <t>アザ</t>
    </rPh>
    <rPh sb="7" eb="9">
      <t>ケンタニ</t>
    </rPh>
    <phoneticPr fontId="1"/>
  </si>
  <si>
    <t>0798-74-2460</t>
  </si>
  <si>
    <t>662-0096</t>
  </si>
  <si>
    <t>西宮市角石長3-138</t>
    <rPh sb="0" eb="3">
      <t>ニシノミヤシ</t>
    </rPh>
    <rPh sb="3" eb="4">
      <t>カド</t>
    </rPh>
    <rPh sb="4" eb="6">
      <t>イシチョウ</t>
    </rPh>
    <phoneticPr fontId="1"/>
  </si>
  <si>
    <t>0798-73-3011</t>
  </si>
  <si>
    <t>662-8501</t>
  </si>
  <si>
    <t>西宮市上ヶ原一番町1-155</t>
    <rPh sb="0" eb="3">
      <t>ニシノミヤシ</t>
    </rPh>
    <rPh sb="3" eb="6">
      <t>ウエガハラ</t>
    </rPh>
    <rPh sb="6" eb="9">
      <t>イチバンチョウ</t>
    </rPh>
    <phoneticPr fontId="1"/>
  </si>
  <si>
    <t>0798-51-0975</t>
  </si>
  <si>
    <t>662-0812</t>
  </si>
  <si>
    <t>西宮市甲東園2-13-9</t>
    <rPh sb="0" eb="3">
      <t>ニシノミヤシ</t>
    </rPh>
    <rPh sb="3" eb="6">
      <t>コウトウエン</t>
    </rPh>
    <phoneticPr fontId="1"/>
  </si>
  <si>
    <t>0798-51-3621</t>
  </si>
  <si>
    <t>663-8003</t>
  </si>
  <si>
    <t>西宮市瓦林町4-25</t>
    <rPh sb="0" eb="3">
      <t>ニシノミヤシ</t>
    </rPh>
    <rPh sb="3" eb="4">
      <t>カワラ</t>
    </rPh>
    <rPh sb="4" eb="5">
      <t>ハヤシ</t>
    </rPh>
    <rPh sb="5" eb="6">
      <t>マチ</t>
    </rPh>
    <phoneticPr fontId="1"/>
  </si>
  <si>
    <t>0798-65-6100</t>
  </si>
  <si>
    <t>663-8143</t>
  </si>
  <si>
    <t>西宮市枝川町4-16</t>
    <rPh sb="0" eb="3">
      <t>ニシノミヤシ</t>
    </rPh>
    <rPh sb="3" eb="6">
      <t>エダガワチョウ</t>
    </rPh>
    <phoneticPr fontId="1"/>
  </si>
  <si>
    <t>0798-47-6436</t>
  </si>
  <si>
    <t>664-0012</t>
  </si>
  <si>
    <t>伊丹市緑が丘7-31-1</t>
    <rPh sb="0" eb="3">
      <t>イタミシ</t>
    </rPh>
    <rPh sb="3" eb="4">
      <t>ミドリ</t>
    </rPh>
    <rPh sb="5" eb="6">
      <t>オカ</t>
    </rPh>
    <phoneticPr fontId="1"/>
  </si>
  <si>
    <t>072-782-2065</t>
  </si>
  <si>
    <t>664-0857</t>
  </si>
  <si>
    <t>伊丹市行基町4-1</t>
    <rPh sb="0" eb="3">
      <t>イタミシ</t>
    </rPh>
    <rPh sb="3" eb="6">
      <t>ギョウキチョウ</t>
    </rPh>
    <phoneticPr fontId="1"/>
  </si>
  <si>
    <t>072-772-2040</t>
  </si>
  <si>
    <t>664-0025</t>
  </si>
  <si>
    <t>伊丹市奥畑3-5</t>
    <rPh sb="0" eb="3">
      <t>イタミシ</t>
    </rPh>
    <rPh sb="3" eb="5">
      <t>オクハタ</t>
    </rPh>
    <phoneticPr fontId="1"/>
  </si>
  <si>
    <t>0727-77-3711</t>
  </si>
  <si>
    <t>664-0006</t>
  </si>
  <si>
    <t>伊丹市鴻池7-2-1</t>
    <rPh sb="0" eb="3">
      <t>イタミシ</t>
    </rPh>
    <rPh sb="3" eb="5">
      <t>コウノイケ</t>
    </rPh>
    <phoneticPr fontId="1"/>
  </si>
  <si>
    <t>072-779-4651</t>
  </si>
  <si>
    <t>666-0115</t>
  </si>
  <si>
    <t>川西市向陽台1-8</t>
    <rPh sb="0" eb="3">
      <t>カワニシシ</t>
    </rPh>
    <rPh sb="3" eb="6">
      <t>コウヨウダイ</t>
    </rPh>
    <phoneticPr fontId="1"/>
  </si>
  <si>
    <t>072-793-0361</t>
  </si>
  <si>
    <t>666-0006</t>
  </si>
  <si>
    <t>川西市萩原台西2-324</t>
    <rPh sb="0" eb="3">
      <t>カワニシシ</t>
    </rPh>
    <rPh sb="3" eb="5">
      <t>ハギワラ</t>
    </rPh>
    <rPh sb="5" eb="6">
      <t>ダイ</t>
    </rPh>
    <rPh sb="6" eb="7">
      <t>ニシ</t>
    </rPh>
    <phoneticPr fontId="1"/>
  </si>
  <si>
    <t>072-757-8826</t>
  </si>
  <si>
    <t>666-0157</t>
  </si>
  <si>
    <t>川西市緑が丘2-14-1</t>
    <rPh sb="0" eb="3">
      <t>カワニシシ</t>
    </rPh>
    <rPh sb="3" eb="4">
      <t>ミドリ</t>
    </rPh>
    <rPh sb="5" eb="6">
      <t>オカ</t>
    </rPh>
    <phoneticPr fontId="1"/>
  </si>
  <si>
    <t>072-794-7411</t>
  </si>
  <si>
    <t>666-0233</t>
  </si>
  <si>
    <t>川辺郡猪名川町紫合字新林4-4</t>
    <rPh sb="0" eb="2">
      <t>カワベ</t>
    </rPh>
    <rPh sb="2" eb="3">
      <t>グン</t>
    </rPh>
    <rPh sb="3" eb="7">
      <t>イナガワチョウ</t>
    </rPh>
    <rPh sb="7" eb="9">
      <t>ユウダ</t>
    </rPh>
    <rPh sb="9" eb="10">
      <t>アザ</t>
    </rPh>
    <rPh sb="10" eb="12">
      <t>シンバヤシ</t>
    </rPh>
    <phoneticPr fontId="1"/>
  </si>
  <si>
    <t>072-766-0101</t>
  </si>
  <si>
    <t>665-0024</t>
  </si>
  <si>
    <t>宝塚市逆瀬台2-2-1</t>
    <rPh sb="0" eb="3">
      <t>タカラヅカシ</t>
    </rPh>
    <rPh sb="3" eb="6">
      <t>サカセダイ</t>
    </rPh>
    <phoneticPr fontId="1"/>
  </si>
  <si>
    <t>0797-71-0345</t>
  </si>
  <si>
    <t>665-0871</t>
  </si>
  <si>
    <t>宝塚市中山五月台1-12-1</t>
    <rPh sb="0" eb="3">
      <t>タカラヅカシ</t>
    </rPh>
    <rPh sb="3" eb="5">
      <t>ナカヤマ</t>
    </rPh>
    <rPh sb="5" eb="8">
      <t>サツキダイ</t>
    </rPh>
    <phoneticPr fontId="1"/>
  </si>
  <si>
    <t>0797-89-3751</t>
  </si>
  <si>
    <t>665-0025</t>
  </si>
  <si>
    <t>宝塚市ゆずり葉台1-1-1</t>
    <rPh sb="0" eb="3">
      <t>タカラヅカシ</t>
    </rPh>
    <rPh sb="6" eb="8">
      <t>ハダイ</t>
    </rPh>
    <phoneticPr fontId="1"/>
  </si>
  <si>
    <t>0797-73-4035</t>
  </si>
  <si>
    <t>665-0847</t>
  </si>
  <si>
    <t>0797-86-3291</t>
  </si>
  <si>
    <t>665-0073</t>
  </si>
  <si>
    <t>宝塚市塔の町3-113</t>
    <rPh sb="0" eb="3">
      <t>タカラヅカシ</t>
    </rPh>
    <rPh sb="3" eb="4">
      <t>トウ</t>
    </rPh>
    <rPh sb="5" eb="6">
      <t>マチ</t>
    </rPh>
    <phoneticPr fontId="1"/>
  </si>
  <si>
    <t>0797-71-7321</t>
  </si>
  <si>
    <t>659-0063</t>
  </si>
  <si>
    <t>芦屋市宮川町6-3</t>
    <rPh sb="0" eb="3">
      <t>アシヤシ</t>
    </rPh>
    <rPh sb="3" eb="6">
      <t>ミヤガワチョウ</t>
    </rPh>
    <phoneticPr fontId="1"/>
  </si>
  <si>
    <t>0797-32-2325</t>
  </si>
  <si>
    <t>665-0805</t>
  </si>
  <si>
    <t>宝塚市雲雀丘4-2-1</t>
    <rPh sb="0" eb="3">
      <t>タカラヅカシ</t>
    </rPh>
    <rPh sb="3" eb="6">
      <t>ヒバリガオカ</t>
    </rPh>
    <phoneticPr fontId="1"/>
  </si>
  <si>
    <t>072-759-1300</t>
  </si>
  <si>
    <t>659-0031</t>
  </si>
  <si>
    <t>芦屋市新浜町1-2</t>
    <rPh sb="0" eb="3">
      <t>アシヤシ</t>
    </rPh>
    <rPh sb="3" eb="6">
      <t>シンハマチョウ</t>
    </rPh>
    <phoneticPr fontId="1"/>
  </si>
  <si>
    <t>0797-35-5931</t>
  </si>
  <si>
    <t>659-0011</t>
  </si>
  <si>
    <t>芦屋市六麓荘町16-18</t>
    <rPh sb="0" eb="3">
      <t>アシヤシ</t>
    </rPh>
    <rPh sb="3" eb="4">
      <t>ロク</t>
    </rPh>
    <phoneticPr fontId="1"/>
  </si>
  <si>
    <t>0797-31-0666</t>
  </si>
  <si>
    <t>659-0096</t>
  </si>
  <si>
    <t>芦屋市山手町31-3</t>
    <rPh sb="0" eb="3">
      <t>アシヤシ</t>
    </rPh>
    <rPh sb="3" eb="6">
      <t>ヤマテマチ</t>
    </rPh>
    <phoneticPr fontId="1"/>
  </si>
  <si>
    <t>0797-31-0551</t>
  </si>
  <si>
    <t>0797-38-2293</t>
  </si>
  <si>
    <t>性別</t>
    <rPh sb="0" eb="2">
      <t>セイベツ</t>
    </rPh>
    <phoneticPr fontId="4"/>
  </si>
  <si>
    <t>尼崎工</t>
    <rPh sb="0" eb="2">
      <t>アマガサキ</t>
    </rPh>
    <rPh sb="2" eb="3">
      <t>コウ</t>
    </rPh>
    <phoneticPr fontId="1"/>
  </si>
  <si>
    <t>武庫荘総合</t>
    <rPh sb="0" eb="2">
      <t>ムコ</t>
    </rPh>
    <rPh sb="2" eb="3">
      <t>ソウ</t>
    </rPh>
    <rPh sb="3" eb="5">
      <t>ソウゴウ</t>
    </rPh>
    <phoneticPr fontId="1"/>
  </si>
  <si>
    <t>県立武庫荘総合高等学校</t>
    <rPh sb="0" eb="2">
      <t>ケンリツ</t>
    </rPh>
    <rPh sb="2" eb="4">
      <t>ムコ</t>
    </rPh>
    <rPh sb="4" eb="5">
      <t>ソウ</t>
    </rPh>
    <rPh sb="5" eb="7">
      <t>ソウゴウ</t>
    </rPh>
    <rPh sb="7" eb="9">
      <t>コウトウ</t>
    </rPh>
    <rPh sb="9" eb="11">
      <t>ガッコウ</t>
    </rPh>
    <phoneticPr fontId="1"/>
  </si>
  <si>
    <t>DB</t>
  </si>
  <si>
    <t>N1</t>
  </si>
  <si>
    <t>N2</t>
  </si>
  <si>
    <t>SX</t>
  </si>
  <si>
    <t>KC</t>
  </si>
  <si>
    <t>MC</t>
  </si>
  <si>
    <t>ZK</t>
  </si>
  <si>
    <t>S1</t>
  </si>
  <si>
    <t>400mR</t>
    <phoneticPr fontId="1"/>
  </si>
  <si>
    <t>1600mR</t>
    <phoneticPr fontId="1"/>
  </si>
  <si>
    <t>略称</t>
    <rPh sb="0" eb="2">
      <t>リャクショウ</t>
    </rPh>
    <phoneticPr fontId="1"/>
  </si>
  <si>
    <t>ファイル名は学校番号・学校略称・性別でお願いします　　例）4136川西北陵男子</t>
    <rPh sb="4" eb="5">
      <t>メイ</t>
    </rPh>
    <rPh sb="6" eb="8">
      <t>ガッコウ</t>
    </rPh>
    <rPh sb="8" eb="10">
      <t>バンゴウ</t>
    </rPh>
    <rPh sb="11" eb="13">
      <t>ガッコウ</t>
    </rPh>
    <rPh sb="13" eb="15">
      <t>リャクショウ</t>
    </rPh>
    <rPh sb="16" eb="18">
      <t>セイベツ</t>
    </rPh>
    <rPh sb="20" eb="21">
      <t>ネガ</t>
    </rPh>
    <rPh sb="27" eb="28">
      <t>レイ</t>
    </rPh>
    <rPh sb="33" eb="35">
      <t>カワニシ</t>
    </rPh>
    <rPh sb="35" eb="37">
      <t>ホクリョウ</t>
    </rPh>
    <rPh sb="37" eb="39">
      <t>ダンシ</t>
    </rPh>
    <phoneticPr fontId="1"/>
  </si>
  <si>
    <t>　</t>
    <phoneticPr fontId="1"/>
  </si>
  <si>
    <t>　　</t>
    <phoneticPr fontId="1"/>
  </si>
  <si>
    <t>　　　</t>
    <phoneticPr fontId="1"/>
  </si>
  <si>
    <t>登録番号</t>
    <rPh sb="0" eb="4">
      <t>トウロクバンゴウ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</si>
  <si>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</si>
  <si>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</si>
  <si>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姓（フリガナ）</t>
    <rPh sb="0" eb="1">
      <t>セイ</t>
    </rPh>
    <phoneticPr fontId="1"/>
  </si>
  <si>
    <t>名（フリガナ）</t>
    <rPh sb="0" eb="1">
      <t>メイ</t>
    </rPh>
    <phoneticPr fontId="1"/>
  </si>
  <si>
    <t>学年</t>
    <rPh sb="0" eb="2">
      <t>ガクネン</t>
    </rPh>
    <phoneticPr fontId="1"/>
  </si>
  <si>
    <t>01T</t>
    <phoneticPr fontId="1"/>
  </si>
  <si>
    <t>03300</t>
    <phoneticPr fontId="4"/>
  </si>
  <si>
    <t>110mJH</t>
    <phoneticPr fontId="4"/>
  </si>
  <si>
    <t>渡辺</t>
  </si>
  <si>
    <t>ワタナベ</t>
  </si>
  <si>
    <t>カイト</t>
  </si>
  <si>
    <t>高校3</t>
  </si>
  <si>
    <t>中井</t>
  </si>
  <si>
    <t>ナカイ</t>
  </si>
  <si>
    <t>アキト</t>
  </si>
  <si>
    <t>本多</t>
  </si>
  <si>
    <t>ホンダ</t>
  </si>
  <si>
    <t>高校2</t>
  </si>
  <si>
    <t>中務</t>
  </si>
  <si>
    <t>ナカツカサ</t>
  </si>
  <si>
    <t>コウタ</t>
  </si>
  <si>
    <t>大和</t>
  </si>
  <si>
    <t>ヤマト</t>
  </si>
  <si>
    <t>トモヤ</t>
  </si>
  <si>
    <t>伊藤</t>
  </si>
  <si>
    <t>イトウ</t>
  </si>
  <si>
    <t>リョウスケ</t>
  </si>
  <si>
    <t>聖</t>
  </si>
  <si>
    <t>サイトウ</t>
  </si>
  <si>
    <t>小山</t>
  </si>
  <si>
    <t>智哉</t>
  </si>
  <si>
    <t>コヤマ</t>
  </si>
  <si>
    <t>高校1</t>
  </si>
  <si>
    <t>米田</t>
  </si>
  <si>
    <t>ヒサシ</t>
  </si>
  <si>
    <t>鎌田</t>
  </si>
  <si>
    <t>ダイスケ</t>
  </si>
  <si>
    <t>吉川</t>
  </si>
  <si>
    <t>ヨシカワ</t>
  </si>
  <si>
    <t>リュウセイ</t>
  </si>
  <si>
    <t>マツモト</t>
  </si>
  <si>
    <t>ケンシン</t>
  </si>
  <si>
    <t>井上</t>
  </si>
  <si>
    <t>イノウエ</t>
  </si>
  <si>
    <t>宝塚市すみれガ丘4-1-1</t>
    <rPh sb="0" eb="3">
      <t>タカラヅカシ</t>
    </rPh>
    <rPh sb="7" eb="8">
      <t>オカ</t>
    </rPh>
    <phoneticPr fontId="1"/>
  </si>
  <si>
    <t>杉本</t>
  </si>
  <si>
    <t>スギモト</t>
  </si>
  <si>
    <t>タクト</t>
  </si>
  <si>
    <t>泰地</t>
  </si>
  <si>
    <t>タイチ</t>
  </si>
  <si>
    <t>中山</t>
  </si>
  <si>
    <t>ナカヤマ</t>
  </si>
  <si>
    <t>山本</t>
  </si>
  <si>
    <t>ヤマモト</t>
  </si>
  <si>
    <t>マサト</t>
  </si>
  <si>
    <t>松田</t>
  </si>
  <si>
    <t>マツダ</t>
  </si>
  <si>
    <t>ユウキ</t>
  </si>
  <si>
    <t>藤田</t>
  </si>
  <si>
    <t>フジタ</t>
  </si>
  <si>
    <t>リョウガ</t>
  </si>
  <si>
    <t>小林</t>
  </si>
  <si>
    <t>哲大</t>
  </si>
  <si>
    <t>コバヤシ</t>
  </si>
  <si>
    <t>テッタ</t>
  </si>
  <si>
    <t>矢吹</t>
  </si>
  <si>
    <t>亮磨</t>
  </si>
  <si>
    <t>ヤブキ</t>
  </si>
  <si>
    <t>リョウマ</t>
  </si>
  <si>
    <t>杉村</t>
  </si>
  <si>
    <t>聡太</t>
  </si>
  <si>
    <t>スギムラ</t>
  </si>
  <si>
    <t>ソウタ</t>
  </si>
  <si>
    <t>片岡</t>
  </si>
  <si>
    <t>歌</t>
  </si>
  <si>
    <t>カタオカ</t>
  </si>
  <si>
    <t>ウタ</t>
  </si>
  <si>
    <t>谷口</t>
  </si>
  <si>
    <t>朔太郎</t>
  </si>
  <si>
    <t>タニグチ</t>
  </si>
  <si>
    <t>サクタロウ</t>
  </si>
  <si>
    <t>琉惺</t>
  </si>
  <si>
    <t>長谷川</t>
  </si>
  <si>
    <t>ハセガワ</t>
  </si>
  <si>
    <t>東</t>
  </si>
  <si>
    <t>アズマ</t>
  </si>
  <si>
    <t>コウスケ</t>
  </si>
  <si>
    <t>有本</t>
  </si>
  <si>
    <t>椿季</t>
  </si>
  <si>
    <t>アリモト</t>
  </si>
  <si>
    <t>ツバキ</t>
  </si>
  <si>
    <t>岡田</t>
  </si>
  <si>
    <t>オカダ</t>
  </si>
  <si>
    <t>ハルキ</t>
  </si>
  <si>
    <t>円</t>
  </si>
  <si>
    <t>トワ</t>
  </si>
  <si>
    <t>松本</t>
  </si>
  <si>
    <t>コウセイ</t>
  </si>
  <si>
    <t>鈴木</t>
  </si>
  <si>
    <t>スズキ</t>
  </si>
  <si>
    <t>キョウスケ</t>
  </si>
  <si>
    <t>颯人</t>
  </si>
  <si>
    <t>ハヤト</t>
  </si>
  <si>
    <t>蒼空</t>
  </si>
  <si>
    <t>ソラ</t>
  </si>
  <si>
    <t>煌</t>
  </si>
  <si>
    <t>シブヤ</t>
  </si>
  <si>
    <t>三木</t>
  </si>
  <si>
    <t>翔真</t>
  </si>
  <si>
    <t>ミキ</t>
  </si>
  <si>
    <t>ショウマ</t>
  </si>
  <si>
    <t>藤本</t>
  </si>
  <si>
    <t>フジモト</t>
  </si>
  <si>
    <t>琥太朗</t>
  </si>
  <si>
    <t>コタロウ</t>
  </si>
  <si>
    <t>桑田</t>
  </si>
  <si>
    <t>クワタ</t>
  </si>
  <si>
    <t>杉山</t>
  </si>
  <si>
    <t>スギヤマ</t>
  </si>
  <si>
    <t>西田</t>
  </si>
  <si>
    <t>ニシダ</t>
  </si>
  <si>
    <t>タイセイ</t>
  </si>
  <si>
    <t>野口</t>
  </si>
  <si>
    <t>ノグチ</t>
  </si>
  <si>
    <t>カズキ</t>
  </si>
  <si>
    <t>有井</t>
  </si>
  <si>
    <t>慈瑛</t>
  </si>
  <si>
    <t>アリイ</t>
  </si>
  <si>
    <t>ジエイ</t>
  </si>
  <si>
    <t>上原</t>
  </si>
  <si>
    <t>和希</t>
  </si>
  <si>
    <t>ウエハラ</t>
  </si>
  <si>
    <t>奥田</t>
  </si>
  <si>
    <t>春稀</t>
  </si>
  <si>
    <t>オクダ</t>
  </si>
  <si>
    <t>駒井</t>
  </si>
  <si>
    <t>響季</t>
  </si>
  <si>
    <t>コマイ</t>
  </si>
  <si>
    <t>ヒビキ</t>
  </si>
  <si>
    <t>古田</t>
  </si>
  <si>
    <t>紀貴</t>
  </si>
  <si>
    <t>フルタ</t>
  </si>
  <si>
    <t>今屋</t>
  </si>
  <si>
    <t>瑛都</t>
  </si>
  <si>
    <t>イマヤ</t>
  </si>
  <si>
    <t>エイト</t>
  </si>
  <si>
    <t>大学</t>
  </si>
  <si>
    <t>スザキ</t>
  </si>
  <si>
    <t>ダイガク</t>
  </si>
  <si>
    <t>原田</t>
  </si>
  <si>
    <t>惇輝</t>
  </si>
  <si>
    <t>ハラダ</t>
  </si>
  <si>
    <t>アツキ</t>
  </si>
  <si>
    <t>ソウタロウ</t>
  </si>
  <si>
    <t>宮垣</t>
  </si>
  <si>
    <t>湊</t>
  </si>
  <si>
    <t>ミヤガキ</t>
  </si>
  <si>
    <t>ミナト</t>
  </si>
  <si>
    <t>竹内</t>
  </si>
  <si>
    <t>勇人</t>
  </si>
  <si>
    <t>タケウチ</t>
  </si>
  <si>
    <t>森</t>
  </si>
  <si>
    <t>亮輔</t>
  </si>
  <si>
    <t>モリ</t>
  </si>
  <si>
    <t>脇</t>
  </si>
  <si>
    <t>祥太</t>
  </si>
  <si>
    <t>ワキ</t>
  </si>
  <si>
    <t>ショウタ</t>
  </si>
  <si>
    <t>佐藤</t>
  </si>
  <si>
    <t>壮真</t>
  </si>
  <si>
    <t>サトウ</t>
  </si>
  <si>
    <t>ソウマ</t>
  </si>
  <si>
    <t>森本</t>
  </si>
  <si>
    <t>颯翔</t>
  </si>
  <si>
    <t>モリモト</t>
  </si>
  <si>
    <t>辰巳</t>
  </si>
  <si>
    <t>昊晴</t>
  </si>
  <si>
    <t>タツミ</t>
  </si>
  <si>
    <t>石井</t>
  </si>
  <si>
    <t>理久</t>
  </si>
  <si>
    <t>イシイ</t>
  </si>
  <si>
    <t>リク</t>
  </si>
  <si>
    <t>榎本</t>
  </si>
  <si>
    <t>壮一郎</t>
  </si>
  <si>
    <t>エノモト</t>
  </si>
  <si>
    <t>ソウイチロウ</t>
  </si>
  <si>
    <t>赤瀬</t>
  </si>
  <si>
    <t>奨</t>
  </si>
  <si>
    <t>アカセ</t>
  </si>
  <si>
    <t>ショウ</t>
  </si>
  <si>
    <t>陽路</t>
  </si>
  <si>
    <t>ツバサ</t>
  </si>
  <si>
    <t>ヨシナリ</t>
  </si>
  <si>
    <t>リョウセイ</t>
  </si>
  <si>
    <t>杉野</t>
  </si>
  <si>
    <t>陽一</t>
  </si>
  <si>
    <t>スギノ</t>
  </si>
  <si>
    <t>ヨウイチ</t>
  </si>
  <si>
    <t>池内</t>
  </si>
  <si>
    <t>琉奏</t>
  </si>
  <si>
    <t>イケウチ</t>
  </si>
  <si>
    <t>ルカナ</t>
  </si>
  <si>
    <t>大﨑</t>
  </si>
  <si>
    <t>一輝</t>
  </si>
  <si>
    <t>オオサキ</t>
  </si>
  <si>
    <t>小川</t>
  </si>
  <si>
    <t>大貴</t>
  </si>
  <si>
    <t>オガワ</t>
  </si>
  <si>
    <t>ダイキ</t>
  </si>
  <si>
    <t>角谷</t>
  </si>
  <si>
    <t>凪冴</t>
  </si>
  <si>
    <t>カクタニ</t>
  </si>
  <si>
    <t>ナギサ</t>
  </si>
  <si>
    <t>兼原</t>
  </si>
  <si>
    <t>昌宏</t>
  </si>
  <si>
    <t>カネハラ</t>
  </si>
  <si>
    <t>マサヒロ</t>
  </si>
  <si>
    <t>颯太</t>
  </si>
  <si>
    <t>本道</t>
  </si>
  <si>
    <t>樟磨</t>
  </si>
  <si>
    <t>ホンドウ</t>
  </si>
  <si>
    <t>矢橋</t>
  </si>
  <si>
    <t>大樹</t>
  </si>
  <si>
    <t>ヤハシ</t>
  </si>
  <si>
    <t>タイジュ</t>
  </si>
  <si>
    <t>梅島</t>
  </si>
  <si>
    <t>悠一郎</t>
  </si>
  <si>
    <t>ウメジマ</t>
  </si>
  <si>
    <t>ユウイチロウ</t>
  </si>
  <si>
    <t>カナト</t>
  </si>
  <si>
    <t>宮下</t>
  </si>
  <si>
    <t>航平</t>
  </si>
  <si>
    <t>ミヤシタ</t>
  </si>
  <si>
    <t>コウヘイ</t>
  </si>
  <si>
    <t>髙橋</t>
  </si>
  <si>
    <t>響</t>
  </si>
  <si>
    <t>タカハシ</t>
  </si>
  <si>
    <t>コウキ</t>
  </si>
  <si>
    <t>大翔</t>
  </si>
  <si>
    <t>ダイト</t>
  </si>
  <si>
    <t>政木</t>
  </si>
  <si>
    <t>元汰</t>
  </si>
  <si>
    <t>マサキ</t>
  </si>
  <si>
    <t>ゲンタ</t>
  </si>
  <si>
    <t>宮本</t>
  </si>
  <si>
    <t>琉誠</t>
  </si>
  <si>
    <t>ミヤモト</t>
  </si>
  <si>
    <t>本村</t>
  </si>
  <si>
    <t>優斗</t>
  </si>
  <si>
    <t>モトムラ</t>
  </si>
  <si>
    <t>ユウト</t>
  </si>
  <si>
    <t>内藤</t>
  </si>
  <si>
    <t>ナイトウ</t>
  </si>
  <si>
    <t>ユウタ</t>
  </si>
  <si>
    <t>ヒロキ</t>
  </si>
  <si>
    <t>ヒロト</t>
  </si>
  <si>
    <t>アキラ</t>
  </si>
  <si>
    <t>アツシ</t>
  </si>
  <si>
    <t>北野</t>
  </si>
  <si>
    <t>景大</t>
  </si>
  <si>
    <t>キタノ</t>
  </si>
  <si>
    <t>ケイタ</t>
  </si>
  <si>
    <t>田中</t>
  </si>
  <si>
    <t>大輔</t>
  </si>
  <si>
    <t>タナカ</t>
  </si>
  <si>
    <t>中島</t>
  </si>
  <si>
    <t>瞭佑</t>
  </si>
  <si>
    <t>ナカシマ</t>
  </si>
  <si>
    <t>武雄</t>
  </si>
  <si>
    <t>悠人</t>
  </si>
  <si>
    <t>タケオ</t>
  </si>
  <si>
    <t>ハルト</t>
  </si>
  <si>
    <t>晟一朗</t>
  </si>
  <si>
    <t>セイイチロウ</t>
  </si>
  <si>
    <t>吉田</t>
  </si>
  <si>
    <t>伊吹</t>
  </si>
  <si>
    <t>ヨシダ</t>
  </si>
  <si>
    <t>イブキ</t>
  </si>
  <si>
    <t>佳知</t>
  </si>
  <si>
    <t>カイチ</t>
  </si>
  <si>
    <t>本田</t>
  </si>
  <si>
    <t>琉徠</t>
  </si>
  <si>
    <t>リキ</t>
  </si>
  <si>
    <t>颯真</t>
  </si>
  <si>
    <t>宇野</t>
  </si>
  <si>
    <t>陽登</t>
  </si>
  <si>
    <t>ウノ</t>
  </si>
  <si>
    <t>コサカ</t>
  </si>
  <si>
    <t>エイジ</t>
  </si>
  <si>
    <t>拓紀</t>
  </si>
  <si>
    <t>タクキ</t>
  </si>
  <si>
    <t>ノリヒロ</t>
  </si>
  <si>
    <t>山﨑</t>
  </si>
  <si>
    <t>ヤマサキ</t>
  </si>
  <si>
    <t>古賀</t>
  </si>
  <si>
    <t>優希</t>
  </si>
  <si>
    <t>コガ</t>
  </si>
  <si>
    <t>久保</t>
  </si>
  <si>
    <t>クボ</t>
  </si>
  <si>
    <t>悠</t>
  </si>
  <si>
    <t>ユウ</t>
  </si>
  <si>
    <t>金森</t>
  </si>
  <si>
    <t>藤岡</t>
  </si>
  <si>
    <t>大雅</t>
  </si>
  <si>
    <t>フジオカ</t>
  </si>
  <si>
    <t>タイガ</t>
  </si>
  <si>
    <t>山口</t>
  </si>
  <si>
    <t>ヤマグチ</t>
  </si>
  <si>
    <t>酒井</t>
  </si>
  <si>
    <t>優</t>
  </si>
  <si>
    <t>サカイ</t>
  </si>
  <si>
    <t>葉山</t>
  </si>
  <si>
    <t>洸千代</t>
  </si>
  <si>
    <t>ハヤマ</t>
  </si>
  <si>
    <t>タケチヨ</t>
  </si>
  <si>
    <t>市島</t>
  </si>
  <si>
    <t>優樹</t>
  </si>
  <si>
    <t>イチジマ</t>
  </si>
  <si>
    <t>和哉</t>
  </si>
  <si>
    <t>カズヤ</t>
  </si>
  <si>
    <t>悠登</t>
  </si>
  <si>
    <t>西村</t>
  </si>
  <si>
    <t>ニシムラ</t>
  </si>
  <si>
    <t>昊汰</t>
  </si>
  <si>
    <t>ミノダ</t>
  </si>
  <si>
    <t>別芝</t>
  </si>
  <si>
    <t>諒也</t>
  </si>
  <si>
    <t>ベッシ</t>
  </si>
  <si>
    <t>リョウヤ</t>
  </si>
  <si>
    <t>南野</t>
  </si>
  <si>
    <t>翔太</t>
  </si>
  <si>
    <t>ナンノ</t>
  </si>
  <si>
    <t>荒井</t>
  </si>
  <si>
    <t>大輝</t>
  </si>
  <si>
    <t>アライ</t>
  </si>
  <si>
    <t>村井</t>
  </si>
  <si>
    <t>新汰</t>
  </si>
  <si>
    <t>ムライ</t>
  </si>
  <si>
    <t>アラタ</t>
  </si>
  <si>
    <t>立希</t>
  </si>
  <si>
    <t>リツキ</t>
  </si>
  <si>
    <t>品川</t>
  </si>
  <si>
    <t>蓮</t>
  </si>
  <si>
    <t>シナガワ</t>
  </si>
  <si>
    <t>レン</t>
  </si>
  <si>
    <t>釘宮</t>
  </si>
  <si>
    <t>壮佑</t>
  </si>
  <si>
    <t>クギミヤ</t>
  </si>
  <si>
    <t>ソウスケ</t>
  </si>
  <si>
    <t>橋</t>
  </si>
  <si>
    <t>陸仁</t>
  </si>
  <si>
    <t>ハシ</t>
  </si>
  <si>
    <t>リクト</t>
  </si>
  <si>
    <t>ショウゴ</t>
  </si>
  <si>
    <t>シュウタ</t>
  </si>
  <si>
    <t>陽仁</t>
  </si>
  <si>
    <t>タクミ</t>
  </si>
  <si>
    <t>岩崎</t>
  </si>
  <si>
    <t>イワサキ</t>
  </si>
  <si>
    <t>足立</t>
  </si>
  <si>
    <t>涼太</t>
  </si>
  <si>
    <t>アダチ</t>
  </si>
  <si>
    <t>リョウタ</t>
  </si>
  <si>
    <t>カズマ</t>
  </si>
  <si>
    <t>丸山</t>
  </si>
  <si>
    <t>マルヤマ</t>
  </si>
  <si>
    <t>颯</t>
  </si>
  <si>
    <t>ナカジマ</t>
  </si>
  <si>
    <t>アオイ</t>
  </si>
  <si>
    <t>翔</t>
  </si>
  <si>
    <t>知輝</t>
  </si>
  <si>
    <t>トモキ</t>
  </si>
  <si>
    <t>陽大</t>
  </si>
  <si>
    <t>新垣</t>
  </si>
  <si>
    <t>丈琉</t>
  </si>
  <si>
    <t>シンガキ</t>
  </si>
  <si>
    <t>タケル</t>
  </si>
  <si>
    <t>隼</t>
  </si>
  <si>
    <t>シュン</t>
  </si>
  <si>
    <t>福井</t>
  </si>
  <si>
    <t>フクイ</t>
  </si>
  <si>
    <t>森田</t>
  </si>
  <si>
    <t>モリタ</t>
  </si>
  <si>
    <t>サトル</t>
  </si>
  <si>
    <t>丸小野</t>
  </si>
  <si>
    <t>マルオノ</t>
  </si>
  <si>
    <t>山下</t>
  </si>
  <si>
    <t>ヤマシタ</t>
  </si>
  <si>
    <t>植田</t>
  </si>
  <si>
    <t>葉瑠</t>
  </si>
  <si>
    <t>ウエダ</t>
  </si>
  <si>
    <t>ハル</t>
  </si>
  <si>
    <t>鎌倉</t>
  </si>
  <si>
    <t>希</t>
  </si>
  <si>
    <t>カマクラ</t>
  </si>
  <si>
    <t>ノゾム</t>
  </si>
  <si>
    <t>蒼平</t>
  </si>
  <si>
    <t>カマタ</t>
  </si>
  <si>
    <t>ソウヘイ</t>
  </si>
  <si>
    <t>國本</t>
  </si>
  <si>
    <t>駿</t>
  </si>
  <si>
    <t>クニモト</t>
  </si>
  <si>
    <t>坂本</t>
  </si>
  <si>
    <t>悠真</t>
  </si>
  <si>
    <t>サカモト</t>
  </si>
  <si>
    <t>ユウマ</t>
  </si>
  <si>
    <t>城屋敷</t>
  </si>
  <si>
    <t>篤</t>
  </si>
  <si>
    <t>ジョウヤシキ</t>
  </si>
  <si>
    <t>慶悟</t>
  </si>
  <si>
    <t>ケイゴ</t>
  </si>
  <si>
    <t>中村</t>
  </si>
  <si>
    <t>旬</t>
  </si>
  <si>
    <t>ナカムラ</t>
  </si>
  <si>
    <t>藤村</t>
  </si>
  <si>
    <t>航太郎</t>
  </si>
  <si>
    <t>フジムラ</t>
  </si>
  <si>
    <t>コウタロウ</t>
  </si>
  <si>
    <t>槇野</t>
  </si>
  <si>
    <t>晄太郎</t>
  </si>
  <si>
    <t>マキノ</t>
  </si>
  <si>
    <t>武典</t>
  </si>
  <si>
    <t>タケノリ</t>
  </si>
  <si>
    <t>向井</t>
  </si>
  <si>
    <t>恒稀</t>
  </si>
  <si>
    <t>ムカイ</t>
  </si>
  <si>
    <t>石田</t>
  </si>
  <si>
    <t>イシダ</t>
  </si>
  <si>
    <t>ハルマ</t>
  </si>
  <si>
    <t>タカダ</t>
  </si>
  <si>
    <t>瑛人</t>
  </si>
  <si>
    <t>田口</t>
  </si>
  <si>
    <t>タグチ</t>
  </si>
  <si>
    <t>シュンヤ</t>
  </si>
  <si>
    <t>横山</t>
  </si>
  <si>
    <t>ヨコヤマ</t>
  </si>
  <si>
    <t>大智</t>
  </si>
  <si>
    <t>ダイチ</t>
  </si>
  <si>
    <t>セイタ</t>
  </si>
  <si>
    <t>松風</t>
  </si>
  <si>
    <t>海</t>
  </si>
  <si>
    <t>ショウフウ</t>
  </si>
  <si>
    <t>カイ</t>
  </si>
  <si>
    <t>今西</t>
  </si>
  <si>
    <t>勇葵</t>
  </si>
  <si>
    <t>イマニシ</t>
  </si>
  <si>
    <t>辰己</t>
  </si>
  <si>
    <t>恭一</t>
  </si>
  <si>
    <t>キョウイチ</t>
  </si>
  <si>
    <t>前田</t>
  </si>
  <si>
    <t>朔太朗</t>
  </si>
  <si>
    <t>マエダ</t>
  </si>
  <si>
    <t>本池</t>
  </si>
  <si>
    <t>柚太</t>
  </si>
  <si>
    <t>モトイケ</t>
  </si>
  <si>
    <t>米澤</t>
  </si>
  <si>
    <t>隼人</t>
  </si>
  <si>
    <t>ヨネザワ</t>
  </si>
  <si>
    <t>上田</t>
  </si>
  <si>
    <t>禮次郎</t>
  </si>
  <si>
    <t>レイジロウ</t>
  </si>
  <si>
    <t>土井</t>
  </si>
  <si>
    <t>優太</t>
  </si>
  <si>
    <t>ドイ</t>
  </si>
  <si>
    <t>結翔</t>
  </si>
  <si>
    <t>ユイト</t>
  </si>
  <si>
    <t>啓太</t>
  </si>
  <si>
    <t>阿部</t>
  </si>
  <si>
    <t>真士</t>
  </si>
  <si>
    <t>アベ</t>
  </si>
  <si>
    <t>マナト</t>
  </si>
  <si>
    <t>小原</t>
  </si>
  <si>
    <t>匠海</t>
  </si>
  <si>
    <t>オハラ</t>
  </si>
  <si>
    <t>辻</t>
  </si>
  <si>
    <t>那悠太</t>
  </si>
  <si>
    <t>ツジ</t>
  </si>
  <si>
    <t>ナユタ</t>
  </si>
  <si>
    <t>マドカ</t>
  </si>
  <si>
    <t>村上</t>
  </si>
  <si>
    <t>ムラカミ</t>
  </si>
  <si>
    <t>山中</t>
  </si>
  <si>
    <t>秀真</t>
  </si>
  <si>
    <t>ヤマナカ</t>
  </si>
  <si>
    <t>シュウマ</t>
  </si>
  <si>
    <t>西岡</t>
  </si>
  <si>
    <t>ニシオカ</t>
  </si>
  <si>
    <t>トモヒロ</t>
  </si>
  <si>
    <t>大谷</t>
  </si>
  <si>
    <t>オオタニ</t>
  </si>
  <si>
    <t>アキヒサ</t>
  </si>
  <si>
    <t>濵田</t>
  </si>
  <si>
    <t>ハマダ</t>
  </si>
  <si>
    <t>ケイイチロウ</t>
  </si>
  <si>
    <t>徳山</t>
  </si>
  <si>
    <t>トクヤマ</t>
  </si>
  <si>
    <t>温哉</t>
  </si>
  <si>
    <t>ハルヤ</t>
  </si>
  <si>
    <t>廣田</t>
  </si>
  <si>
    <t>大珂</t>
  </si>
  <si>
    <t>ヒロタ</t>
  </si>
  <si>
    <t>松林</t>
  </si>
  <si>
    <t>マツバヤシ</t>
  </si>
  <si>
    <t>権田</t>
  </si>
  <si>
    <t>雅暉</t>
  </si>
  <si>
    <t>ゴンダ</t>
  </si>
  <si>
    <t>小柳</t>
  </si>
  <si>
    <t>柊那</t>
  </si>
  <si>
    <t>オヤナギ</t>
  </si>
  <si>
    <t>トウナ</t>
  </si>
  <si>
    <t>磯山</t>
  </si>
  <si>
    <t>イソヤマ</t>
  </si>
  <si>
    <t>怜</t>
  </si>
  <si>
    <t>レイ</t>
  </si>
  <si>
    <t>安達</t>
  </si>
  <si>
    <t>智大</t>
  </si>
  <si>
    <t>チヒロ</t>
  </si>
  <si>
    <t>今井</t>
  </si>
  <si>
    <t>イマイ</t>
  </si>
  <si>
    <t>ユウヤ</t>
  </si>
  <si>
    <t>悠斗</t>
  </si>
  <si>
    <t>尾上</t>
  </si>
  <si>
    <t>航大</t>
  </si>
  <si>
    <t>オノウエ</t>
  </si>
  <si>
    <t>コウダイ</t>
  </si>
  <si>
    <t>木宮</t>
  </si>
  <si>
    <t>肇太</t>
  </si>
  <si>
    <t>キミヤ</t>
  </si>
  <si>
    <t>ハジメ</t>
  </si>
  <si>
    <t>溝邉</t>
  </si>
  <si>
    <t>翔大</t>
  </si>
  <si>
    <t>ミゾベ</t>
  </si>
  <si>
    <t>浅井</t>
  </si>
  <si>
    <t>蒼天</t>
  </si>
  <si>
    <t>アサイ</t>
  </si>
  <si>
    <t>春田</t>
  </si>
  <si>
    <t>圭悟</t>
  </si>
  <si>
    <t>ハルタ</t>
  </si>
  <si>
    <t>リオ</t>
  </si>
  <si>
    <t>橋本</t>
  </si>
  <si>
    <t>ハシモト</t>
  </si>
  <si>
    <t>タクマ</t>
  </si>
  <si>
    <t>ショウキ</t>
  </si>
  <si>
    <t>赤堀</t>
  </si>
  <si>
    <t>アカホリ</t>
  </si>
  <si>
    <t>ジュンヤ</t>
  </si>
  <si>
    <t>潤也</t>
  </si>
  <si>
    <t>永井</t>
  </si>
  <si>
    <t>ナガイ</t>
  </si>
  <si>
    <t>マスダ</t>
  </si>
  <si>
    <t>シュンスケ</t>
  </si>
  <si>
    <t>葵</t>
  </si>
  <si>
    <t>シミズ</t>
  </si>
  <si>
    <t>栁川</t>
  </si>
  <si>
    <t>文吾</t>
  </si>
  <si>
    <t>ヤナガワ</t>
  </si>
  <si>
    <t>ブンゴ</t>
  </si>
  <si>
    <t>鈴池</t>
  </si>
  <si>
    <t>研徳</t>
  </si>
  <si>
    <t>スズイケ</t>
  </si>
  <si>
    <t>ケントク</t>
  </si>
  <si>
    <t>蕨野</t>
  </si>
  <si>
    <t>凌多</t>
  </si>
  <si>
    <t>ワラビノ</t>
  </si>
  <si>
    <t>陸</t>
  </si>
  <si>
    <t>ケンスケ</t>
  </si>
  <si>
    <t>三浦</t>
  </si>
  <si>
    <t>ミウラ</t>
  </si>
  <si>
    <t>中川</t>
  </si>
  <si>
    <t>健志朗</t>
  </si>
  <si>
    <t>ナカガワ</t>
  </si>
  <si>
    <t>ケンシロウ</t>
  </si>
  <si>
    <t>竹村</t>
  </si>
  <si>
    <t>晃琉</t>
  </si>
  <si>
    <t>タケムラ</t>
  </si>
  <si>
    <t>テル</t>
  </si>
  <si>
    <t>河</t>
  </si>
  <si>
    <t>旺佑</t>
  </si>
  <si>
    <t>カワ</t>
  </si>
  <si>
    <t>オウスケ</t>
  </si>
  <si>
    <t>リュウト</t>
  </si>
  <si>
    <t>イツキ</t>
  </si>
  <si>
    <t>古里</t>
  </si>
  <si>
    <t>フルサト</t>
  </si>
  <si>
    <t>シオン</t>
  </si>
  <si>
    <t>凌太</t>
  </si>
  <si>
    <t>ユウゾウ</t>
  </si>
  <si>
    <t>射場</t>
  </si>
  <si>
    <t>涼成</t>
  </si>
  <si>
    <t>イバ</t>
  </si>
  <si>
    <t>コウヨウ</t>
  </si>
  <si>
    <t>イチカ</t>
  </si>
  <si>
    <t>リョウ</t>
  </si>
  <si>
    <t>奥野</t>
  </si>
  <si>
    <t>オクノ</t>
  </si>
  <si>
    <t>小松</t>
  </si>
  <si>
    <t>直人</t>
  </si>
  <si>
    <t>コマツ</t>
  </si>
  <si>
    <t>ナオト</t>
  </si>
  <si>
    <t>吉成</t>
  </si>
  <si>
    <t>平山</t>
  </si>
  <si>
    <t>浬</t>
  </si>
  <si>
    <t>ヒラヤマ</t>
  </si>
  <si>
    <t>カイリ</t>
  </si>
  <si>
    <t>ヨシト</t>
  </si>
  <si>
    <t>宮内</t>
  </si>
  <si>
    <t>ミヤウチ</t>
  </si>
  <si>
    <t>シンタロウ</t>
  </si>
  <si>
    <t>菅沼</t>
  </si>
  <si>
    <t>剛</t>
  </si>
  <si>
    <t>スガヌマ</t>
  </si>
  <si>
    <t>ツヨシ</t>
  </si>
  <si>
    <t>祐晴</t>
  </si>
  <si>
    <t>ユウセイ</t>
  </si>
  <si>
    <t>加藤</t>
  </si>
  <si>
    <t>友斗</t>
  </si>
  <si>
    <t>カトウ</t>
  </si>
  <si>
    <t>阪本</t>
  </si>
  <si>
    <t>コウメイ</t>
  </si>
  <si>
    <t>岩本</t>
  </si>
  <si>
    <t>拓翔</t>
  </si>
  <si>
    <t>イワモト</t>
  </si>
  <si>
    <t>岸本</t>
  </si>
  <si>
    <t>祐真</t>
  </si>
  <si>
    <t>キシモト</t>
  </si>
  <si>
    <t>眞野</t>
  </si>
  <si>
    <t>陽斗</t>
  </si>
  <si>
    <t>マノ</t>
  </si>
  <si>
    <t>シュウ</t>
  </si>
  <si>
    <t>松岡</t>
  </si>
  <si>
    <t>マツオカ</t>
  </si>
  <si>
    <t>森内</t>
  </si>
  <si>
    <t>モリウチ</t>
  </si>
  <si>
    <t>中西</t>
  </si>
  <si>
    <t>ナカニシ</t>
  </si>
  <si>
    <t>平間</t>
  </si>
  <si>
    <t>禮</t>
  </si>
  <si>
    <t>ヒラマ</t>
  </si>
  <si>
    <t>義</t>
  </si>
  <si>
    <t>タダシ</t>
  </si>
  <si>
    <t>瀧</t>
  </si>
  <si>
    <t>彰太</t>
  </si>
  <si>
    <t>タキ</t>
  </si>
  <si>
    <t>吉井</t>
  </si>
  <si>
    <t>ヨシイ</t>
  </si>
  <si>
    <t>野村</t>
  </si>
  <si>
    <t>ノムラ</t>
  </si>
  <si>
    <t>悠貴</t>
  </si>
  <si>
    <t>樹</t>
  </si>
  <si>
    <t>門脇</t>
  </si>
  <si>
    <t>カドワキ</t>
  </si>
  <si>
    <t>古今堂</t>
  </si>
  <si>
    <t>辰弥</t>
  </si>
  <si>
    <t>コキンドウ</t>
  </si>
  <si>
    <t>タツヤ</t>
  </si>
  <si>
    <t>拓海</t>
  </si>
  <si>
    <t>唐川</t>
  </si>
  <si>
    <t>侑大</t>
  </si>
  <si>
    <t>カラカワ</t>
  </si>
  <si>
    <t>ユウダイ</t>
  </si>
  <si>
    <t>菅江</t>
  </si>
  <si>
    <t>奏太</t>
  </si>
  <si>
    <t>スガエ</t>
  </si>
  <si>
    <t>俊輔</t>
  </si>
  <si>
    <t>スミヤ</t>
  </si>
  <si>
    <t>難波</t>
  </si>
  <si>
    <t>ナンバ</t>
  </si>
  <si>
    <t>福竹</t>
  </si>
  <si>
    <t>フクタケ</t>
  </si>
  <si>
    <t>藤井</t>
  </si>
  <si>
    <t>フジイ</t>
  </si>
  <si>
    <t>蒼太</t>
  </si>
  <si>
    <t>中尾</t>
  </si>
  <si>
    <t>ナカオ</t>
  </si>
  <si>
    <t>ユウゴ</t>
  </si>
  <si>
    <t>奏太朗</t>
  </si>
  <si>
    <t>櫻井</t>
  </si>
  <si>
    <t>サクライ</t>
  </si>
  <si>
    <t>シカタ</t>
  </si>
  <si>
    <t>敬太</t>
  </si>
  <si>
    <t>コイズミ</t>
  </si>
  <si>
    <t>市川</t>
  </si>
  <si>
    <t>直幹</t>
  </si>
  <si>
    <t>イチカワ</t>
  </si>
  <si>
    <t>ナオキ</t>
  </si>
  <si>
    <t>ケンシ</t>
  </si>
  <si>
    <t>創大</t>
  </si>
  <si>
    <t>隼士</t>
  </si>
  <si>
    <t>木村</t>
  </si>
  <si>
    <t>キムラ</t>
  </si>
  <si>
    <t>ユウサク</t>
  </si>
  <si>
    <t>ソウ</t>
  </si>
  <si>
    <t>将希</t>
  </si>
  <si>
    <t>谷田</t>
  </si>
  <si>
    <t>タニダ</t>
  </si>
  <si>
    <t>空大</t>
  </si>
  <si>
    <t>ヒナタ</t>
  </si>
  <si>
    <t>サトシ</t>
  </si>
  <si>
    <t>悠介</t>
  </si>
  <si>
    <t>ユウスケ</t>
  </si>
  <si>
    <t>丸田</t>
  </si>
  <si>
    <t>マルタ</t>
  </si>
  <si>
    <t>西尾</t>
  </si>
  <si>
    <t>ニシオ</t>
  </si>
  <si>
    <t>西海</t>
  </si>
  <si>
    <t>光馬</t>
  </si>
  <si>
    <t>ニシウミ</t>
  </si>
  <si>
    <t>テルマ</t>
  </si>
  <si>
    <t>岩上</t>
  </si>
  <si>
    <t>イワガミ</t>
  </si>
  <si>
    <t>大野</t>
  </si>
  <si>
    <t>遥矢</t>
  </si>
  <si>
    <t>オオノ</t>
  </si>
  <si>
    <t>塩田</t>
  </si>
  <si>
    <t>拓未</t>
  </si>
  <si>
    <t>シオタ</t>
  </si>
  <si>
    <t>颯太朗</t>
  </si>
  <si>
    <t>中里</t>
  </si>
  <si>
    <t>唯人</t>
  </si>
  <si>
    <t>ナカザト</t>
  </si>
  <si>
    <t>西向</t>
  </si>
  <si>
    <t>蒼</t>
  </si>
  <si>
    <t>ニシムコ</t>
  </si>
  <si>
    <t>馬場</t>
  </si>
  <si>
    <t>祐多</t>
  </si>
  <si>
    <t>ババ</t>
  </si>
  <si>
    <t>林</t>
  </si>
  <si>
    <t>ハヤシ</t>
  </si>
  <si>
    <t>悠翔</t>
  </si>
  <si>
    <t>南</t>
  </si>
  <si>
    <t>唯嘉</t>
  </si>
  <si>
    <t>ミナミ</t>
  </si>
  <si>
    <t>持田</t>
  </si>
  <si>
    <t>モチダ</t>
  </si>
  <si>
    <t>羚也</t>
  </si>
  <si>
    <t>レイヤ</t>
  </si>
  <si>
    <t>楊井</t>
  </si>
  <si>
    <t>ヤギイ</t>
  </si>
  <si>
    <t>カガリ</t>
  </si>
  <si>
    <t>澤田</t>
  </si>
  <si>
    <t>サワダ</t>
  </si>
  <si>
    <t>陸人</t>
  </si>
  <si>
    <t>小倉</t>
  </si>
  <si>
    <t>オグラ</t>
  </si>
  <si>
    <t>カワサキ</t>
  </si>
  <si>
    <t>レオ</t>
  </si>
  <si>
    <t>泉</t>
  </si>
  <si>
    <t>イズミ</t>
  </si>
  <si>
    <t>ケイスケ</t>
  </si>
  <si>
    <t>颯佑</t>
  </si>
  <si>
    <t>祐翔</t>
  </si>
  <si>
    <t>透輪</t>
  </si>
  <si>
    <t>西森</t>
  </si>
  <si>
    <t>真賢</t>
  </si>
  <si>
    <t>ニシモリ</t>
  </si>
  <si>
    <t>菅生</t>
  </si>
  <si>
    <t>汰朗</t>
  </si>
  <si>
    <t>スゴウ</t>
  </si>
  <si>
    <t>タロウ</t>
  </si>
  <si>
    <t>北住</t>
  </si>
  <si>
    <t>惟央</t>
  </si>
  <si>
    <t>キタズミ</t>
  </si>
  <si>
    <t>イオ</t>
  </si>
  <si>
    <t>清島</t>
  </si>
  <si>
    <t>信惇</t>
  </si>
  <si>
    <t>キヨシマ</t>
  </si>
  <si>
    <t>シント</t>
  </si>
  <si>
    <t>三好</t>
  </si>
  <si>
    <t>爽介</t>
  </si>
  <si>
    <t>ミヨシ</t>
  </si>
  <si>
    <t>サスケ</t>
  </si>
  <si>
    <t>大北</t>
  </si>
  <si>
    <t>ショウヘイ</t>
  </si>
  <si>
    <t>柴田</t>
  </si>
  <si>
    <t>昊明</t>
  </si>
  <si>
    <t>シバタ</t>
  </si>
  <si>
    <t>津村</t>
  </si>
  <si>
    <t>ツムラ</t>
  </si>
  <si>
    <t>濵</t>
  </si>
  <si>
    <t>悠太</t>
  </si>
  <si>
    <t>ハマ</t>
  </si>
  <si>
    <t>皓</t>
  </si>
  <si>
    <t>ヒカル</t>
  </si>
  <si>
    <t>徳穂</t>
  </si>
  <si>
    <t>隼祐</t>
  </si>
  <si>
    <t>トクホ</t>
  </si>
  <si>
    <t>頃安</t>
  </si>
  <si>
    <t>コロヤス</t>
  </si>
  <si>
    <t>藤枝</t>
  </si>
  <si>
    <t>晴生</t>
  </si>
  <si>
    <t>フジエダ</t>
  </si>
  <si>
    <t>シマモト</t>
  </si>
  <si>
    <t>慎太郎</t>
  </si>
  <si>
    <t>颯斗</t>
  </si>
  <si>
    <t>羽田野</t>
  </si>
  <si>
    <t>ハタノ</t>
  </si>
  <si>
    <t>ガク</t>
  </si>
  <si>
    <t>山崎</t>
  </si>
  <si>
    <t>弓場</t>
  </si>
  <si>
    <t>ユンバ</t>
  </si>
  <si>
    <t>坂之上</t>
  </si>
  <si>
    <t>サカノウエ</t>
  </si>
  <si>
    <t>大杉</t>
  </si>
  <si>
    <t>オオスギ</t>
  </si>
  <si>
    <t>岡﨑</t>
  </si>
  <si>
    <t>航輝</t>
  </si>
  <si>
    <t>オカザキ</t>
  </si>
  <si>
    <t>垣本</t>
  </si>
  <si>
    <t>和輝</t>
  </si>
  <si>
    <t>カキモト</t>
  </si>
  <si>
    <t>上良</t>
  </si>
  <si>
    <t>幸土</t>
  </si>
  <si>
    <t>コロ</t>
  </si>
  <si>
    <t>ユキト</t>
  </si>
  <si>
    <t>佐々木</t>
  </si>
  <si>
    <t>ササキ</t>
  </si>
  <si>
    <t>一真</t>
  </si>
  <si>
    <t>敦</t>
  </si>
  <si>
    <t>タツキ</t>
  </si>
  <si>
    <t>森口</t>
  </si>
  <si>
    <t>智成</t>
  </si>
  <si>
    <t>モリグチ</t>
  </si>
  <si>
    <t>トモナリ</t>
  </si>
  <si>
    <t>幸斗</t>
  </si>
  <si>
    <t>ケンタ</t>
  </si>
  <si>
    <t>阪上</t>
  </si>
  <si>
    <t>サカウエ</t>
  </si>
  <si>
    <t>志水</t>
  </si>
  <si>
    <t>有村</t>
  </si>
  <si>
    <t>アリムラ</t>
  </si>
  <si>
    <t>生田</t>
  </si>
  <si>
    <t>宗輔</t>
  </si>
  <si>
    <t>イクタ</t>
  </si>
  <si>
    <t>稲林</t>
  </si>
  <si>
    <t>伸崇</t>
  </si>
  <si>
    <t>イナバヤシ</t>
  </si>
  <si>
    <t>ノブタカ</t>
  </si>
  <si>
    <t>浦山</t>
  </si>
  <si>
    <t>ウラヤマ</t>
  </si>
  <si>
    <t>音地</t>
  </si>
  <si>
    <t>広翔</t>
  </si>
  <si>
    <t>オンヂ</t>
  </si>
  <si>
    <t>香川</t>
  </si>
  <si>
    <t>心</t>
  </si>
  <si>
    <t>カガワ</t>
  </si>
  <si>
    <t>シン</t>
  </si>
  <si>
    <t>剛義</t>
  </si>
  <si>
    <t>陽葵</t>
  </si>
  <si>
    <t>大地</t>
  </si>
  <si>
    <t>タカモリ</t>
  </si>
  <si>
    <t>久保田</t>
  </si>
  <si>
    <t>クボタ</t>
  </si>
  <si>
    <t>裕也</t>
  </si>
  <si>
    <t>フミヤ</t>
  </si>
  <si>
    <t>リュウキ</t>
  </si>
  <si>
    <t>笹倉</t>
  </si>
  <si>
    <t>理音</t>
  </si>
  <si>
    <t>ササクラ</t>
  </si>
  <si>
    <t>史弥</t>
  </si>
  <si>
    <t>雄大</t>
  </si>
  <si>
    <t>響輝</t>
  </si>
  <si>
    <t>地主</t>
  </si>
  <si>
    <t>ヂヌシ</t>
  </si>
  <si>
    <t>平田</t>
  </si>
  <si>
    <t>ヒラタ</t>
  </si>
  <si>
    <t>立花</t>
  </si>
  <si>
    <t>友雅</t>
  </si>
  <si>
    <t>タチバナ</t>
  </si>
  <si>
    <t>ユウガ</t>
  </si>
  <si>
    <t>優和</t>
  </si>
  <si>
    <t>ユウワ</t>
  </si>
  <si>
    <t>カケル</t>
  </si>
  <si>
    <t>亮斗</t>
  </si>
  <si>
    <t>宇都宮</t>
  </si>
  <si>
    <t>航生</t>
  </si>
  <si>
    <t>ウツノミヤ</t>
  </si>
  <si>
    <t>颯亮</t>
  </si>
  <si>
    <t>友成</t>
  </si>
  <si>
    <t>雅樹</t>
  </si>
  <si>
    <t>ツカモト</t>
  </si>
  <si>
    <t>泰輝</t>
  </si>
  <si>
    <t>晃平</t>
  </si>
  <si>
    <t>小笠原</t>
  </si>
  <si>
    <t>和己</t>
  </si>
  <si>
    <t>オガサハラ</t>
  </si>
  <si>
    <t>中嶋</t>
  </si>
  <si>
    <t>慎也</t>
  </si>
  <si>
    <t>シンヤ</t>
  </si>
  <si>
    <t>山内</t>
  </si>
  <si>
    <t>ヤマウチ</t>
  </si>
  <si>
    <t>ソラト</t>
  </si>
  <si>
    <t>四方</t>
  </si>
  <si>
    <t>荻下</t>
  </si>
  <si>
    <t>直太郎</t>
  </si>
  <si>
    <t>オギシタ</t>
  </si>
  <si>
    <t>ナオタロウ</t>
  </si>
  <si>
    <t>池田</t>
  </si>
  <si>
    <t>イケダ</t>
  </si>
  <si>
    <t>ルイ</t>
  </si>
  <si>
    <t>絢也</t>
  </si>
  <si>
    <t>ケンヤ</t>
  </si>
  <si>
    <t>巧馬</t>
  </si>
  <si>
    <t>快統</t>
  </si>
  <si>
    <t>ユウシン</t>
  </si>
  <si>
    <t>光騎</t>
  </si>
  <si>
    <t>ミツキ</t>
  </si>
  <si>
    <t>島本</t>
  </si>
  <si>
    <t>瑛真</t>
  </si>
  <si>
    <t>瑛音</t>
  </si>
  <si>
    <t>拓也</t>
  </si>
  <si>
    <t>タクヤ</t>
  </si>
  <si>
    <t>康太</t>
  </si>
  <si>
    <t>住野</t>
  </si>
  <si>
    <t>春樹</t>
  </si>
  <si>
    <t>スミノ</t>
  </si>
  <si>
    <t>圭志</t>
  </si>
  <si>
    <t>ケイシ</t>
  </si>
  <si>
    <t>磯川</t>
  </si>
  <si>
    <t>友</t>
  </si>
  <si>
    <t>イソカワ</t>
  </si>
  <si>
    <t>末定</t>
  </si>
  <si>
    <t>優之介</t>
  </si>
  <si>
    <t>スエサダ</t>
  </si>
  <si>
    <t>ユウノスケ</t>
  </si>
  <si>
    <t>ユウイチ</t>
  </si>
  <si>
    <t>シュウヤ</t>
  </si>
  <si>
    <t>濱田</t>
  </si>
  <si>
    <t>恭平</t>
  </si>
  <si>
    <t>キョウヘイ</t>
  </si>
  <si>
    <t>北村</t>
  </si>
  <si>
    <t>キタムラ</t>
  </si>
  <si>
    <t>嶋本</t>
  </si>
  <si>
    <t>拓磨</t>
  </si>
  <si>
    <t>紀伊</t>
  </si>
  <si>
    <t>聡一郎</t>
  </si>
  <si>
    <t>キイ</t>
  </si>
  <si>
    <t>窪井</t>
  </si>
  <si>
    <t>亮人</t>
  </si>
  <si>
    <t>クボイ</t>
  </si>
  <si>
    <t>リョウト</t>
  </si>
  <si>
    <t>堺</t>
  </si>
  <si>
    <t>皐樹</t>
  </si>
  <si>
    <t>豊原</t>
  </si>
  <si>
    <t>トヨハラ</t>
  </si>
  <si>
    <t>文暁</t>
  </si>
  <si>
    <t>フミアキ</t>
  </si>
  <si>
    <t>仲</t>
  </si>
  <si>
    <t>慶一朗</t>
  </si>
  <si>
    <t>ナカ</t>
  </si>
  <si>
    <t>隼悠</t>
  </si>
  <si>
    <t>トシハル</t>
  </si>
  <si>
    <t>出口</t>
  </si>
  <si>
    <t>デグチ</t>
  </si>
  <si>
    <t>小寺</t>
  </si>
  <si>
    <t>智仁</t>
  </si>
  <si>
    <t>コテラ</t>
  </si>
  <si>
    <t>トモヒト</t>
  </si>
  <si>
    <t>このシートに表示されていない選手は、「追加登録選手」シートに入力して下さい</t>
    <rPh sb="6" eb="8">
      <t>ヒョウジ</t>
    </rPh>
    <rPh sb="14" eb="16">
      <t>センシュ</t>
    </rPh>
    <rPh sb="19" eb="25">
      <t>ツイカトウロクセンシュ</t>
    </rPh>
    <rPh sb="30" eb="32">
      <t>ニュウリョク</t>
    </rPh>
    <rPh sb="34" eb="35">
      <t>クダ</t>
    </rPh>
    <phoneticPr fontId="1"/>
  </si>
  <si>
    <t>芦屋学園</t>
    <rPh sb="0" eb="2">
      <t>アシヤ</t>
    </rPh>
    <rPh sb="2" eb="4">
      <t>ガクエン</t>
    </rPh>
    <phoneticPr fontId="1"/>
  </si>
  <si>
    <t>関西学院</t>
    <rPh sb="0" eb="4">
      <t>カンセイガクイン</t>
    </rPh>
    <phoneticPr fontId="1"/>
  </si>
  <si>
    <t>西北苦楽園</t>
    <rPh sb="0" eb="2">
      <t>セイホク</t>
    </rPh>
    <rPh sb="1" eb="2">
      <t>キタ</t>
    </rPh>
    <rPh sb="2" eb="5">
      <t>クラクエン</t>
    </rPh>
    <phoneticPr fontId="1"/>
  </si>
  <si>
    <t>園田学園</t>
    <rPh sb="0" eb="2">
      <t>ソノダ</t>
    </rPh>
    <rPh sb="2" eb="4">
      <t>ガクエン</t>
    </rPh>
    <phoneticPr fontId="1"/>
  </si>
  <si>
    <t>県立西宮北高等学校 西宮苦楽園高等学校</t>
    <rPh sb="0" eb="2">
      <t>ケンリツ</t>
    </rPh>
    <rPh sb="2" eb="4">
      <t>ニシノミヤ</t>
    </rPh>
    <rPh sb="4" eb="5">
      <t>キタ</t>
    </rPh>
    <rPh sb="5" eb="7">
      <t>コウトウ</t>
    </rPh>
    <rPh sb="7" eb="9">
      <t>ガッコウ</t>
    </rPh>
    <rPh sb="10" eb="12">
      <t>ニシノミヤ</t>
    </rPh>
    <rPh sb="12" eb="15">
      <t>クラクエン</t>
    </rPh>
    <rPh sb="15" eb="19">
      <t>コウトウガッコウ</t>
    </rPh>
    <phoneticPr fontId="1"/>
  </si>
  <si>
    <t>琉生</t>
  </si>
  <si>
    <t>小野</t>
  </si>
  <si>
    <t>滉生</t>
  </si>
  <si>
    <t>鳴神</t>
  </si>
  <si>
    <t>佑規</t>
  </si>
  <si>
    <t>拓士</t>
  </si>
  <si>
    <t>心優</t>
  </si>
  <si>
    <t>濵嵜</t>
  </si>
  <si>
    <t>遥</t>
  </si>
  <si>
    <t>井口</t>
  </si>
  <si>
    <t>保科</t>
  </si>
  <si>
    <t>光一</t>
  </si>
  <si>
    <t>能勢</t>
  </si>
  <si>
    <t>楓空</t>
  </si>
  <si>
    <t>廉三</t>
  </si>
  <si>
    <t>弘太郎</t>
  </si>
  <si>
    <t>湊真</t>
  </si>
  <si>
    <t>晏琉</t>
  </si>
  <si>
    <t>宮尾</t>
  </si>
  <si>
    <t>龍ノ介</t>
  </si>
  <si>
    <t>広沢</t>
  </si>
  <si>
    <t>悠橙</t>
  </si>
  <si>
    <t>石橋</t>
  </si>
  <si>
    <t>優一</t>
  </si>
  <si>
    <t>塩見</t>
  </si>
  <si>
    <t>玲雄</t>
  </si>
  <si>
    <t>雄貴</t>
  </si>
  <si>
    <t>森部</t>
  </si>
  <si>
    <t>慶大</t>
  </si>
  <si>
    <t>羚矢</t>
  </si>
  <si>
    <t>河﨑</t>
  </si>
  <si>
    <t>峰元</t>
  </si>
  <si>
    <t>謙志</t>
  </si>
  <si>
    <t>入谷</t>
  </si>
  <si>
    <t>元巳</t>
  </si>
  <si>
    <t>瑛希</t>
  </si>
  <si>
    <t>健剛</t>
  </si>
  <si>
    <t>石藏</t>
  </si>
  <si>
    <t>琉心</t>
  </si>
  <si>
    <t>光</t>
  </si>
  <si>
    <t>桝田</t>
  </si>
  <si>
    <t>生駒</t>
  </si>
  <si>
    <t>叶翔</t>
  </si>
  <si>
    <t>市橋</t>
  </si>
  <si>
    <t>克考</t>
  </si>
  <si>
    <t>富谷</t>
  </si>
  <si>
    <t>葵也</t>
  </si>
  <si>
    <t>畠</t>
  </si>
  <si>
    <t>優心</t>
  </si>
  <si>
    <t>村岡</t>
  </si>
  <si>
    <t>陽和</t>
  </si>
  <si>
    <t>藤川</t>
  </si>
  <si>
    <t>隼世</t>
  </si>
  <si>
    <t>城田</t>
  </si>
  <si>
    <t>晃佑</t>
  </si>
  <si>
    <t>丹羽</t>
  </si>
  <si>
    <t>亮太</t>
  </si>
  <si>
    <t>遼太</t>
  </si>
  <si>
    <t>太一</t>
  </si>
  <si>
    <t>蓑田</t>
  </si>
  <si>
    <t>国富</t>
  </si>
  <si>
    <t>雫</t>
  </si>
  <si>
    <t>友翔</t>
  </si>
  <si>
    <t>雄介</t>
  </si>
  <si>
    <t>小笹</t>
  </si>
  <si>
    <t>小西</t>
  </si>
  <si>
    <t>煌稀</t>
  </si>
  <si>
    <t>德田</t>
  </si>
  <si>
    <t>結叶</t>
  </si>
  <si>
    <t>飯田</t>
  </si>
  <si>
    <t>江崎</t>
  </si>
  <si>
    <t>龍己</t>
  </si>
  <si>
    <t>勢志</t>
  </si>
  <si>
    <t>晴樹</t>
  </si>
  <si>
    <t>獅子内</t>
  </si>
  <si>
    <t>希悠</t>
  </si>
  <si>
    <t>篠畑</t>
  </si>
  <si>
    <t>矢真翔</t>
  </si>
  <si>
    <t>田原</t>
  </si>
  <si>
    <t>維央</t>
  </si>
  <si>
    <t>坂田</t>
  </si>
  <si>
    <t>夕海</t>
  </si>
  <si>
    <t>令依</t>
  </si>
  <si>
    <t>片山</t>
  </si>
  <si>
    <t>衣笠</t>
  </si>
  <si>
    <t>翔馬</t>
  </si>
  <si>
    <t>坂口</t>
  </si>
  <si>
    <t>大悟</t>
  </si>
  <si>
    <t>田村</t>
  </si>
  <si>
    <t>峻也</t>
  </si>
  <si>
    <t>豊田</t>
  </si>
  <si>
    <t>瑛士</t>
  </si>
  <si>
    <t>畑野</t>
  </si>
  <si>
    <t>駿亮</t>
  </si>
  <si>
    <t>真鍋</t>
  </si>
  <si>
    <t>斗生</t>
  </si>
  <si>
    <t>水野</t>
  </si>
  <si>
    <t>透麻</t>
  </si>
  <si>
    <t>本﨑</t>
  </si>
  <si>
    <t>大湖</t>
  </si>
  <si>
    <t>山根</t>
  </si>
  <si>
    <t>大空</t>
  </si>
  <si>
    <t>啓司</t>
  </si>
  <si>
    <t>祐大</t>
  </si>
  <si>
    <t>皆川</t>
  </si>
  <si>
    <t>晃太朗</t>
  </si>
  <si>
    <t>間</t>
  </si>
  <si>
    <t>研一郎</t>
  </si>
  <si>
    <t>楠本</t>
  </si>
  <si>
    <t>秀</t>
  </si>
  <si>
    <t>薦田</t>
  </si>
  <si>
    <t>泰知</t>
  </si>
  <si>
    <t>小畑</t>
  </si>
  <si>
    <t>歩己</t>
  </si>
  <si>
    <t>佐奈</t>
  </si>
  <si>
    <t>琉成</t>
  </si>
  <si>
    <t>渋谷</t>
  </si>
  <si>
    <t>宥成</t>
  </si>
  <si>
    <t>柊駕</t>
  </si>
  <si>
    <t>福家</t>
  </si>
  <si>
    <t>佑樹</t>
  </si>
  <si>
    <t>三隅</t>
  </si>
  <si>
    <t>利音</t>
  </si>
  <si>
    <t>悠輔</t>
  </si>
  <si>
    <t>数馬</t>
  </si>
  <si>
    <t>杉原</t>
  </si>
  <si>
    <t>鳥本</t>
  </si>
  <si>
    <t>翼</t>
  </si>
  <si>
    <t>畦地</t>
  </si>
  <si>
    <t>彬良</t>
  </si>
  <si>
    <t>髙嶋</t>
  </si>
  <si>
    <t>幸平</t>
  </si>
  <si>
    <t>𠮷川</t>
  </si>
  <si>
    <t>小玉</t>
  </si>
  <si>
    <t>三田</t>
  </si>
  <si>
    <t>悠生</t>
  </si>
  <si>
    <t>添田</t>
  </si>
  <si>
    <t>倖大</t>
  </si>
  <si>
    <t>栗屋</t>
  </si>
  <si>
    <t>岳弘</t>
  </si>
  <si>
    <t>英汰</t>
  </si>
  <si>
    <t>光祐</t>
  </si>
  <si>
    <t>神木</t>
  </si>
  <si>
    <t>彗汰</t>
  </si>
  <si>
    <t>山橋</t>
  </si>
  <si>
    <t>由朔</t>
  </si>
  <si>
    <t>稲荷</t>
  </si>
  <si>
    <t>優真</t>
  </si>
  <si>
    <t>平木</t>
  </si>
  <si>
    <t>駿英</t>
  </si>
  <si>
    <t>理人</t>
  </si>
  <si>
    <t>敬斗</t>
  </si>
  <si>
    <t>智葵</t>
  </si>
  <si>
    <t>小田桐</t>
  </si>
  <si>
    <t>旭</t>
  </si>
  <si>
    <t>川邊</t>
  </si>
  <si>
    <t>閃</t>
  </si>
  <si>
    <t>慶</t>
  </si>
  <si>
    <t>池端</t>
  </si>
  <si>
    <t>陽</t>
  </si>
  <si>
    <t>尾河</t>
  </si>
  <si>
    <t>遼也</t>
  </si>
  <si>
    <t>耀仁</t>
  </si>
  <si>
    <t>青波</t>
  </si>
  <si>
    <t>航汰</t>
  </si>
  <si>
    <t>中谷</t>
  </si>
  <si>
    <t>安吾</t>
  </si>
  <si>
    <t>高橋</t>
  </si>
  <si>
    <t>康多</t>
  </si>
  <si>
    <t>有野</t>
  </si>
  <si>
    <t>将貴</t>
  </si>
  <si>
    <t>照彦</t>
  </si>
  <si>
    <t>今里</t>
  </si>
  <si>
    <t>哉斗</t>
  </si>
  <si>
    <t>同免木</t>
  </si>
  <si>
    <t>後藤</t>
  </si>
  <si>
    <t>真治</t>
  </si>
  <si>
    <t>雅仁</t>
  </si>
  <si>
    <t>海生</t>
  </si>
  <si>
    <t>優也</t>
  </si>
  <si>
    <t>川原</t>
  </si>
  <si>
    <t>藤原</t>
  </si>
  <si>
    <t>知洋</t>
  </si>
  <si>
    <t>南翔</t>
  </si>
  <si>
    <t>修宇</t>
  </si>
  <si>
    <t>逵</t>
  </si>
  <si>
    <t>祐介</t>
  </si>
  <si>
    <t>関本</t>
  </si>
  <si>
    <t>雅久</t>
  </si>
  <si>
    <t>永真</t>
  </si>
  <si>
    <t>岩鶴</t>
  </si>
  <si>
    <t>滝田</t>
  </si>
  <si>
    <t>航太</t>
  </si>
  <si>
    <t>航大郎</t>
  </si>
  <si>
    <t>類</t>
  </si>
  <si>
    <t>江川</t>
  </si>
  <si>
    <t>薫瑠</t>
  </si>
  <si>
    <t>児玉</t>
  </si>
  <si>
    <t>蒼士</t>
  </si>
  <si>
    <t>眞岩</t>
  </si>
  <si>
    <t>亮侑</t>
  </si>
  <si>
    <t>崚成</t>
  </si>
  <si>
    <t>琉仁</t>
  </si>
  <si>
    <t>飯森</t>
  </si>
  <si>
    <t>慎介</t>
  </si>
  <si>
    <t>大東</t>
  </si>
  <si>
    <t>真空</t>
  </si>
  <si>
    <t>幸助</t>
  </si>
  <si>
    <t>網内</t>
  </si>
  <si>
    <t>瑛太</t>
  </si>
  <si>
    <t>悠裕</t>
  </si>
  <si>
    <t>平加</t>
  </si>
  <si>
    <t>佳志</t>
  </si>
  <si>
    <t>杉井</t>
  </si>
  <si>
    <t>佳祐</t>
  </si>
  <si>
    <t>梅田</t>
  </si>
  <si>
    <t>春翔</t>
  </si>
  <si>
    <t>晃大</t>
  </si>
  <si>
    <t>土居</t>
  </si>
  <si>
    <t>祐貴</t>
  </si>
  <si>
    <t>谷</t>
  </si>
  <si>
    <t>舛永</t>
  </si>
  <si>
    <t>啓泰</t>
  </si>
  <si>
    <t>田淵</t>
  </si>
  <si>
    <t>頌大</t>
  </si>
  <si>
    <t>浜松</t>
  </si>
  <si>
    <t>そら</t>
  </si>
  <si>
    <t>蒼馬</t>
  </si>
  <si>
    <t>元井</t>
  </si>
  <si>
    <t>太智</t>
  </si>
  <si>
    <t>髙松</t>
  </si>
  <si>
    <t>祢徳</t>
  </si>
  <si>
    <t>佐野本</t>
  </si>
  <si>
    <t>慧宕</t>
  </si>
  <si>
    <t>千尋</t>
  </si>
  <si>
    <t>大成</t>
  </si>
  <si>
    <t>太田</t>
  </si>
  <si>
    <t>継聖</t>
  </si>
  <si>
    <t>堤</t>
  </si>
  <si>
    <t>仁真</t>
  </si>
  <si>
    <t>尚恭</t>
  </si>
  <si>
    <t>椎谷</t>
  </si>
  <si>
    <t>雄樹</t>
  </si>
  <si>
    <t>須内</t>
  </si>
  <si>
    <t>遙也</t>
  </si>
  <si>
    <t>結太</t>
  </si>
  <si>
    <t>富田</t>
  </si>
  <si>
    <t>周佑</t>
  </si>
  <si>
    <t>福沢</t>
  </si>
  <si>
    <t>賢心</t>
  </si>
  <si>
    <t>舟橋</t>
  </si>
  <si>
    <t>奏佑</t>
  </si>
  <si>
    <t>井倉</t>
  </si>
  <si>
    <t>稜弥</t>
  </si>
  <si>
    <t>小阪</t>
  </si>
  <si>
    <t>琉碧</t>
  </si>
  <si>
    <t>小谷</t>
  </si>
  <si>
    <t>純己</t>
  </si>
  <si>
    <t>祐太</t>
  </si>
  <si>
    <t>中野</t>
  </si>
  <si>
    <t>凌雅</t>
  </si>
  <si>
    <t>航陽</t>
  </si>
  <si>
    <t>大晴</t>
  </si>
  <si>
    <t>戸髙</t>
  </si>
  <si>
    <t>森岡</t>
  </si>
  <si>
    <t>咲太</t>
  </si>
  <si>
    <t>宏将</t>
  </si>
  <si>
    <t>将大</t>
  </si>
  <si>
    <t>岡野</t>
  </si>
  <si>
    <t>河岸</t>
  </si>
  <si>
    <t>拓臣</t>
  </si>
  <si>
    <t>米山</t>
  </si>
  <si>
    <t>龍星</t>
  </si>
  <si>
    <t>若松</t>
  </si>
  <si>
    <t>遼泰</t>
  </si>
  <si>
    <t>根占</t>
  </si>
  <si>
    <t>河島</t>
  </si>
  <si>
    <t>庸平</t>
  </si>
  <si>
    <t>本間</t>
  </si>
  <si>
    <t>瞬</t>
  </si>
  <si>
    <t>聖悟</t>
  </si>
  <si>
    <t>理雄</t>
  </si>
  <si>
    <t>温太</t>
  </si>
  <si>
    <t>新田</t>
  </si>
  <si>
    <t>啓翔</t>
  </si>
  <si>
    <t>暦音</t>
  </si>
  <si>
    <t>昌川</t>
  </si>
  <si>
    <t>銀河</t>
  </si>
  <si>
    <t>捷人</t>
  </si>
  <si>
    <t>横江</t>
  </si>
  <si>
    <t>秀虎</t>
  </si>
  <si>
    <t>市原</t>
  </si>
  <si>
    <t>宇宙斗</t>
  </si>
  <si>
    <t>拓馬</t>
  </si>
  <si>
    <t>陽太</t>
  </si>
  <si>
    <t>由永</t>
  </si>
  <si>
    <t>叡梧</t>
  </si>
  <si>
    <t>泉谷</t>
  </si>
  <si>
    <t>捷斗</t>
  </si>
  <si>
    <t>齊藤</t>
  </si>
  <si>
    <t>天飛</t>
  </si>
  <si>
    <t>将晃</t>
  </si>
  <si>
    <t>深見</t>
  </si>
  <si>
    <t>亮仁</t>
  </si>
  <si>
    <t>雄祐</t>
  </si>
  <si>
    <t>長尾</t>
  </si>
  <si>
    <t>上内</t>
  </si>
  <si>
    <t>宇杉</t>
  </si>
  <si>
    <t>伊織</t>
  </si>
  <si>
    <t>亀岡</t>
  </si>
  <si>
    <t>脩</t>
  </si>
  <si>
    <t>糀谷</t>
  </si>
  <si>
    <t>央</t>
  </si>
  <si>
    <t>髙見</t>
  </si>
  <si>
    <t>蒼汰</t>
  </si>
  <si>
    <t>髙森</t>
  </si>
  <si>
    <t>武村</t>
  </si>
  <si>
    <t>光流</t>
  </si>
  <si>
    <t>寺床</t>
  </si>
  <si>
    <t>賢人</t>
  </si>
  <si>
    <t>琉虹</t>
  </si>
  <si>
    <t>ロバートソン</t>
  </si>
  <si>
    <t>北坂</t>
  </si>
  <si>
    <t>桜太朗</t>
  </si>
  <si>
    <t>向田</t>
  </si>
  <si>
    <t>時本</t>
  </si>
  <si>
    <t>育人</t>
  </si>
  <si>
    <t>楠田</t>
  </si>
  <si>
    <t>蒼甫</t>
  </si>
  <si>
    <t>塚本</t>
  </si>
  <si>
    <t>旺士郎</t>
  </si>
  <si>
    <t>皓久</t>
  </si>
  <si>
    <t>水口</t>
  </si>
  <si>
    <t>悠大</t>
  </si>
  <si>
    <t>神園</t>
  </si>
  <si>
    <t>高瀬</t>
  </si>
  <si>
    <t>熊</t>
  </si>
  <si>
    <t>祥史</t>
  </si>
  <si>
    <t>七碧</t>
  </si>
  <si>
    <t>樋口</t>
  </si>
  <si>
    <t>祥斗</t>
  </si>
  <si>
    <t>匠</t>
  </si>
  <si>
    <t>拓斗</t>
  </si>
  <si>
    <t>光吉</t>
  </si>
  <si>
    <t>智央</t>
  </si>
  <si>
    <t>西園</t>
  </si>
  <si>
    <t>勇吹</t>
  </si>
  <si>
    <t>木原</t>
  </si>
  <si>
    <t>脩太</t>
  </si>
  <si>
    <t>凌久</t>
  </si>
  <si>
    <t>口田</t>
  </si>
  <si>
    <t>瑛也</t>
  </si>
  <si>
    <t>高田</t>
  </si>
  <si>
    <t>恭佑</t>
  </si>
  <si>
    <t>市村</t>
  </si>
  <si>
    <t>知寛</t>
  </si>
  <si>
    <t>伊賀</t>
  </si>
  <si>
    <t>一騎</t>
  </si>
  <si>
    <t>稜生</t>
  </si>
  <si>
    <t>凜祐</t>
  </si>
  <si>
    <t>沖</t>
  </si>
  <si>
    <t>栗原</t>
  </si>
  <si>
    <t>前川</t>
  </si>
  <si>
    <t>下井</t>
  </si>
  <si>
    <t>章歳</t>
  </si>
  <si>
    <t>優羽</t>
  </si>
  <si>
    <t>町塚</t>
  </si>
  <si>
    <t>蘓我原</t>
  </si>
  <si>
    <t>慶輔</t>
  </si>
  <si>
    <t>竹中</t>
  </si>
  <si>
    <t>井田</t>
  </si>
  <si>
    <t>陸王</t>
  </si>
  <si>
    <t>牧部</t>
  </si>
  <si>
    <t>英幸</t>
  </si>
  <si>
    <t>仁科</t>
  </si>
  <si>
    <t>颯志</t>
  </si>
  <si>
    <t>二木</t>
  </si>
  <si>
    <t>侑隼</t>
  </si>
  <si>
    <t>寛平</t>
  </si>
  <si>
    <t>岩下</t>
  </si>
  <si>
    <t>明叡</t>
  </si>
  <si>
    <t>冨田</t>
  </si>
  <si>
    <t>和佐</t>
  </si>
  <si>
    <t>戸田</t>
  </si>
  <si>
    <t>天翔</t>
  </si>
  <si>
    <t>舜</t>
  </si>
  <si>
    <t>祥輝</t>
  </si>
  <si>
    <t>南馬</t>
  </si>
  <si>
    <t>吉重</t>
  </si>
  <si>
    <t>慧斗</t>
  </si>
  <si>
    <t>榎元</t>
  </si>
  <si>
    <t>琉太</t>
  </si>
  <si>
    <t>野原</t>
  </si>
  <si>
    <t>英心</t>
  </si>
  <si>
    <t>健翔</t>
  </si>
  <si>
    <t>凱</t>
  </si>
  <si>
    <t>大台</t>
  </si>
  <si>
    <t>若狹</t>
  </si>
  <si>
    <t>芳村</t>
  </si>
  <si>
    <t>宇海</t>
  </si>
  <si>
    <t>北畠</t>
  </si>
  <si>
    <t>悠馬</t>
  </si>
  <si>
    <t>中林</t>
  </si>
  <si>
    <t>慶博</t>
  </si>
  <si>
    <t>有毅</t>
  </si>
  <si>
    <t>オノ</t>
  </si>
  <si>
    <t>ナルカミ</t>
  </si>
  <si>
    <t>タクシ</t>
  </si>
  <si>
    <t>ハマサキ</t>
  </si>
  <si>
    <t>イグチ</t>
  </si>
  <si>
    <t>ホシナ</t>
  </si>
  <si>
    <t>コウイチ</t>
  </si>
  <si>
    <t>ノセ</t>
  </si>
  <si>
    <t>フウア</t>
  </si>
  <si>
    <t>レンゾウ</t>
  </si>
  <si>
    <t>ミヤオ</t>
  </si>
  <si>
    <t>リュウノスケ</t>
  </si>
  <si>
    <t>ヒロサワ</t>
  </si>
  <si>
    <t>イシバシ</t>
  </si>
  <si>
    <t>シオミ</t>
  </si>
  <si>
    <t>モリベ</t>
  </si>
  <si>
    <t>ケイダイ</t>
  </si>
  <si>
    <t>ミネモト</t>
  </si>
  <si>
    <t>イリタニ</t>
  </si>
  <si>
    <t>モトミ</t>
  </si>
  <si>
    <t>エイキ</t>
  </si>
  <si>
    <t>ケンゴウ</t>
  </si>
  <si>
    <t>イシクラ</t>
  </si>
  <si>
    <t>リュウシン</t>
  </si>
  <si>
    <t>イコマ</t>
  </si>
  <si>
    <t>イチハシ</t>
  </si>
  <si>
    <t>カツタカ</t>
  </si>
  <si>
    <t>トミタニ</t>
  </si>
  <si>
    <t>キイヤ</t>
  </si>
  <si>
    <t>ハタケ</t>
  </si>
  <si>
    <t>ムラオカ</t>
  </si>
  <si>
    <t>ヒヨリ</t>
  </si>
  <si>
    <t>フジカワ</t>
  </si>
  <si>
    <t>ハヤセ</t>
  </si>
  <si>
    <t>シロタ</t>
  </si>
  <si>
    <t>ニワ</t>
  </si>
  <si>
    <t>クニトミ</t>
  </si>
  <si>
    <t>シズク</t>
  </si>
  <si>
    <t>オザサ</t>
  </si>
  <si>
    <t>コニシ</t>
  </si>
  <si>
    <t>ハヤタ</t>
  </si>
  <si>
    <t>トクダ</t>
  </si>
  <si>
    <t>カネモリ</t>
  </si>
  <si>
    <t>イイダ</t>
  </si>
  <si>
    <t>エサキ</t>
  </si>
  <si>
    <t>セシ</t>
  </si>
  <si>
    <t>シシナイ</t>
  </si>
  <si>
    <t>シノハタ</t>
  </si>
  <si>
    <t>タハラ</t>
  </si>
  <si>
    <t>サカタ</t>
  </si>
  <si>
    <t>ユウナ</t>
  </si>
  <si>
    <t>カタヤマ</t>
  </si>
  <si>
    <t>キヌガサ</t>
  </si>
  <si>
    <t>サカグチ</t>
  </si>
  <si>
    <t>ダイゴ</t>
  </si>
  <si>
    <t>タムラ</t>
  </si>
  <si>
    <t>トヨダ</t>
  </si>
  <si>
    <t>マナベ</t>
  </si>
  <si>
    <t>トウイ</t>
  </si>
  <si>
    <t>ミズノ</t>
  </si>
  <si>
    <t>トウマ</t>
  </si>
  <si>
    <t>モトザキ</t>
  </si>
  <si>
    <t>ヤマネ</t>
  </si>
  <si>
    <t>ケイジ</t>
  </si>
  <si>
    <t>ミナガワ</t>
  </si>
  <si>
    <t>ハザマ</t>
  </si>
  <si>
    <t>ケンイチロウ</t>
  </si>
  <si>
    <t>クスモト</t>
  </si>
  <si>
    <t>コモダ</t>
  </si>
  <si>
    <t>オバタ</t>
  </si>
  <si>
    <t>アユミ</t>
  </si>
  <si>
    <t>サナ</t>
  </si>
  <si>
    <t>シュウガ</t>
  </si>
  <si>
    <t>フケ</t>
  </si>
  <si>
    <t>ミスミ</t>
  </si>
  <si>
    <t>リオン</t>
  </si>
  <si>
    <t>スギハラ</t>
  </si>
  <si>
    <t>トリモト</t>
  </si>
  <si>
    <t>アゼチ</t>
  </si>
  <si>
    <t>タカシマ</t>
  </si>
  <si>
    <t>コダマ</t>
  </si>
  <si>
    <t>ミタ</t>
  </si>
  <si>
    <t>ソエダ</t>
  </si>
  <si>
    <t>クリヤ</t>
  </si>
  <si>
    <t>タケヒロ</t>
  </si>
  <si>
    <t>エイタ</t>
  </si>
  <si>
    <t>カミキ</t>
  </si>
  <si>
    <t>ヤマハシ</t>
  </si>
  <si>
    <t>イナリ</t>
  </si>
  <si>
    <t>ヒラキ</t>
  </si>
  <si>
    <t>トシヒデ</t>
  </si>
  <si>
    <t>オダギリ</t>
  </si>
  <si>
    <t>アサヒ</t>
  </si>
  <si>
    <t>カワベ</t>
  </si>
  <si>
    <t>ヒロヤ</t>
  </si>
  <si>
    <t>セン</t>
  </si>
  <si>
    <t>ケイ</t>
  </si>
  <si>
    <t>イケバタ</t>
  </si>
  <si>
    <t>ヨウ</t>
  </si>
  <si>
    <t>セイハ</t>
  </si>
  <si>
    <t>ナカタニ</t>
  </si>
  <si>
    <t>アンゴ</t>
  </si>
  <si>
    <t>アリノ</t>
  </si>
  <si>
    <t>テルヒコ</t>
  </si>
  <si>
    <t>イマザト</t>
  </si>
  <si>
    <t>ドウメンキ</t>
  </si>
  <si>
    <t>ゴトウ</t>
  </si>
  <si>
    <t>シンジ</t>
  </si>
  <si>
    <t>マサヒト</t>
  </si>
  <si>
    <t>カワハラ</t>
  </si>
  <si>
    <t>フジワラ</t>
  </si>
  <si>
    <t>セキモト</t>
  </si>
  <si>
    <t>イワツル</t>
  </si>
  <si>
    <t>タキタ</t>
  </si>
  <si>
    <t>エガワ</t>
  </si>
  <si>
    <t>カオル</t>
  </si>
  <si>
    <t>アオシ</t>
  </si>
  <si>
    <t>マイワ</t>
  </si>
  <si>
    <t>イイモリ</t>
  </si>
  <si>
    <t>シンスケ</t>
  </si>
  <si>
    <t>オオヒガシ</t>
  </si>
  <si>
    <t>マヒロ</t>
  </si>
  <si>
    <t>アミウチ</t>
  </si>
  <si>
    <t>ソウダイ</t>
  </si>
  <si>
    <t>ヒラカ</t>
  </si>
  <si>
    <t>スギイ</t>
  </si>
  <si>
    <t>ウメダ</t>
  </si>
  <si>
    <t>タニ</t>
  </si>
  <si>
    <t>マスナガ</t>
  </si>
  <si>
    <t>ヒロヤス</t>
  </si>
  <si>
    <t>タブチ</t>
  </si>
  <si>
    <t>ハママツ</t>
  </si>
  <si>
    <t>モトイ</t>
  </si>
  <si>
    <t>タカマツ</t>
  </si>
  <si>
    <t>ナイト</t>
  </si>
  <si>
    <t>サノモト</t>
  </si>
  <si>
    <t>オオタ</t>
  </si>
  <si>
    <t>ケイセイ</t>
  </si>
  <si>
    <t>ツツミ</t>
  </si>
  <si>
    <t>トオマ</t>
  </si>
  <si>
    <t>コメダ</t>
  </si>
  <si>
    <t>ナオユキ</t>
  </si>
  <si>
    <t>シイタニ</t>
  </si>
  <si>
    <t>スウチ</t>
  </si>
  <si>
    <t>トミタ</t>
  </si>
  <si>
    <t>シュウスケ</t>
  </si>
  <si>
    <t>フクザワ</t>
  </si>
  <si>
    <t>フナハシ</t>
  </si>
  <si>
    <t>イクラ</t>
  </si>
  <si>
    <t>コタニ</t>
  </si>
  <si>
    <t>カマダ</t>
  </si>
  <si>
    <t>ナカノ</t>
  </si>
  <si>
    <t>トダカ</t>
  </si>
  <si>
    <t>モリオカ</t>
  </si>
  <si>
    <t>ショウト</t>
  </si>
  <si>
    <t>オカノ</t>
  </si>
  <si>
    <t>カワギシ</t>
  </si>
  <si>
    <t>ヨネヤマ</t>
  </si>
  <si>
    <t>ワカマツ</t>
  </si>
  <si>
    <t>ネジメ</t>
  </si>
  <si>
    <t>カワシマ</t>
  </si>
  <si>
    <t>ヨウヘイ</t>
  </si>
  <si>
    <t>ホンマ</t>
  </si>
  <si>
    <t>セイゴ</t>
  </si>
  <si>
    <t>ニッタ</t>
  </si>
  <si>
    <t>レオン</t>
  </si>
  <si>
    <t>マサカワ</t>
  </si>
  <si>
    <t>ギンガ</t>
  </si>
  <si>
    <t>ヨコエ</t>
  </si>
  <si>
    <t>ヒデトラ</t>
  </si>
  <si>
    <t>イチハラ</t>
  </si>
  <si>
    <t>ヨウタ</t>
  </si>
  <si>
    <t>ヨシナガ</t>
  </si>
  <si>
    <t>エイゴ</t>
  </si>
  <si>
    <t>イズタニ</t>
  </si>
  <si>
    <t>マサアキ</t>
  </si>
  <si>
    <t>フカミ</t>
  </si>
  <si>
    <t>アキヒト</t>
  </si>
  <si>
    <t>ナガオ</t>
  </si>
  <si>
    <t>ウエウチ</t>
  </si>
  <si>
    <t>ウスギ</t>
  </si>
  <si>
    <t>イオリ</t>
  </si>
  <si>
    <t>カメオカ</t>
  </si>
  <si>
    <t>コウジタニ</t>
  </si>
  <si>
    <t>ヒロ</t>
  </si>
  <si>
    <t>タカミ</t>
  </si>
  <si>
    <t>テラトコ</t>
  </si>
  <si>
    <t>ケント</t>
  </si>
  <si>
    <t>ルウク</t>
  </si>
  <si>
    <t>キタサカ</t>
  </si>
  <si>
    <t>オウタロウ</t>
  </si>
  <si>
    <t>ムコウダ</t>
  </si>
  <si>
    <t>トキモト</t>
  </si>
  <si>
    <t>イクト</t>
  </si>
  <si>
    <t>クスダ</t>
  </si>
  <si>
    <t>オウシロウ</t>
  </si>
  <si>
    <t>ミズグチ</t>
  </si>
  <si>
    <t>カミゾノ</t>
  </si>
  <si>
    <t>タカセ</t>
  </si>
  <si>
    <t>クマ</t>
  </si>
  <si>
    <t>ヨシフミ</t>
  </si>
  <si>
    <t>ナナミ</t>
  </si>
  <si>
    <t>ヒグチ</t>
  </si>
  <si>
    <t>ミツヨシ</t>
  </si>
  <si>
    <t>ニシゾノ</t>
  </si>
  <si>
    <t>キハラ</t>
  </si>
  <si>
    <t>クチダ</t>
  </si>
  <si>
    <t>テルヤ</t>
  </si>
  <si>
    <t>イチムラ</t>
  </si>
  <si>
    <t>イガ</t>
  </si>
  <si>
    <t>イズキ</t>
  </si>
  <si>
    <t>リンスケ</t>
  </si>
  <si>
    <t>オキ</t>
  </si>
  <si>
    <t>クリハラ</t>
  </si>
  <si>
    <t>マエガワ</t>
  </si>
  <si>
    <t>シモイ</t>
  </si>
  <si>
    <t>アキトシ</t>
  </si>
  <si>
    <t>マチヅカ</t>
  </si>
  <si>
    <t>ソガハラ</t>
  </si>
  <si>
    <t>タケナカ</t>
  </si>
  <si>
    <t>イダ</t>
  </si>
  <si>
    <t>リオウ</t>
  </si>
  <si>
    <t>マキベ</t>
  </si>
  <si>
    <t>ヒデユキ</t>
  </si>
  <si>
    <t>ニシナ</t>
  </si>
  <si>
    <t>ソウシ</t>
  </si>
  <si>
    <t>ニキ</t>
  </si>
  <si>
    <t>カンペイ</t>
  </si>
  <si>
    <t>イワシタ</t>
  </si>
  <si>
    <t>アキサト</t>
  </si>
  <si>
    <t>カズサ</t>
  </si>
  <si>
    <t>トダ</t>
  </si>
  <si>
    <t>ヨシシゲ</t>
  </si>
  <si>
    <t>ケイト</t>
  </si>
  <si>
    <t>リュウタ</t>
  </si>
  <si>
    <t>ノハラ</t>
  </si>
  <si>
    <t>エイシン</t>
  </si>
  <si>
    <t>ケンショウ</t>
  </si>
  <si>
    <t>オオダイ</t>
  </si>
  <si>
    <t>ワカサ</t>
  </si>
  <si>
    <t>ヨシムラ</t>
  </si>
  <si>
    <t>ウミ</t>
  </si>
  <si>
    <t>キタバタケ</t>
  </si>
  <si>
    <t>ナカバヤシ</t>
  </si>
  <si>
    <t/>
  </si>
  <si>
    <t>瑛</t>
  </si>
  <si>
    <t>颯吉</t>
  </si>
  <si>
    <t>大津</t>
  </si>
  <si>
    <t>隼琉</t>
  </si>
  <si>
    <t>仁木</t>
  </si>
  <si>
    <t>稜介</t>
  </si>
  <si>
    <t>遥希</t>
  </si>
  <si>
    <t>三原</t>
  </si>
  <si>
    <t>夢叶</t>
  </si>
  <si>
    <t>健世</t>
  </si>
  <si>
    <t>啓志</t>
  </si>
  <si>
    <t>徳永</t>
  </si>
  <si>
    <t>拓己</t>
  </si>
  <si>
    <t>泉井</t>
  </si>
  <si>
    <t>朱門</t>
  </si>
  <si>
    <t>琉人</t>
  </si>
  <si>
    <t>優汰</t>
  </si>
  <si>
    <t>勝信グッドラック</t>
  </si>
  <si>
    <t>慧汰</t>
  </si>
  <si>
    <t>柿原</t>
  </si>
  <si>
    <t>馬場園</t>
  </si>
  <si>
    <t>侑生</t>
  </si>
  <si>
    <t>大宮</t>
  </si>
  <si>
    <t>佳輪</t>
  </si>
  <si>
    <t>和士</t>
  </si>
  <si>
    <t>永山</t>
  </si>
  <si>
    <t>煌大</t>
  </si>
  <si>
    <t>山藤</t>
  </si>
  <si>
    <t>楓太</t>
  </si>
  <si>
    <t>髙本</t>
  </si>
  <si>
    <t>悠琉</t>
  </si>
  <si>
    <t>西川</t>
  </si>
  <si>
    <t>楓人</t>
  </si>
  <si>
    <t>陽友</t>
  </si>
  <si>
    <t>壽﨑</t>
  </si>
  <si>
    <t>仲川</t>
  </si>
  <si>
    <t>髙木</t>
  </si>
  <si>
    <t>陳</t>
  </si>
  <si>
    <t>浩威</t>
  </si>
  <si>
    <t>光武</t>
  </si>
  <si>
    <t>凌汰</t>
  </si>
  <si>
    <t>久川</t>
  </si>
  <si>
    <t>翔遠</t>
  </si>
  <si>
    <t>駿哉</t>
  </si>
  <si>
    <t>健</t>
  </si>
  <si>
    <t>月冴</t>
  </si>
  <si>
    <t>隼豊</t>
  </si>
  <si>
    <t>泊</t>
  </si>
  <si>
    <t>岸</t>
  </si>
  <si>
    <t>柊輔</t>
  </si>
  <si>
    <t>石﨑</t>
  </si>
  <si>
    <t>睦人</t>
  </si>
  <si>
    <t>守先</t>
  </si>
  <si>
    <t>陸翔</t>
  </si>
  <si>
    <t>篠田</t>
  </si>
  <si>
    <t>慶人</t>
  </si>
  <si>
    <t>慶斗</t>
  </si>
  <si>
    <t>壮</t>
  </si>
  <si>
    <t>平尾</t>
  </si>
  <si>
    <t>昊誠</t>
  </si>
  <si>
    <t>鴇田</t>
  </si>
  <si>
    <t>誇歩</t>
  </si>
  <si>
    <t>伏井</t>
  </si>
  <si>
    <t>翠</t>
  </si>
  <si>
    <t>宮城</t>
  </si>
  <si>
    <t>吉岡</t>
  </si>
  <si>
    <t>夏陽</t>
  </si>
  <si>
    <t>湊宥</t>
  </si>
  <si>
    <t>植木</t>
  </si>
  <si>
    <t>蓮斗</t>
  </si>
  <si>
    <t>吉永</t>
  </si>
  <si>
    <t>稲家</t>
  </si>
  <si>
    <t>礼翔</t>
  </si>
  <si>
    <t>宮﨑</t>
  </si>
  <si>
    <t>由弦</t>
  </si>
  <si>
    <t>髙月</t>
  </si>
  <si>
    <t>遥翔</t>
  </si>
  <si>
    <t>蓮太</t>
  </si>
  <si>
    <t>侑正</t>
  </si>
  <si>
    <t>智士</t>
  </si>
  <si>
    <t>櫂</t>
  </si>
  <si>
    <t>清水</t>
  </si>
  <si>
    <t>柾</t>
  </si>
  <si>
    <t>青木</t>
  </si>
  <si>
    <t>倫太郎</t>
  </si>
  <si>
    <t>亮介</t>
  </si>
  <si>
    <t>輝</t>
  </si>
  <si>
    <t>古川</t>
  </si>
  <si>
    <t>拓洋</t>
  </si>
  <si>
    <t>瑛介</t>
  </si>
  <si>
    <t>北池</t>
  </si>
  <si>
    <t>宙輝</t>
  </si>
  <si>
    <t>淺川</t>
  </si>
  <si>
    <t>雄杜</t>
  </si>
  <si>
    <t>雄仁</t>
  </si>
  <si>
    <t>木南</t>
  </si>
  <si>
    <t>斗来</t>
  </si>
  <si>
    <t>竹﨑</t>
  </si>
  <si>
    <t>鳳眞</t>
  </si>
  <si>
    <t>一颯</t>
  </si>
  <si>
    <t>晴太郎</t>
  </si>
  <si>
    <t>森下</t>
  </si>
  <si>
    <t>碧士</t>
  </si>
  <si>
    <t>楓牙</t>
  </si>
  <si>
    <t>輔信</t>
  </si>
  <si>
    <t>瑠希</t>
  </si>
  <si>
    <t>稗田</t>
  </si>
  <si>
    <t>日野</t>
  </si>
  <si>
    <t>義希</t>
  </si>
  <si>
    <t>東浜</t>
  </si>
  <si>
    <t>結人</t>
  </si>
  <si>
    <t>河野</t>
  </si>
  <si>
    <t>素就</t>
  </si>
  <si>
    <t>阪口</t>
  </si>
  <si>
    <t>聡祐</t>
  </si>
  <si>
    <t>山西</t>
  </si>
  <si>
    <t>勇蔵</t>
  </si>
  <si>
    <t>凌駕</t>
  </si>
  <si>
    <t>大串</t>
  </si>
  <si>
    <t>小沼</t>
  </si>
  <si>
    <t>玲陽</t>
  </si>
  <si>
    <t>神尾</t>
  </si>
  <si>
    <t>功一</t>
  </si>
  <si>
    <t>硲</t>
  </si>
  <si>
    <t>宗一郎</t>
  </si>
  <si>
    <t>堀</t>
  </si>
  <si>
    <t>琥太郎</t>
  </si>
  <si>
    <t>村尾</t>
  </si>
  <si>
    <t>颯介</t>
  </si>
  <si>
    <t>聖七</t>
  </si>
  <si>
    <t>髙島</t>
  </si>
  <si>
    <t>颯希</t>
  </si>
  <si>
    <t>西澤</t>
  </si>
  <si>
    <t>田辺</t>
  </si>
  <si>
    <t>周平</t>
  </si>
  <si>
    <t>莉久</t>
  </si>
  <si>
    <t>古泉</t>
  </si>
  <si>
    <t>悠希</t>
  </si>
  <si>
    <t>野本</t>
  </si>
  <si>
    <t>将平</t>
  </si>
  <si>
    <t>杏井</t>
  </si>
  <si>
    <t>敬真</t>
  </si>
  <si>
    <t>渉</t>
  </si>
  <si>
    <t>平</t>
  </si>
  <si>
    <t>将之介</t>
  </si>
  <si>
    <t>濱﨑</t>
  </si>
  <si>
    <t>寺川</t>
  </si>
  <si>
    <t>朝陽</t>
  </si>
  <si>
    <t>西本</t>
  </si>
  <si>
    <t>虎太郎</t>
  </si>
  <si>
    <t>國澤</t>
  </si>
  <si>
    <t>凛人</t>
  </si>
  <si>
    <t>吉村</t>
  </si>
  <si>
    <t>晄</t>
  </si>
  <si>
    <t>吉之介</t>
  </si>
  <si>
    <t>英朗</t>
  </si>
  <si>
    <t>渡邊</t>
  </si>
  <si>
    <t>健介</t>
  </si>
  <si>
    <t>春芽</t>
  </si>
  <si>
    <t>昂汰</t>
  </si>
  <si>
    <t>亮汰</t>
  </si>
  <si>
    <t>間島</t>
  </si>
  <si>
    <t>良斗</t>
  </si>
  <si>
    <t>石垣</t>
  </si>
  <si>
    <t>遥馬</t>
  </si>
  <si>
    <t>孝仁</t>
  </si>
  <si>
    <t>慈樹</t>
  </si>
  <si>
    <t>則松</t>
  </si>
  <si>
    <t>良知</t>
  </si>
  <si>
    <t>勘助</t>
  </si>
  <si>
    <t>有田</t>
  </si>
  <si>
    <t>勇吏</t>
  </si>
  <si>
    <t>怜音</t>
  </si>
  <si>
    <t>千慧</t>
  </si>
  <si>
    <t>嶺</t>
  </si>
  <si>
    <t>倉田</t>
  </si>
  <si>
    <t>登羽</t>
  </si>
  <si>
    <t>凌蒔</t>
  </si>
  <si>
    <t>川崎</t>
  </si>
  <si>
    <t>颯大</t>
  </si>
  <si>
    <t>六田</t>
  </si>
  <si>
    <t>八雲</t>
  </si>
  <si>
    <t>璃空</t>
  </si>
  <si>
    <t>直大</t>
  </si>
  <si>
    <t>勇希</t>
  </si>
  <si>
    <t>蒼大</t>
  </si>
  <si>
    <t>河津</t>
  </si>
  <si>
    <t>朔登</t>
  </si>
  <si>
    <t>暁</t>
  </si>
  <si>
    <t>久下</t>
  </si>
  <si>
    <t>紗月</t>
  </si>
  <si>
    <t>新川</t>
  </si>
  <si>
    <t>海藏</t>
  </si>
  <si>
    <t>建琉</t>
  </si>
  <si>
    <t>島中</t>
  </si>
  <si>
    <t>千晴</t>
  </si>
  <si>
    <t>聡真</t>
  </si>
  <si>
    <t>知暉</t>
  </si>
  <si>
    <t>裕史</t>
  </si>
  <si>
    <t>池口</t>
  </si>
  <si>
    <t>雅哉</t>
  </si>
  <si>
    <t>奥村</t>
  </si>
  <si>
    <t>悠誓</t>
  </si>
  <si>
    <t>椿</t>
  </si>
  <si>
    <t>雄己</t>
  </si>
  <si>
    <t>和海</t>
  </si>
  <si>
    <t>祐雅</t>
  </si>
  <si>
    <t>蓮子</t>
  </si>
  <si>
    <t>楓翔</t>
  </si>
  <si>
    <t>速水</t>
  </si>
  <si>
    <t>木戸</t>
  </si>
  <si>
    <t>古布</t>
  </si>
  <si>
    <t>尚也</t>
  </si>
  <si>
    <t>瑛汰</t>
  </si>
  <si>
    <t>涼介</t>
  </si>
  <si>
    <t>吉江</t>
  </si>
  <si>
    <t>湊生</t>
  </si>
  <si>
    <t>桃汰</t>
  </si>
  <si>
    <t>祥真</t>
  </si>
  <si>
    <t>山田</t>
  </si>
  <si>
    <t>慶太郎</t>
  </si>
  <si>
    <t>鵜澤</t>
  </si>
  <si>
    <t>陽樹</t>
  </si>
  <si>
    <t>馬渕</t>
  </si>
  <si>
    <t>新</t>
  </si>
  <si>
    <t>奥畑</t>
  </si>
  <si>
    <t>秀介</t>
  </si>
  <si>
    <t>朝貴</t>
  </si>
  <si>
    <t>安樂</t>
  </si>
  <si>
    <t>哲</t>
  </si>
  <si>
    <t>勇晴</t>
  </si>
  <si>
    <t>裕充</t>
  </si>
  <si>
    <t>成田</t>
  </si>
  <si>
    <t>斗真</t>
  </si>
  <si>
    <t>伴</t>
  </si>
  <si>
    <t>瑠希也</t>
  </si>
  <si>
    <t>八尾</t>
  </si>
  <si>
    <t>爽太</t>
  </si>
  <si>
    <t>矢田</t>
  </si>
  <si>
    <t>望</t>
  </si>
  <si>
    <t>郁人</t>
  </si>
  <si>
    <t>村木</t>
  </si>
  <si>
    <t>倭</t>
  </si>
  <si>
    <t>餘家</t>
  </si>
  <si>
    <t>桝本</t>
  </si>
  <si>
    <t>矢野</t>
  </si>
  <si>
    <t>織田</t>
  </si>
  <si>
    <t>倖成</t>
  </si>
  <si>
    <t>彩羽</t>
  </si>
  <si>
    <t>三本松</t>
  </si>
  <si>
    <t>佑茉</t>
  </si>
  <si>
    <t>増谷</t>
  </si>
  <si>
    <t>佑太</t>
  </si>
  <si>
    <t>修大</t>
  </si>
  <si>
    <t>川島</t>
  </si>
  <si>
    <t>輝晃</t>
  </si>
  <si>
    <t>小津</t>
  </si>
  <si>
    <t>惺太</t>
  </si>
  <si>
    <t>峻</t>
  </si>
  <si>
    <t>翔太郎</t>
  </si>
  <si>
    <t>湧心</t>
  </si>
  <si>
    <t>英志</t>
  </si>
  <si>
    <t>奏大</t>
  </si>
  <si>
    <t>鬼頭</t>
  </si>
  <si>
    <t>秀輔</t>
  </si>
  <si>
    <t>博登</t>
  </si>
  <si>
    <t>颯一</t>
  </si>
  <si>
    <t>由真</t>
  </si>
  <si>
    <t>杉谷</t>
  </si>
  <si>
    <t>末永</t>
  </si>
  <si>
    <t>創太</t>
  </si>
  <si>
    <t>晴也</t>
  </si>
  <si>
    <t>佑馬</t>
  </si>
  <si>
    <t>畑</t>
  </si>
  <si>
    <t>智陽</t>
  </si>
  <si>
    <t>陽琉</t>
  </si>
  <si>
    <t>堀内</t>
  </si>
  <si>
    <t>真中</t>
  </si>
  <si>
    <t>塁</t>
  </si>
  <si>
    <t>義積</t>
  </si>
  <si>
    <t>侑晟</t>
  </si>
  <si>
    <t>小助川</t>
  </si>
  <si>
    <t>福江</t>
  </si>
  <si>
    <t>統真</t>
  </si>
  <si>
    <t>稲村</t>
  </si>
  <si>
    <t>真紘</t>
  </si>
  <si>
    <t>遥斗</t>
  </si>
  <si>
    <t>結生</t>
  </si>
  <si>
    <t>魁斗</t>
  </si>
  <si>
    <t>新井</t>
  </si>
  <si>
    <t>大友</t>
  </si>
  <si>
    <t>岡</t>
  </si>
  <si>
    <t>浩輝</t>
  </si>
  <si>
    <t>凱士</t>
  </si>
  <si>
    <t>唯央利</t>
  </si>
  <si>
    <t>梅﨑</t>
  </si>
  <si>
    <t>斎藤</t>
  </si>
  <si>
    <t>大久保</t>
  </si>
  <si>
    <t>歩成</t>
  </si>
  <si>
    <t>川﨑</t>
  </si>
  <si>
    <t>稀生</t>
  </si>
  <si>
    <t>開田</t>
  </si>
  <si>
    <t>知樹</t>
  </si>
  <si>
    <t>常賀</t>
  </si>
  <si>
    <t>畑佐</t>
  </si>
  <si>
    <t>海翔</t>
  </si>
  <si>
    <t>京兼</t>
  </si>
  <si>
    <t>広汰</t>
  </si>
  <si>
    <t>昂太郎</t>
  </si>
  <si>
    <t>御﨑</t>
  </si>
  <si>
    <t>凌冴</t>
  </si>
  <si>
    <t>上川</t>
  </si>
  <si>
    <t>大紀</t>
  </si>
  <si>
    <t>日下</t>
  </si>
  <si>
    <t>将</t>
  </si>
  <si>
    <t>細見</t>
  </si>
  <si>
    <t>漣志</t>
  </si>
  <si>
    <t>安部</t>
  </si>
  <si>
    <t>弘将</t>
  </si>
  <si>
    <t>菅原</t>
  </si>
  <si>
    <t>真樹</t>
  </si>
  <si>
    <t>川筋</t>
  </si>
  <si>
    <t>泰輔</t>
  </si>
  <si>
    <t>平井</t>
  </si>
  <si>
    <t>淳貴</t>
  </si>
  <si>
    <t>兵頭</t>
  </si>
  <si>
    <t>玲音</t>
  </si>
  <si>
    <t>輝生</t>
  </si>
  <si>
    <t>瀬木</t>
  </si>
  <si>
    <t>海詞</t>
  </si>
  <si>
    <t>希歩</t>
  </si>
  <si>
    <t>甲斐</t>
  </si>
  <si>
    <t>阿漕</t>
  </si>
  <si>
    <t>尾﨑</t>
  </si>
  <si>
    <t>角﨑</t>
  </si>
  <si>
    <t>虎太朗</t>
  </si>
  <si>
    <t>金光</t>
  </si>
  <si>
    <t>蕉</t>
  </si>
  <si>
    <t>南部</t>
  </si>
  <si>
    <t>春光</t>
  </si>
  <si>
    <t>寳來</t>
  </si>
  <si>
    <t>遥大</t>
  </si>
  <si>
    <t>陽汰</t>
  </si>
  <si>
    <t>石津</t>
  </si>
  <si>
    <t>俊翔</t>
  </si>
  <si>
    <t>五十嵐</t>
  </si>
  <si>
    <t>隼翔</t>
  </si>
  <si>
    <t>倖礼</t>
  </si>
  <si>
    <t>中橋</t>
  </si>
  <si>
    <t>颯甫</t>
  </si>
  <si>
    <t>安田</t>
  </si>
  <si>
    <t>成輝</t>
  </si>
  <si>
    <t>髙原</t>
  </si>
  <si>
    <t>宮田</t>
  </si>
  <si>
    <t>直弥</t>
  </si>
  <si>
    <t>瀬戸口</t>
  </si>
  <si>
    <t>里輝</t>
  </si>
  <si>
    <t>猪子</t>
  </si>
  <si>
    <t>惣一郎</t>
  </si>
  <si>
    <t>北浦</t>
  </si>
  <si>
    <t>坂下</t>
  </si>
  <si>
    <t>永遠</t>
  </si>
  <si>
    <t>心温</t>
  </si>
  <si>
    <t>鳴田</t>
  </si>
  <si>
    <t>蓮大</t>
  </si>
  <si>
    <t>堀田</t>
  </si>
  <si>
    <t>泰世</t>
  </si>
  <si>
    <t>水落</t>
  </si>
  <si>
    <t>慧太</t>
  </si>
  <si>
    <t>光田</t>
  </si>
  <si>
    <t>幸喜</t>
  </si>
  <si>
    <t>紅晴</t>
  </si>
  <si>
    <t>春名</t>
  </si>
  <si>
    <t>和</t>
  </si>
  <si>
    <t>千陽</t>
  </si>
  <si>
    <t>友海</t>
  </si>
  <si>
    <t>温輝</t>
  </si>
  <si>
    <t>島津</t>
  </si>
  <si>
    <t>瑛志</t>
  </si>
  <si>
    <t>關</t>
  </si>
  <si>
    <t>悠士郎</t>
  </si>
  <si>
    <t>修也</t>
  </si>
  <si>
    <t>尾崎</t>
  </si>
  <si>
    <t>徳澤</t>
  </si>
  <si>
    <t>岩山</t>
  </si>
  <si>
    <t>悠仁</t>
  </si>
  <si>
    <t>魁</t>
  </si>
  <si>
    <t>名島</t>
  </si>
  <si>
    <t>真翔</t>
  </si>
  <si>
    <t>宝</t>
  </si>
  <si>
    <t>久田</t>
  </si>
  <si>
    <t>乾</t>
  </si>
  <si>
    <t>岡添</t>
  </si>
  <si>
    <t>稜平</t>
  </si>
  <si>
    <t>小澤</t>
  </si>
  <si>
    <t>宜陽</t>
  </si>
  <si>
    <t>川本</t>
  </si>
  <si>
    <t>真己</t>
  </si>
  <si>
    <t>晴喜</t>
  </si>
  <si>
    <t>智映</t>
  </si>
  <si>
    <t>隅田</t>
  </si>
  <si>
    <t>真心</t>
  </si>
  <si>
    <t>千田</t>
  </si>
  <si>
    <t>湊人</t>
  </si>
  <si>
    <t>鳥居</t>
  </si>
  <si>
    <t>克海</t>
  </si>
  <si>
    <t>祐基</t>
  </si>
  <si>
    <t>晴輝</t>
  </si>
  <si>
    <t>大我</t>
  </si>
  <si>
    <t>重廣</t>
  </si>
  <si>
    <t>涼平</t>
  </si>
  <si>
    <t>戸澤</t>
  </si>
  <si>
    <t>侑矢</t>
  </si>
  <si>
    <t>長島</t>
  </si>
  <si>
    <t>乘太朗</t>
  </si>
  <si>
    <t>板倉</t>
  </si>
  <si>
    <t>有吾</t>
  </si>
  <si>
    <t>作田</t>
  </si>
  <si>
    <t>彰吾</t>
  </si>
  <si>
    <t>浜田</t>
  </si>
  <si>
    <t>有史郎</t>
  </si>
  <si>
    <t>亮成</t>
  </si>
  <si>
    <t>功英</t>
  </si>
  <si>
    <t>河村</t>
  </si>
  <si>
    <t>悠叶</t>
  </si>
  <si>
    <t>松尾</t>
  </si>
  <si>
    <t>颯士</t>
  </si>
  <si>
    <t>川畑</t>
  </si>
  <si>
    <t>三坂</t>
  </si>
  <si>
    <t>琉</t>
  </si>
  <si>
    <t>玉置</t>
  </si>
  <si>
    <t>小儀</t>
  </si>
  <si>
    <t>謙太</t>
  </si>
  <si>
    <t>翔也</t>
  </si>
  <si>
    <t>菊地</t>
  </si>
  <si>
    <t>アキ</t>
  </si>
  <si>
    <t>サキチ</t>
  </si>
  <si>
    <t>オオツ</t>
  </si>
  <si>
    <t>ミハラ</t>
  </si>
  <si>
    <t>ケンセイ</t>
  </si>
  <si>
    <t>トクナガ</t>
  </si>
  <si>
    <t>イズイ</t>
  </si>
  <si>
    <t>シュモン</t>
  </si>
  <si>
    <t>カツノブグッドラック</t>
  </si>
  <si>
    <t>カキハラ</t>
  </si>
  <si>
    <t>ババゾノ</t>
  </si>
  <si>
    <t>オオミヤ</t>
  </si>
  <si>
    <t>ナガヤマ</t>
  </si>
  <si>
    <t>ヤマトウ</t>
  </si>
  <si>
    <t>フウタ</t>
  </si>
  <si>
    <t>タカモト</t>
  </si>
  <si>
    <t>ニシカワ</t>
  </si>
  <si>
    <t>フウト</t>
  </si>
  <si>
    <t>タカギ</t>
  </si>
  <si>
    <t>チン</t>
  </si>
  <si>
    <t>ハオウイ</t>
  </si>
  <si>
    <t>ミツタケ</t>
  </si>
  <si>
    <t>ヒサカワ</t>
  </si>
  <si>
    <t>タケシ</t>
  </si>
  <si>
    <t>ツキハ</t>
  </si>
  <si>
    <t>トマリ</t>
  </si>
  <si>
    <t>キシ</t>
  </si>
  <si>
    <t>イシザキ</t>
  </si>
  <si>
    <t>モリサキ</t>
  </si>
  <si>
    <t>シノダ</t>
  </si>
  <si>
    <t>ヒラオ</t>
  </si>
  <si>
    <t>トキタ</t>
  </si>
  <si>
    <t>コア</t>
  </si>
  <si>
    <t>フシイ</t>
  </si>
  <si>
    <t>スイ</t>
  </si>
  <si>
    <t>ミヤギ</t>
  </si>
  <si>
    <t>ヨシオカ</t>
  </si>
  <si>
    <t>ナツヨウ</t>
  </si>
  <si>
    <t>ウエキ</t>
  </si>
  <si>
    <t>レント</t>
  </si>
  <si>
    <t>イナヤ</t>
  </si>
  <si>
    <t>ライト</t>
  </si>
  <si>
    <t>ミヤザキ</t>
  </si>
  <si>
    <t>タカツキ</t>
  </si>
  <si>
    <t>レンタ</t>
  </si>
  <si>
    <t>アオキ</t>
  </si>
  <si>
    <t>リンタロウ</t>
  </si>
  <si>
    <t>ヒカリ</t>
  </si>
  <si>
    <t>フルカワ</t>
  </si>
  <si>
    <t>エイスケ</t>
  </si>
  <si>
    <t>キタイケ</t>
  </si>
  <si>
    <t>ダイジュ</t>
  </si>
  <si>
    <t>アサカワ</t>
  </si>
  <si>
    <t>オト</t>
  </si>
  <si>
    <t>キナミ</t>
  </si>
  <si>
    <t>トキ</t>
  </si>
  <si>
    <t>タケザキ</t>
  </si>
  <si>
    <t>ホウマ</t>
  </si>
  <si>
    <t>ハルタロウ</t>
  </si>
  <si>
    <t>モリシタ</t>
  </si>
  <si>
    <t>フウガ</t>
  </si>
  <si>
    <t>スケノブ</t>
  </si>
  <si>
    <t>ヒエダ</t>
  </si>
  <si>
    <t>ヒノ</t>
  </si>
  <si>
    <t>ヨシキ</t>
  </si>
  <si>
    <t>ヒガシハマ</t>
  </si>
  <si>
    <t>カワノ</t>
  </si>
  <si>
    <t>モトナリ</t>
  </si>
  <si>
    <t>ヤマニシ</t>
  </si>
  <si>
    <t>オオグシ</t>
  </si>
  <si>
    <t>オヌマ</t>
  </si>
  <si>
    <t>カミオ</t>
  </si>
  <si>
    <t>ホリ</t>
  </si>
  <si>
    <t>ムラオ</t>
  </si>
  <si>
    <t>セナ</t>
  </si>
  <si>
    <t>サツキ</t>
  </si>
  <si>
    <t>ニシザワ</t>
  </si>
  <si>
    <t>タナベ</t>
  </si>
  <si>
    <t>シュウヘイ</t>
  </si>
  <si>
    <t>ノモト</t>
  </si>
  <si>
    <t>キョウイ</t>
  </si>
  <si>
    <t>タカマサ</t>
  </si>
  <si>
    <t>ワタル</t>
  </si>
  <si>
    <t>タイラ</t>
  </si>
  <si>
    <t>ショウノスケ</t>
  </si>
  <si>
    <t>ハマザキ</t>
  </si>
  <si>
    <t>テラカワ</t>
  </si>
  <si>
    <t>ニシモト</t>
  </si>
  <si>
    <t>クニサワ</t>
  </si>
  <si>
    <t>リント</t>
  </si>
  <si>
    <t>コウ</t>
  </si>
  <si>
    <t>キチノスケ</t>
  </si>
  <si>
    <t>ヒデアキ</t>
  </si>
  <si>
    <t>ハルメ</t>
  </si>
  <si>
    <t>マジマ</t>
  </si>
  <si>
    <t>イシガキ</t>
  </si>
  <si>
    <t>コウジン</t>
  </si>
  <si>
    <t>ノリマツ</t>
  </si>
  <si>
    <t>ヨシトモ</t>
  </si>
  <si>
    <t>カンスケ</t>
  </si>
  <si>
    <t>アリタ</t>
  </si>
  <si>
    <t>ユウリ</t>
  </si>
  <si>
    <t>チサト</t>
  </si>
  <si>
    <t>クラタ</t>
  </si>
  <si>
    <t>リョウジ</t>
  </si>
  <si>
    <t>ロクタ</t>
  </si>
  <si>
    <t>ヤクモ</t>
  </si>
  <si>
    <t>カワヅ</t>
  </si>
  <si>
    <t>サクト</t>
  </si>
  <si>
    <t>アカツキ</t>
  </si>
  <si>
    <t>クゲ</t>
  </si>
  <si>
    <t>シンカワ</t>
  </si>
  <si>
    <t>カイゾウ</t>
  </si>
  <si>
    <t>シマナカ</t>
  </si>
  <si>
    <t>チハル</t>
  </si>
  <si>
    <t>ユウシ</t>
  </si>
  <si>
    <t>イケグチ</t>
  </si>
  <si>
    <t>マサヤ</t>
  </si>
  <si>
    <t>オクムラ</t>
  </si>
  <si>
    <t>カズミ</t>
  </si>
  <si>
    <t>ハスコ</t>
  </si>
  <si>
    <t>ハヤミ</t>
  </si>
  <si>
    <t>キド</t>
  </si>
  <si>
    <t>コブ</t>
  </si>
  <si>
    <t>ナオヤ</t>
  </si>
  <si>
    <t>ヨシエ</t>
  </si>
  <si>
    <t>モモタ</t>
  </si>
  <si>
    <t>ヤマダ</t>
  </si>
  <si>
    <t>ケイタロウ</t>
  </si>
  <si>
    <t>ウザワ</t>
  </si>
  <si>
    <t>マブチ</t>
  </si>
  <si>
    <t>オクハタ</t>
  </si>
  <si>
    <t>トモタカ</t>
  </si>
  <si>
    <t>アンラク</t>
  </si>
  <si>
    <t>ヒロミチ</t>
  </si>
  <si>
    <t>ナリタ</t>
  </si>
  <si>
    <t>キョウ</t>
  </si>
  <si>
    <t>バン</t>
  </si>
  <si>
    <t>ルキヤ</t>
  </si>
  <si>
    <t>ヤオ</t>
  </si>
  <si>
    <t>ヤダ</t>
  </si>
  <si>
    <t>ムラキ</t>
  </si>
  <si>
    <t>ヨケ</t>
  </si>
  <si>
    <t>ション</t>
  </si>
  <si>
    <t>マスモト</t>
  </si>
  <si>
    <t>ヤノ</t>
  </si>
  <si>
    <t>シュウト</t>
  </si>
  <si>
    <t>オリタ</t>
  </si>
  <si>
    <t>イロハ</t>
  </si>
  <si>
    <t>サンボンマツ</t>
  </si>
  <si>
    <t>マスタニ</t>
  </si>
  <si>
    <t>ヨシヒロ</t>
  </si>
  <si>
    <t>テルアキ</t>
  </si>
  <si>
    <t>オヅ</t>
  </si>
  <si>
    <t>ショウタロウ</t>
  </si>
  <si>
    <t>エイシ</t>
  </si>
  <si>
    <t>キトウ</t>
  </si>
  <si>
    <t>ソウイチ</t>
  </si>
  <si>
    <t>スギタニ</t>
  </si>
  <si>
    <t>スエナガ</t>
  </si>
  <si>
    <t>ハタ</t>
  </si>
  <si>
    <t>トモハル</t>
  </si>
  <si>
    <t>アタル</t>
  </si>
  <si>
    <t>ホリウチ</t>
  </si>
  <si>
    <t>マナカ</t>
  </si>
  <si>
    <t>ヨシヅミ</t>
  </si>
  <si>
    <t>コスケガワ</t>
  </si>
  <si>
    <t>フクエ</t>
  </si>
  <si>
    <t>イナムラ</t>
  </si>
  <si>
    <t>オオスケ</t>
  </si>
  <si>
    <t>オカ</t>
  </si>
  <si>
    <t>ウメザキ</t>
  </si>
  <si>
    <t>オオクボ</t>
  </si>
  <si>
    <t>アユナリ</t>
  </si>
  <si>
    <t>ヒナリ</t>
  </si>
  <si>
    <t>カイダ</t>
  </si>
  <si>
    <t>ツネガ</t>
  </si>
  <si>
    <t>ハタサ</t>
  </si>
  <si>
    <t>キョウカネ</t>
  </si>
  <si>
    <t>ミサキ</t>
  </si>
  <si>
    <t>カミカワ</t>
  </si>
  <si>
    <t>クサカ</t>
  </si>
  <si>
    <t>タスク</t>
  </si>
  <si>
    <t>ホソミ</t>
  </si>
  <si>
    <t>レンシ</t>
  </si>
  <si>
    <t>ヒロマサ</t>
  </si>
  <si>
    <t>スガハラ</t>
  </si>
  <si>
    <t>カワスジ</t>
  </si>
  <si>
    <t>タイスケ</t>
  </si>
  <si>
    <t>ヒライ</t>
  </si>
  <si>
    <t>ヒョウドウ</t>
  </si>
  <si>
    <t>テルキ</t>
  </si>
  <si>
    <t>セギ</t>
  </si>
  <si>
    <t>カイジ</t>
  </si>
  <si>
    <t>ノア</t>
  </si>
  <si>
    <t>アコギ</t>
  </si>
  <si>
    <t>オザキ</t>
  </si>
  <si>
    <t>カクザキ</t>
  </si>
  <si>
    <t>カネミツ</t>
  </si>
  <si>
    <t>ナンブ</t>
  </si>
  <si>
    <t>ハルミツ</t>
  </si>
  <si>
    <t>ホウライ</t>
  </si>
  <si>
    <t>イシヅ</t>
  </si>
  <si>
    <t>シュント</t>
  </si>
  <si>
    <t>イガラシ</t>
  </si>
  <si>
    <t>ユキヒロ</t>
  </si>
  <si>
    <t>ナカハシ</t>
  </si>
  <si>
    <t>ヤスダ</t>
  </si>
  <si>
    <t>ナルキ</t>
  </si>
  <si>
    <t>タカハラ</t>
  </si>
  <si>
    <t>ミヤタ</t>
  </si>
  <si>
    <t>セトグチ</t>
  </si>
  <si>
    <t>サトキ</t>
  </si>
  <si>
    <t>イノコ</t>
  </si>
  <si>
    <t>キタウラ</t>
  </si>
  <si>
    <t>サカシタ</t>
  </si>
  <si>
    <t>ナルタ</t>
  </si>
  <si>
    <t>ホリタ</t>
  </si>
  <si>
    <t>ミズオチ</t>
  </si>
  <si>
    <t>ミツダ</t>
  </si>
  <si>
    <t>クレハ</t>
  </si>
  <si>
    <t>ハルナ</t>
  </si>
  <si>
    <t>ナゴミ</t>
  </si>
  <si>
    <t>シマズ</t>
  </si>
  <si>
    <t>セキ</t>
  </si>
  <si>
    <t>ユウジロウ</t>
  </si>
  <si>
    <t>トクザワ</t>
  </si>
  <si>
    <t>イワヤマ</t>
  </si>
  <si>
    <t>ナジマ</t>
  </si>
  <si>
    <t>トミ</t>
  </si>
  <si>
    <t>ヒサダ</t>
  </si>
  <si>
    <t>イヌイ</t>
  </si>
  <si>
    <t>オカゾエ</t>
  </si>
  <si>
    <t>リョウヘイ</t>
  </si>
  <si>
    <t>オザワ</t>
  </si>
  <si>
    <t>ヨシハル</t>
  </si>
  <si>
    <t>カワモト</t>
  </si>
  <si>
    <t>コウノ</t>
  </si>
  <si>
    <t>トモアキ</t>
  </si>
  <si>
    <t>スミダ</t>
  </si>
  <si>
    <t>マサムネ</t>
  </si>
  <si>
    <t>チダ</t>
  </si>
  <si>
    <t>トリイ</t>
  </si>
  <si>
    <t>カツミ</t>
  </si>
  <si>
    <t>シゲヒロ</t>
  </si>
  <si>
    <t>トザワ</t>
  </si>
  <si>
    <t>リヒト</t>
  </si>
  <si>
    <t>ナガシマ</t>
  </si>
  <si>
    <t>ジョウタロウ</t>
  </si>
  <si>
    <t>イタクラ</t>
  </si>
  <si>
    <t>サクダ</t>
  </si>
  <si>
    <t>オガサワラ</t>
  </si>
  <si>
    <t>ユウシロウ</t>
  </si>
  <si>
    <t>ダイトウ</t>
  </si>
  <si>
    <t>コウエイ</t>
  </si>
  <si>
    <t>カワムラ</t>
  </si>
  <si>
    <t>マツオ</t>
  </si>
  <si>
    <t>カワバタ</t>
  </si>
  <si>
    <t>ミサカ</t>
  </si>
  <si>
    <t>リュウ</t>
  </si>
  <si>
    <t>タマキ</t>
  </si>
  <si>
    <t>オギ</t>
  </si>
  <si>
    <t>ショウヤ</t>
  </si>
  <si>
    <t>キクチ</t>
  </si>
  <si>
    <t>②記録入力シートに各種目出場者データを入力（登録番号、記録）</t>
    <rPh sb="1" eb="3">
      <t>キロク</t>
    </rPh>
    <rPh sb="3" eb="5">
      <t>ニュウリョク</t>
    </rPh>
    <rPh sb="9" eb="12">
      <t>カクシュモク</t>
    </rPh>
    <rPh sb="12" eb="15">
      <t>シュツジョウシャ</t>
    </rPh>
    <rPh sb="19" eb="21">
      <t>ニュウリョク</t>
    </rPh>
    <rPh sb="22" eb="24">
      <t>トウロク</t>
    </rPh>
    <rPh sb="24" eb="26">
      <t>バンゴウ</t>
    </rPh>
    <rPh sb="27" eb="29">
      <t>キロク</t>
    </rPh>
    <phoneticPr fontId="1"/>
  </si>
  <si>
    <t>③一覧表を印刷</t>
    <rPh sb="1" eb="3">
      <t>イチラン</t>
    </rPh>
    <rPh sb="3" eb="4">
      <t>ヒョウ</t>
    </rPh>
    <rPh sb="5" eb="7">
      <t>インサツ</t>
    </rPh>
    <phoneticPr fontId="1"/>
  </si>
  <si>
    <t>このファイルをtandf@iciita.comに送信してください</t>
    <rPh sb="24" eb="26">
      <t>ソウシン</t>
    </rPh>
    <phoneticPr fontId="1"/>
  </si>
  <si>
    <t>3000m</t>
    <phoneticPr fontId="4"/>
  </si>
  <si>
    <t>01000</t>
    <phoneticPr fontId="4"/>
  </si>
  <si>
    <t>3000mW</t>
    <phoneticPr fontId="4"/>
  </si>
  <si>
    <t>06000</t>
    <phoneticPr fontId="4"/>
  </si>
  <si>
    <t>第78回　兵庫県高等学校ユース陸上競技対校選手権大会地区予選会　申込書</t>
    <rPh sb="0" eb="1">
      <t>ダイ</t>
    </rPh>
    <rPh sb="3" eb="4">
      <t>カイ</t>
    </rPh>
    <rPh sb="5" eb="8">
      <t>ヒョウゴケン</t>
    </rPh>
    <rPh sb="8" eb="10">
      <t>コウトウ</t>
    </rPh>
    <rPh sb="10" eb="12">
      <t>ガッコウ</t>
    </rPh>
    <rPh sb="15" eb="17">
      <t>リクジョウ</t>
    </rPh>
    <rPh sb="17" eb="19">
      <t>キョウギ</t>
    </rPh>
    <rPh sb="19" eb="21">
      <t>タイコウ</t>
    </rPh>
    <rPh sb="21" eb="24">
      <t>センシュケン</t>
    </rPh>
    <rPh sb="24" eb="26">
      <t>タイカイ</t>
    </rPh>
    <rPh sb="26" eb="28">
      <t>チク</t>
    </rPh>
    <rPh sb="28" eb="31">
      <t>ヨセンカイ</t>
    </rPh>
    <rPh sb="32" eb="35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</si>
</sst>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9.5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22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5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distributed" vertical="center"/>
    </xf>
    <xf numFmtId="0" fontId="5" fillId="0" borderId="0" xfId="0" applyFont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0" borderId="2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/>
    <xf numFmtId="0" fontId="2" fillId="2" borderId="7" xfId="0" applyFont="1" applyFill="1" applyBorder="1" applyAlignment="1">
      <alignment horizontal="distributed" vertical="center"/>
    </xf>
    <xf numFmtId="0" fontId="2" fillId="0" borderId="10" xfId="0" applyFont="1" applyBorder="1" applyAlignment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distributed"/>
    </xf>
    <xf numFmtId="49" fontId="2" fillId="3" borderId="18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distributed"/>
    </xf>
    <xf numFmtId="0" fontId="2" fillId="3" borderId="1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distributed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distributed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0" borderId="0" xfId="0" applyFont="1" applyAlignment="1"/>
    <xf numFmtId="0" fontId="0" fillId="0" borderId="0" xfId="0" applyAlignment="1"/>
    <xf numFmtId="0" fontId="0" fillId="0" borderId="0" xfId="0" applyAlignment="1">
      <alignment shrinkToFit="1"/>
    </xf>
    <xf numFmtId="0" fontId="12" fillId="0" borderId="4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13" fillId="0" borderId="0" xfId="0" applyFont="1" applyAlignment="1"/>
    <xf numFmtId="0" fontId="10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8" fillId="0" borderId="60" xfId="0" applyFont="1" applyBorder="1" applyAlignment="1">
      <alignment horizontal="distributed" vertical="center"/>
    </xf>
    <xf numFmtId="0" fontId="5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9" fillId="0" borderId="65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/>
    </xf>
    <xf numFmtId="0" fontId="19" fillId="0" borderId="67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2" fillId="0" borderId="34" xfId="0" applyFont="1" applyBorder="1" applyAlignment="1">
      <alignment horizontal="distributed"/>
    </xf>
    <xf numFmtId="0" fontId="2" fillId="0" borderId="34" xfId="0" applyFont="1" applyBorder="1" applyAlignment="1">
      <alignment horizontal="right"/>
    </xf>
    <xf numFmtId="0" fontId="2" fillId="0" borderId="34" xfId="0" applyFont="1" applyBorder="1" applyAlignment="1"/>
    <xf numFmtId="0" fontId="2" fillId="0" borderId="37" xfId="0" applyFont="1" applyBorder="1" applyAlignment="1">
      <alignment horizontal="distributed"/>
    </xf>
    <xf numFmtId="0" fontId="2" fillId="0" borderId="37" xfId="0" applyFont="1" applyBorder="1" applyAlignment="1"/>
    <xf numFmtId="49" fontId="2" fillId="5" borderId="32" xfId="0" applyNumberFormat="1" applyFont="1" applyFill="1" applyBorder="1" applyAlignment="1">
      <alignment horizontal="center"/>
    </xf>
    <xf numFmtId="49" fontId="2" fillId="3" borderId="21" xfId="0" quotePrefix="1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5" borderId="34" xfId="0" applyFont="1" applyFill="1" applyBorder="1" applyAlignment="1" applyProtection="1">
      <protection locked="0"/>
    </xf>
    <xf numFmtId="0" fontId="2" fillId="5" borderId="34" xfId="0" applyFont="1" applyFill="1" applyBorder="1" applyAlignment="1"/>
    <xf numFmtId="0" fontId="2" fillId="5" borderId="37" xfId="0" applyFont="1" applyFill="1" applyBorder="1" applyAlignment="1"/>
    <xf numFmtId="49" fontId="2" fillId="5" borderId="34" xfId="0" applyNumberFormat="1" applyFont="1" applyFill="1" applyBorder="1" applyAlignment="1" applyProtection="1">
      <alignment horizontal="center"/>
      <protection locked="0"/>
    </xf>
    <xf numFmtId="49" fontId="2" fillId="3" borderId="32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0" fontId="2" fillId="0" borderId="33" xfId="0" applyFont="1" applyBorder="1" applyAlignment="1"/>
    <xf numFmtId="0" fontId="2" fillId="5" borderId="33" xfId="0" applyFont="1" applyFill="1" applyBorder="1" applyAlignment="1"/>
    <xf numFmtId="0" fontId="2" fillId="0" borderId="3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49" fontId="2" fillId="0" borderId="33" xfId="0" applyNumberFormat="1" applyFont="1" applyBorder="1" applyAlignment="1">
      <alignment vertical="center" textRotation="255"/>
    </xf>
    <xf numFmtId="49" fontId="19" fillId="0" borderId="41" xfId="0" applyNumberFormat="1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/>
    <xf numFmtId="0" fontId="24" fillId="0" borderId="0" xfId="0" applyFont="1" applyAlignment="1">
      <alignment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14" fillId="0" borderId="0" xfId="0" applyFont="1" applyAlignment="1"/>
    <xf numFmtId="0" fontId="25" fillId="0" borderId="0" xfId="0" applyFont="1" applyAlignment="1"/>
    <xf numFmtId="0" fontId="30" fillId="0" borderId="45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shrinkToFit="1"/>
    </xf>
    <xf numFmtId="0" fontId="19" fillId="0" borderId="62" xfId="0" applyFont="1" applyBorder="1" applyAlignment="1">
      <alignment horizontal="center" vertical="center" shrinkToFit="1"/>
    </xf>
    <xf numFmtId="0" fontId="19" fillId="0" borderId="63" xfId="0" applyFont="1" applyBorder="1" applyAlignment="1">
      <alignment horizontal="right" vertical="center" shrinkToFit="1"/>
    </xf>
    <xf numFmtId="0" fontId="19" fillId="0" borderId="64" xfId="0" applyFont="1" applyBorder="1" applyAlignment="1">
      <alignment horizontal="right" vertical="center" shrinkToFit="1"/>
    </xf>
    <xf numFmtId="0" fontId="19" fillId="0" borderId="68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9" fillId="0" borderId="69" xfId="0" applyFont="1" applyBorder="1" applyAlignment="1">
      <alignment horizontal="right" vertical="center" shrinkToFit="1"/>
    </xf>
    <xf numFmtId="0" fontId="19" fillId="0" borderId="70" xfId="0" applyFont="1" applyBorder="1" applyAlignment="1">
      <alignment horizontal="right" vertical="center" shrinkToFit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/>
    </xf>
    <xf numFmtId="0" fontId="19" fillId="0" borderId="42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6" borderId="0" xfId="0" applyFill="1">
      <alignment vertical="center"/>
    </xf>
    <xf numFmtId="0" fontId="19" fillId="0" borderId="84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/>
    </xf>
    <xf numFmtId="0" fontId="18" fillId="0" borderId="67" xfId="0" applyFont="1" applyBorder="1" applyAlignment="1">
      <alignment horizontal="distributed" vertical="center"/>
    </xf>
    <xf numFmtId="0" fontId="18" fillId="0" borderId="82" xfId="0" applyFont="1" applyBorder="1" applyAlignment="1">
      <alignment horizontal="distributed" vertical="center"/>
    </xf>
    <xf numFmtId="0" fontId="19" fillId="0" borderId="79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80" xfId="0" applyFont="1" applyBorder="1" applyAlignment="1">
      <alignment horizontal="right" vertical="center" shrinkToFit="1"/>
    </xf>
    <xf numFmtId="0" fontId="19" fillId="0" borderId="81" xfId="0" applyFont="1" applyBorder="1" applyAlignment="1">
      <alignment horizontal="right" vertical="center" shrinkToFit="1"/>
    </xf>
    <xf numFmtId="49" fontId="2" fillId="5" borderId="86" xfId="0" applyNumberFormat="1" applyFont="1" applyFill="1" applyBorder="1" applyAlignment="1">
      <alignment horizontal="center"/>
    </xf>
    <xf numFmtId="0" fontId="2" fillId="0" borderId="33" xfId="0" applyFont="1" applyBorder="1" applyAlignment="1">
      <alignment horizontal="distributed"/>
    </xf>
    <xf numFmtId="0" fontId="2" fillId="5" borderId="33" xfId="0" applyFont="1" applyFill="1" applyBorder="1" applyAlignment="1" applyProtection="1">
      <protection locked="0"/>
    </xf>
    <xf numFmtId="49" fontId="2" fillId="5" borderId="33" xfId="0" applyNumberFormat="1" applyFont="1" applyFill="1" applyBorder="1" applyAlignment="1" applyProtection="1">
      <alignment horizontal="center"/>
      <protection locked="0"/>
    </xf>
    <xf numFmtId="0" fontId="2" fillId="0" borderId="33" xfId="0" applyFont="1" applyBorder="1" applyAlignment="1">
      <alignment horizontal="right"/>
    </xf>
    <xf numFmtId="49" fontId="2" fillId="0" borderId="34" xfId="0" applyNumberFormat="1" applyFont="1" applyBorder="1" applyAlignment="1">
      <alignment vertical="center" textRotation="255"/>
    </xf>
    <xf numFmtId="49" fontId="2" fillId="0" borderId="37" xfId="0" applyNumberFormat="1" applyFont="1" applyBorder="1" applyAlignment="1">
      <alignment vertical="center" textRotation="255"/>
    </xf>
    <xf numFmtId="0" fontId="19" fillId="0" borderId="88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19" fillId="0" borderId="89" xfId="0" applyFont="1" applyBorder="1" applyAlignment="1">
      <alignment horizontal="center" vertical="center" shrinkToFit="1"/>
    </xf>
    <xf numFmtId="0" fontId="19" fillId="0" borderId="90" xfId="0" applyFont="1" applyBorder="1" applyAlignment="1">
      <alignment horizontal="right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right" vertical="center" shrinkToFit="1"/>
    </xf>
    <xf numFmtId="0" fontId="19" fillId="0" borderId="36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right" vertical="center" shrinkToFit="1"/>
    </xf>
    <xf numFmtId="0" fontId="19" fillId="0" borderId="91" xfId="0" applyFont="1" applyBorder="1" applyAlignment="1">
      <alignment horizontal="right" vertical="center" shrinkToFit="1"/>
    </xf>
    <xf numFmtId="0" fontId="19" fillId="0" borderId="92" xfId="0" applyFont="1" applyBorder="1" applyAlignment="1">
      <alignment horizontal="right" vertical="center" shrinkToFit="1"/>
    </xf>
    <xf numFmtId="0" fontId="19" fillId="0" borderId="93" xfId="0" applyFont="1" applyBorder="1" applyAlignment="1">
      <alignment horizontal="right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94" xfId="0" applyFont="1" applyBorder="1" applyAlignment="1">
      <alignment horizontal="right" vertical="center" shrinkToFit="1"/>
    </xf>
    <xf numFmtId="0" fontId="19" fillId="0" borderId="95" xfId="0" applyFont="1" applyBorder="1" applyAlignment="1">
      <alignment horizontal="right" vertical="center" shrinkToFit="1"/>
    </xf>
    <xf numFmtId="0" fontId="10" fillId="0" borderId="82" xfId="0" applyFont="1" applyBorder="1" applyAlignment="1">
      <alignment horizontal="center"/>
    </xf>
    <xf numFmtId="49" fontId="2" fillId="5" borderId="96" xfId="0" applyNumberFormat="1" applyFont="1" applyFill="1" applyBorder="1" applyAlignment="1">
      <alignment horizontal="center"/>
    </xf>
    <xf numFmtId="49" fontId="2" fillId="0" borderId="29" xfId="0" applyNumberFormat="1" applyFont="1" applyBorder="1" applyAlignment="1">
      <alignment vertical="center" textRotation="255"/>
    </xf>
    <xf numFmtId="0" fontId="2" fillId="0" borderId="29" xfId="0" applyFont="1" applyBorder="1" applyAlignment="1">
      <alignment horizontal="distributed"/>
    </xf>
    <xf numFmtId="0" fontId="2" fillId="5" borderId="29" xfId="0" applyFont="1" applyFill="1" applyBorder="1" applyAlignment="1" applyProtection="1">
      <protection locked="0"/>
    </xf>
    <xf numFmtId="49" fontId="2" fillId="5" borderId="29" xfId="0" applyNumberFormat="1" applyFont="1" applyFill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right"/>
    </xf>
    <xf numFmtId="0" fontId="2" fillId="0" borderId="29" xfId="0" applyFont="1" applyBorder="1" applyAlignment="1"/>
    <xf numFmtId="0" fontId="2" fillId="5" borderId="29" xfId="0" applyFont="1" applyFill="1" applyBorder="1" applyAlignment="1"/>
    <xf numFmtId="49" fontId="2" fillId="5" borderId="36" xfId="0" applyNumberFormat="1" applyFont="1" applyFill="1" applyBorder="1" applyAlignment="1">
      <alignment horizontal="center"/>
    </xf>
    <xf numFmtId="0" fontId="2" fillId="5" borderId="37" xfId="0" applyFont="1" applyFill="1" applyBorder="1" applyAlignment="1" applyProtection="1">
      <protection locked="0"/>
    </xf>
    <xf numFmtId="49" fontId="2" fillId="5" borderId="37" xfId="0" applyNumberFormat="1" applyFont="1" applyFill="1" applyBorder="1" applyAlignment="1" applyProtection="1">
      <alignment horizontal="center"/>
      <protection locked="0"/>
    </xf>
    <xf numFmtId="0" fontId="2" fillId="0" borderId="37" xfId="0" applyFont="1" applyBorder="1" applyAlignment="1">
      <alignment horizontal="right"/>
    </xf>
    <xf numFmtId="49" fontId="2" fillId="5" borderId="39" xfId="0" applyNumberFormat="1" applyFont="1" applyFill="1" applyBorder="1" applyAlignment="1">
      <alignment horizontal="center"/>
    </xf>
    <xf numFmtId="49" fontId="2" fillId="0" borderId="40" xfId="0" applyNumberFormat="1" applyFont="1" applyBorder="1" applyAlignment="1">
      <alignment vertical="center" textRotation="255"/>
    </xf>
    <xf numFmtId="0" fontId="2" fillId="0" borderId="40" xfId="0" applyFont="1" applyBorder="1" applyAlignment="1">
      <alignment horizontal="distributed"/>
    </xf>
    <xf numFmtId="0" fontId="2" fillId="5" borderId="40" xfId="0" applyFont="1" applyFill="1" applyBorder="1" applyAlignment="1" applyProtection="1">
      <protection locked="0"/>
    </xf>
    <xf numFmtId="49" fontId="2" fillId="5" borderId="40" xfId="0" applyNumberFormat="1" applyFont="1" applyFill="1" applyBorder="1" applyAlignment="1" applyProtection="1">
      <alignment horizontal="center"/>
      <protection locked="0"/>
    </xf>
    <xf numFmtId="0" fontId="2" fillId="0" borderId="40" xfId="0" applyFont="1" applyBorder="1" applyAlignment="1">
      <alignment horizontal="right"/>
    </xf>
    <xf numFmtId="0" fontId="2" fillId="0" borderId="40" xfId="0" applyFont="1" applyBorder="1" applyAlignment="1"/>
    <xf numFmtId="0" fontId="2" fillId="5" borderId="40" xfId="0" applyFont="1" applyFill="1" applyBorder="1" applyAlignment="1"/>
    <xf numFmtId="49" fontId="2" fillId="5" borderId="89" xfId="0" applyNumberFormat="1" applyFont="1" applyFill="1" applyBorder="1" applyAlignment="1">
      <alignment horizontal="center"/>
    </xf>
    <xf numFmtId="49" fontId="2" fillId="0" borderId="88" xfId="0" applyNumberFormat="1" applyFont="1" applyBorder="1" applyAlignment="1">
      <alignment vertical="center" textRotation="255"/>
    </xf>
    <xf numFmtId="0" fontId="2" fillId="0" borderId="88" xfId="0" applyFont="1" applyBorder="1" applyAlignment="1">
      <alignment horizontal="distributed"/>
    </xf>
    <xf numFmtId="0" fontId="2" fillId="5" borderId="88" xfId="0" applyFont="1" applyFill="1" applyBorder="1" applyAlignment="1" applyProtection="1">
      <protection locked="0"/>
    </xf>
    <xf numFmtId="49" fontId="2" fillId="5" borderId="88" xfId="0" applyNumberFormat="1" applyFont="1" applyFill="1" applyBorder="1" applyAlignment="1" applyProtection="1">
      <alignment horizontal="center"/>
      <protection locked="0"/>
    </xf>
    <xf numFmtId="0" fontId="2" fillId="0" borderId="88" xfId="0" applyFont="1" applyBorder="1" applyAlignment="1">
      <alignment horizontal="right"/>
    </xf>
    <xf numFmtId="0" fontId="2" fillId="0" borderId="88" xfId="0" applyFont="1" applyBorder="1" applyAlignment="1"/>
    <xf numFmtId="0" fontId="2" fillId="5" borderId="88" xfId="0" applyFont="1" applyFill="1" applyBorder="1" applyAlignment="1"/>
    <xf numFmtId="0" fontId="2" fillId="5" borderId="26" xfId="0" applyFont="1" applyFill="1" applyBorder="1" applyAlignment="1" applyProtection="1">
      <protection locked="0"/>
    </xf>
    <xf numFmtId="49" fontId="2" fillId="3" borderId="39" xfId="0" applyNumberFormat="1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49" fontId="2" fillId="3" borderId="86" xfId="0" applyNumberFormat="1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49" fontId="2" fillId="3" borderId="89" xfId="0" applyNumberFormat="1" applyFont="1" applyFill="1" applyBorder="1" applyAlignment="1">
      <alignment horizontal="center"/>
    </xf>
    <xf numFmtId="0" fontId="2" fillId="0" borderId="88" xfId="0" applyFont="1" applyBorder="1" applyAlignment="1">
      <alignment horizontal="center"/>
    </xf>
    <xf numFmtId="0" fontId="11" fillId="0" borderId="100" xfId="0" applyFont="1" applyBorder="1" applyAlignment="1">
      <alignment horizontal="center" vertical="center"/>
    </xf>
    <xf numFmtId="0" fontId="0" fillId="0" borderId="103" xfId="0" applyBorder="1">
      <alignment vertical="center"/>
    </xf>
    <xf numFmtId="0" fontId="0" fillId="0" borderId="100" xfId="0" applyBorder="1">
      <alignment vertical="center"/>
    </xf>
    <xf numFmtId="0" fontId="29" fillId="0" borderId="72" xfId="0" applyFont="1" applyBorder="1" applyAlignment="1">
      <alignment vertical="center" shrinkToFit="1"/>
    </xf>
    <xf numFmtId="0" fontId="28" fillId="0" borderId="7" xfId="0" applyFont="1" applyBorder="1">
      <alignment vertical="center"/>
    </xf>
    <xf numFmtId="0" fontId="14" fillId="0" borderId="51" xfId="0" applyFont="1" applyBorder="1" applyAlignment="1">
      <alignment horizontal="right" vertical="center" shrinkToFit="1"/>
    </xf>
    <xf numFmtId="0" fontId="33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" xfId="0" applyFont="1" applyBorder="1" applyAlignment="1"/>
    <xf numFmtId="0" fontId="2" fillId="0" borderId="34" xfId="0" applyFont="1" applyBorder="1" applyAlignment="1" applyProtection="1">
      <protection locked="0"/>
    </xf>
    <xf numFmtId="0" fontId="2" fillId="0" borderId="33" xfId="0" applyFont="1" applyBorder="1" applyAlignment="1" applyProtection="1">
      <protection locked="0"/>
    </xf>
    <xf numFmtId="0" fontId="2" fillId="0" borderId="37" xfId="0" applyFont="1" applyBorder="1" applyAlignment="1" applyProtection="1">
      <protection locked="0"/>
    </xf>
    <xf numFmtId="49" fontId="2" fillId="5" borderId="40" xfId="0" applyNumberFormat="1" applyFont="1" applyFill="1" applyBorder="1" applyAlignment="1" applyProtection="1">
      <protection locked="0"/>
    </xf>
    <xf numFmtId="49" fontId="2" fillId="5" borderId="88" xfId="0" applyNumberFormat="1" applyFont="1" applyFill="1" applyBorder="1" applyAlignment="1" applyProtection="1">
      <protection locked="0"/>
    </xf>
    <xf numFmtId="0" fontId="2" fillId="0" borderId="35" xfId="0" applyFont="1" applyBorder="1" applyAlignment="1"/>
    <xf numFmtId="0" fontId="2" fillId="0" borderId="38" xfId="0" applyFont="1" applyBorder="1" applyAlignment="1"/>
    <xf numFmtId="0" fontId="2" fillId="0" borderId="31" xfId="0" applyFont="1" applyBorder="1" applyAlignment="1"/>
    <xf numFmtId="0" fontId="2" fillId="0" borderId="95" xfId="0" applyFont="1" applyBorder="1" applyAlignment="1"/>
    <xf numFmtId="0" fontId="2" fillId="0" borderId="83" xfId="0" applyFont="1" applyBorder="1" applyAlignment="1"/>
    <xf numFmtId="0" fontId="2" fillId="0" borderId="90" xfId="0" applyFont="1" applyBorder="1" applyAlignment="1"/>
    <xf numFmtId="0" fontId="34" fillId="0" borderId="0" xfId="0" applyFont="1" applyAlignment="1"/>
    <xf numFmtId="0" fontId="2" fillId="0" borderId="2" xfId="0" applyFont="1" applyBorder="1" applyAlignment="1" applyProtection="1">
      <alignment horizontal="left"/>
      <protection locked="0"/>
    </xf>
    <xf numFmtId="0" fontId="35" fillId="0" borderId="0" xfId="0" applyFont="1">
      <alignment vertical="center"/>
    </xf>
    <xf numFmtId="0" fontId="0" fillId="4" borderId="0" xfId="0" applyFill="1">
      <alignment vertical="center"/>
    </xf>
    <xf numFmtId="0" fontId="35" fillId="9" borderId="1" xfId="0" applyFont="1" applyFill="1" applyBorder="1" applyProtection="1">
      <alignment vertical="center"/>
      <protection locked="0"/>
    </xf>
    <xf numFmtId="0" fontId="0" fillId="8" borderId="0" xfId="0" applyFill="1">
      <alignment vertical="center"/>
    </xf>
    <xf numFmtId="0" fontId="0" fillId="7" borderId="0" xfId="0" applyFill="1" applyAlignment="1">
      <alignment horizontal="center" vertical="center"/>
    </xf>
    <xf numFmtId="0" fontId="35" fillId="6" borderId="0" xfId="0" applyFont="1" applyFill="1">
      <alignment vertical="center"/>
    </xf>
    <xf numFmtId="0" fontId="0" fillId="10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35" fillId="9" borderId="1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2" borderId="65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39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0" fontId="25" fillId="0" borderId="51" xfId="0" applyFont="1" applyBorder="1" applyAlignment="1">
      <alignment horizontal="left" vertical="center" shrinkToFit="1"/>
    </xf>
    <xf numFmtId="0" fontId="25" fillId="0" borderId="53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shrinkToFit="1"/>
    </xf>
    <xf numFmtId="0" fontId="27" fillId="0" borderId="3" xfId="0" applyFont="1" applyBorder="1" applyAlignment="1"/>
    <xf numFmtId="0" fontId="25" fillId="0" borderId="5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50" xfId="0" applyFont="1" applyBorder="1" applyAlignment="1">
      <alignment horizontal="center" vertical="center" shrinkToFit="1"/>
    </xf>
    <xf numFmtId="0" fontId="25" fillId="0" borderId="51" xfId="0" applyFont="1" applyBorder="1" applyAlignment="1">
      <alignment horizontal="center" vertical="center" shrinkToFit="1"/>
    </xf>
    <xf numFmtId="0" fontId="25" fillId="0" borderId="52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/>
    <xf numFmtId="0" fontId="21" fillId="0" borderId="51" xfId="0" applyFont="1" applyBorder="1" applyAlignment="1"/>
    <xf numFmtId="0" fontId="24" fillId="0" borderId="51" xfId="0" applyFont="1" applyBorder="1" applyAlignment="1">
      <alignment horizontal="center" vertical="center" shrinkToFit="1"/>
    </xf>
    <xf numFmtId="0" fontId="36" fillId="0" borderId="65" xfId="0" applyFont="1" applyBorder="1" applyAlignment="1">
      <alignment horizontal="center" vertical="center" wrapText="1"/>
    </xf>
    <xf numFmtId="0" fontId="36" fillId="0" borderId="66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0" borderId="4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/>
    </xf>
    <xf numFmtId="0" fontId="14" fillId="0" borderId="53" xfId="0" applyFont="1" applyBorder="1" applyAlignment="1"/>
    <xf numFmtId="0" fontId="20" fillId="0" borderId="77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101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0" fillId="0" borderId="79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 wrapText="1"/>
    </xf>
    <xf numFmtId="0" fontId="20" fillId="0" borderId="75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15" fillId="0" borderId="60" xfId="0" applyFont="1" applyBorder="1" applyAlignment="1">
      <alignment horizontal="center" vertical="center" textRotation="255"/>
    </xf>
    <xf numFmtId="0" fontId="15" fillId="0" borderId="66" xfId="0" applyFont="1" applyBorder="1" applyAlignment="1">
      <alignment horizontal="center" vertical="center" textRotation="255"/>
    </xf>
    <xf numFmtId="0" fontId="15" fillId="0" borderId="71" xfId="0" applyFont="1" applyBorder="1" applyAlignment="1">
      <alignment horizontal="center" vertical="center" textRotation="255"/>
    </xf>
    <xf numFmtId="0" fontId="15" fillId="0" borderId="87" xfId="0" applyFont="1" applyBorder="1" applyAlignment="1">
      <alignment horizontal="center" vertical="center" textRotation="255"/>
    </xf>
  </cellXfs>
  <cellStyles count="1">
    <cellStyle name="標準" xfId="0" builtinId="0"/>
  </cellStyles>
  <dxfs count="5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FFFF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tabSelected="1" topLeftCell="A8" workbookViewId="0">
      <selection activeCell="J28" sqref="J28"/>
    </sheetView>
  </sheetViews>
  <sheetFormatPr defaultRowHeight="13" x14ac:dyDescent="0.2"/>
  <cols>
    <col min="1" max="1" width="3.26953125" style="1" customWidth="1"/>
    <col min="2" max="3" width="12.6328125" style="1" customWidth="1"/>
    <col min="4" max="4" width="12.6328125" style="25" customWidth="1"/>
    <col min="5" max="6" width="12.6328125" style="1" customWidth="1"/>
    <col min="7" max="256" width="9" style="1"/>
    <col min="257" max="257" width="3.26953125" style="1" customWidth="1"/>
    <col min="258" max="262" width="12.6328125" style="1" customWidth="1"/>
    <col min="263" max="512" width="9" style="1"/>
    <col min="513" max="513" width="3.26953125" style="1" customWidth="1"/>
    <col min="514" max="518" width="12.6328125" style="1" customWidth="1"/>
    <col min="519" max="768" width="9" style="1"/>
    <col min="769" max="769" width="3.26953125" style="1" customWidth="1"/>
    <col min="770" max="774" width="12.6328125" style="1" customWidth="1"/>
    <col min="775" max="1024" width="9" style="1"/>
    <col min="1025" max="1025" width="3.26953125" style="1" customWidth="1"/>
    <col min="1026" max="1030" width="12.6328125" style="1" customWidth="1"/>
    <col min="1031" max="1280" width="9" style="1"/>
    <col min="1281" max="1281" width="3.26953125" style="1" customWidth="1"/>
    <col min="1282" max="1286" width="12.6328125" style="1" customWidth="1"/>
    <col min="1287" max="1536" width="9" style="1"/>
    <col min="1537" max="1537" width="3.26953125" style="1" customWidth="1"/>
    <col min="1538" max="1542" width="12.6328125" style="1" customWidth="1"/>
    <col min="1543" max="1792" width="9" style="1"/>
    <col min="1793" max="1793" width="3.26953125" style="1" customWidth="1"/>
    <col min="1794" max="1798" width="12.6328125" style="1" customWidth="1"/>
    <col min="1799" max="2048" width="9" style="1"/>
    <col min="2049" max="2049" width="3.26953125" style="1" customWidth="1"/>
    <col min="2050" max="2054" width="12.6328125" style="1" customWidth="1"/>
    <col min="2055" max="2304" width="9" style="1"/>
    <col min="2305" max="2305" width="3.26953125" style="1" customWidth="1"/>
    <col min="2306" max="2310" width="12.6328125" style="1" customWidth="1"/>
    <col min="2311" max="2560" width="9" style="1"/>
    <col min="2561" max="2561" width="3.26953125" style="1" customWidth="1"/>
    <col min="2562" max="2566" width="12.6328125" style="1" customWidth="1"/>
    <col min="2567" max="2816" width="9" style="1"/>
    <col min="2817" max="2817" width="3.26953125" style="1" customWidth="1"/>
    <col min="2818" max="2822" width="12.6328125" style="1" customWidth="1"/>
    <col min="2823" max="3072" width="9" style="1"/>
    <col min="3073" max="3073" width="3.26953125" style="1" customWidth="1"/>
    <col min="3074" max="3078" width="12.6328125" style="1" customWidth="1"/>
    <col min="3079" max="3328" width="9" style="1"/>
    <col min="3329" max="3329" width="3.26953125" style="1" customWidth="1"/>
    <col min="3330" max="3334" width="12.6328125" style="1" customWidth="1"/>
    <col min="3335" max="3584" width="9" style="1"/>
    <col min="3585" max="3585" width="3.26953125" style="1" customWidth="1"/>
    <col min="3586" max="3590" width="12.6328125" style="1" customWidth="1"/>
    <col min="3591" max="3840" width="9" style="1"/>
    <col min="3841" max="3841" width="3.26953125" style="1" customWidth="1"/>
    <col min="3842" max="3846" width="12.6328125" style="1" customWidth="1"/>
    <col min="3847" max="4096" width="9" style="1"/>
    <col min="4097" max="4097" width="3.26953125" style="1" customWidth="1"/>
    <col min="4098" max="4102" width="12.6328125" style="1" customWidth="1"/>
    <col min="4103" max="4352" width="9" style="1"/>
    <col min="4353" max="4353" width="3.26953125" style="1" customWidth="1"/>
    <col min="4354" max="4358" width="12.6328125" style="1" customWidth="1"/>
    <col min="4359" max="4608" width="9" style="1"/>
    <col min="4609" max="4609" width="3.26953125" style="1" customWidth="1"/>
    <col min="4610" max="4614" width="12.6328125" style="1" customWidth="1"/>
    <col min="4615" max="4864" width="9" style="1"/>
    <col min="4865" max="4865" width="3.26953125" style="1" customWidth="1"/>
    <col min="4866" max="4870" width="12.6328125" style="1" customWidth="1"/>
    <col min="4871" max="5120" width="9" style="1"/>
    <col min="5121" max="5121" width="3.26953125" style="1" customWidth="1"/>
    <col min="5122" max="5126" width="12.6328125" style="1" customWidth="1"/>
    <col min="5127" max="5376" width="9" style="1"/>
    <col min="5377" max="5377" width="3.26953125" style="1" customWidth="1"/>
    <col min="5378" max="5382" width="12.6328125" style="1" customWidth="1"/>
    <col min="5383" max="5632" width="9" style="1"/>
    <col min="5633" max="5633" width="3.26953125" style="1" customWidth="1"/>
    <col min="5634" max="5638" width="12.6328125" style="1" customWidth="1"/>
    <col min="5639" max="5888" width="9" style="1"/>
    <col min="5889" max="5889" width="3.26953125" style="1" customWidth="1"/>
    <col min="5890" max="5894" width="12.6328125" style="1" customWidth="1"/>
    <col min="5895" max="6144" width="9" style="1"/>
    <col min="6145" max="6145" width="3.26953125" style="1" customWidth="1"/>
    <col min="6146" max="6150" width="12.6328125" style="1" customWidth="1"/>
    <col min="6151" max="6400" width="9" style="1"/>
    <col min="6401" max="6401" width="3.26953125" style="1" customWidth="1"/>
    <col min="6402" max="6406" width="12.6328125" style="1" customWidth="1"/>
    <col min="6407" max="6656" width="9" style="1"/>
    <col min="6657" max="6657" width="3.26953125" style="1" customWidth="1"/>
    <col min="6658" max="6662" width="12.6328125" style="1" customWidth="1"/>
    <col min="6663" max="6912" width="9" style="1"/>
    <col min="6913" max="6913" width="3.26953125" style="1" customWidth="1"/>
    <col min="6914" max="6918" width="12.6328125" style="1" customWidth="1"/>
    <col min="6919" max="7168" width="9" style="1"/>
    <col min="7169" max="7169" width="3.26953125" style="1" customWidth="1"/>
    <col min="7170" max="7174" width="12.6328125" style="1" customWidth="1"/>
    <col min="7175" max="7424" width="9" style="1"/>
    <col min="7425" max="7425" width="3.26953125" style="1" customWidth="1"/>
    <col min="7426" max="7430" width="12.6328125" style="1" customWidth="1"/>
    <col min="7431" max="7680" width="9" style="1"/>
    <col min="7681" max="7681" width="3.26953125" style="1" customWidth="1"/>
    <col min="7682" max="7686" width="12.6328125" style="1" customWidth="1"/>
    <col min="7687" max="7936" width="9" style="1"/>
    <col min="7937" max="7937" width="3.26953125" style="1" customWidth="1"/>
    <col min="7938" max="7942" width="12.6328125" style="1" customWidth="1"/>
    <col min="7943" max="8192" width="9" style="1"/>
    <col min="8193" max="8193" width="3.26953125" style="1" customWidth="1"/>
    <col min="8194" max="8198" width="12.6328125" style="1" customWidth="1"/>
    <col min="8199" max="8448" width="9" style="1"/>
    <col min="8449" max="8449" width="3.26953125" style="1" customWidth="1"/>
    <col min="8450" max="8454" width="12.6328125" style="1" customWidth="1"/>
    <col min="8455" max="8704" width="9" style="1"/>
    <col min="8705" max="8705" width="3.26953125" style="1" customWidth="1"/>
    <col min="8706" max="8710" width="12.6328125" style="1" customWidth="1"/>
    <col min="8711" max="8960" width="9" style="1"/>
    <col min="8961" max="8961" width="3.26953125" style="1" customWidth="1"/>
    <col min="8962" max="8966" width="12.6328125" style="1" customWidth="1"/>
    <col min="8967" max="9216" width="9" style="1"/>
    <col min="9217" max="9217" width="3.26953125" style="1" customWidth="1"/>
    <col min="9218" max="9222" width="12.6328125" style="1" customWidth="1"/>
    <col min="9223" max="9472" width="9" style="1"/>
    <col min="9473" max="9473" width="3.26953125" style="1" customWidth="1"/>
    <col min="9474" max="9478" width="12.6328125" style="1" customWidth="1"/>
    <col min="9479" max="9728" width="9" style="1"/>
    <col min="9729" max="9729" width="3.26953125" style="1" customWidth="1"/>
    <col min="9730" max="9734" width="12.6328125" style="1" customWidth="1"/>
    <col min="9735" max="9984" width="9" style="1"/>
    <col min="9985" max="9985" width="3.26953125" style="1" customWidth="1"/>
    <col min="9986" max="9990" width="12.6328125" style="1" customWidth="1"/>
    <col min="9991" max="10240" width="9" style="1"/>
    <col min="10241" max="10241" width="3.26953125" style="1" customWidth="1"/>
    <col min="10242" max="10246" width="12.6328125" style="1" customWidth="1"/>
    <col min="10247" max="10496" width="9" style="1"/>
    <col min="10497" max="10497" width="3.26953125" style="1" customWidth="1"/>
    <col min="10498" max="10502" width="12.6328125" style="1" customWidth="1"/>
    <col min="10503" max="10752" width="9" style="1"/>
    <col min="10753" max="10753" width="3.26953125" style="1" customWidth="1"/>
    <col min="10754" max="10758" width="12.6328125" style="1" customWidth="1"/>
    <col min="10759" max="11008" width="9" style="1"/>
    <col min="11009" max="11009" width="3.26953125" style="1" customWidth="1"/>
    <col min="11010" max="11014" width="12.6328125" style="1" customWidth="1"/>
    <col min="11015" max="11264" width="9" style="1"/>
    <col min="11265" max="11265" width="3.26953125" style="1" customWidth="1"/>
    <col min="11266" max="11270" width="12.6328125" style="1" customWidth="1"/>
    <col min="11271" max="11520" width="9" style="1"/>
    <col min="11521" max="11521" width="3.26953125" style="1" customWidth="1"/>
    <col min="11522" max="11526" width="12.6328125" style="1" customWidth="1"/>
    <col min="11527" max="11776" width="9" style="1"/>
    <col min="11777" max="11777" width="3.26953125" style="1" customWidth="1"/>
    <col min="11778" max="11782" width="12.6328125" style="1" customWidth="1"/>
    <col min="11783" max="12032" width="9" style="1"/>
    <col min="12033" max="12033" width="3.26953125" style="1" customWidth="1"/>
    <col min="12034" max="12038" width="12.6328125" style="1" customWidth="1"/>
    <col min="12039" max="12288" width="9" style="1"/>
    <col min="12289" max="12289" width="3.26953125" style="1" customWidth="1"/>
    <col min="12290" max="12294" width="12.6328125" style="1" customWidth="1"/>
    <col min="12295" max="12544" width="9" style="1"/>
    <col min="12545" max="12545" width="3.26953125" style="1" customWidth="1"/>
    <col min="12546" max="12550" width="12.6328125" style="1" customWidth="1"/>
    <col min="12551" max="12800" width="9" style="1"/>
    <col min="12801" max="12801" width="3.26953125" style="1" customWidth="1"/>
    <col min="12802" max="12806" width="12.6328125" style="1" customWidth="1"/>
    <col min="12807" max="13056" width="9" style="1"/>
    <col min="13057" max="13057" width="3.26953125" style="1" customWidth="1"/>
    <col min="13058" max="13062" width="12.6328125" style="1" customWidth="1"/>
    <col min="13063" max="13312" width="9" style="1"/>
    <col min="13313" max="13313" width="3.26953125" style="1" customWidth="1"/>
    <col min="13314" max="13318" width="12.6328125" style="1" customWidth="1"/>
    <col min="13319" max="13568" width="9" style="1"/>
    <col min="13569" max="13569" width="3.26953125" style="1" customWidth="1"/>
    <col min="13570" max="13574" width="12.6328125" style="1" customWidth="1"/>
    <col min="13575" max="13824" width="9" style="1"/>
    <col min="13825" max="13825" width="3.26953125" style="1" customWidth="1"/>
    <col min="13826" max="13830" width="12.6328125" style="1" customWidth="1"/>
    <col min="13831" max="14080" width="9" style="1"/>
    <col min="14081" max="14081" width="3.26953125" style="1" customWidth="1"/>
    <col min="14082" max="14086" width="12.6328125" style="1" customWidth="1"/>
    <col min="14087" max="14336" width="9" style="1"/>
    <col min="14337" max="14337" width="3.26953125" style="1" customWidth="1"/>
    <col min="14338" max="14342" width="12.6328125" style="1" customWidth="1"/>
    <col min="14343" max="14592" width="9" style="1"/>
    <col min="14593" max="14593" width="3.26953125" style="1" customWidth="1"/>
    <col min="14594" max="14598" width="12.6328125" style="1" customWidth="1"/>
    <col min="14599" max="14848" width="9" style="1"/>
    <col min="14849" max="14849" width="3.26953125" style="1" customWidth="1"/>
    <col min="14850" max="14854" width="12.6328125" style="1" customWidth="1"/>
    <col min="14855" max="15104" width="9" style="1"/>
    <col min="15105" max="15105" width="3.26953125" style="1" customWidth="1"/>
    <col min="15106" max="15110" width="12.6328125" style="1" customWidth="1"/>
    <col min="15111" max="15360" width="9" style="1"/>
    <col min="15361" max="15361" width="3.26953125" style="1" customWidth="1"/>
    <col min="15362" max="15366" width="12.6328125" style="1" customWidth="1"/>
    <col min="15367" max="15616" width="9" style="1"/>
    <col min="15617" max="15617" width="3.26953125" style="1" customWidth="1"/>
    <col min="15618" max="15622" width="12.6328125" style="1" customWidth="1"/>
    <col min="15623" max="15872" width="9" style="1"/>
    <col min="15873" max="15873" width="3.26953125" style="1" customWidth="1"/>
    <col min="15874" max="15878" width="12.6328125" style="1" customWidth="1"/>
    <col min="15879" max="16128" width="9" style="1"/>
    <col min="16129" max="16129" width="3.26953125" style="1" customWidth="1"/>
    <col min="16130" max="16134" width="12.6328125" style="1" customWidth="1"/>
    <col min="16135" max="16384" width="9" style="1"/>
  </cols>
  <sheetData>
    <row r="1" spans="1:14" ht="25.5" x14ac:dyDescent="0.35">
      <c r="C1" s="2" t="s">
        <v>0</v>
      </c>
      <c r="D1" s="2"/>
      <c r="G1" s="228" t="s">
        <v>262</v>
      </c>
      <c r="H1" s="228"/>
      <c r="I1" s="228"/>
      <c r="J1" s="228"/>
      <c r="K1" s="228"/>
      <c r="L1" s="228"/>
      <c r="M1" s="228"/>
      <c r="N1" s="228"/>
    </row>
    <row r="2" spans="1:14" x14ac:dyDescent="0.2">
      <c r="B2" s="3" t="s">
        <v>1</v>
      </c>
      <c r="C2" s="235" t="str">
        <f>IFERROR(VLOOKUP(初期設定!C4,学校番号!A3:B50,2,FALSE),"")</f>
        <v/>
      </c>
      <c r="D2" s="236"/>
      <c r="E2" s="237"/>
      <c r="G2" s="4"/>
      <c r="H2" s="4"/>
      <c r="I2" s="4"/>
      <c r="J2" s="4"/>
      <c r="L2" s="4"/>
      <c r="M2" s="4"/>
    </row>
    <row r="3" spans="1:14" x14ac:dyDescent="0.2">
      <c r="B3" s="3" t="s">
        <v>406</v>
      </c>
      <c r="C3" s="217" t="str">
        <f>IFERROR(VLOOKUP(初期設定!C4,学校番号!A3:D50,4,FALSE),"")</f>
        <v/>
      </c>
      <c r="D3" s="117"/>
      <c r="E3" s="118"/>
      <c r="G3" s="4"/>
      <c r="H3" s="1" t="s">
        <v>181</v>
      </c>
      <c r="I3" s="4"/>
      <c r="J3" s="4"/>
      <c r="L3" s="4"/>
      <c r="M3" s="4"/>
    </row>
    <row r="4" spans="1:14" x14ac:dyDescent="0.2">
      <c r="B4" s="3" t="s">
        <v>2</v>
      </c>
      <c r="C4" s="232"/>
      <c r="D4" s="233"/>
      <c r="E4" s="234"/>
      <c r="G4" s="4"/>
      <c r="H4" s="1" t="s">
        <v>2724</v>
      </c>
      <c r="I4" s="4"/>
      <c r="J4" s="4"/>
      <c r="L4" s="4"/>
      <c r="M4" s="4"/>
    </row>
    <row r="5" spans="1:14" x14ac:dyDescent="0.2">
      <c r="B5" s="3" t="s">
        <v>3</v>
      </c>
      <c r="C5" s="232" t="str">
        <f>IFERROR(VLOOKUP($C$4,学校番号!$A$3:$G$50,5,FALSE),"")</f>
        <v/>
      </c>
      <c r="D5" s="233"/>
      <c r="E5" s="234"/>
      <c r="G5" s="4"/>
      <c r="H5" s="1" t="s">
        <v>2725</v>
      </c>
      <c r="I5" s="4"/>
      <c r="J5" s="4"/>
      <c r="L5" s="4"/>
      <c r="M5" s="4"/>
    </row>
    <row r="6" spans="1:14" x14ac:dyDescent="0.2">
      <c r="B6" s="3" t="s">
        <v>4</v>
      </c>
      <c r="C6" s="232" t="str">
        <f>IFERROR(VLOOKUP($C$4,学校番号!$A$3:$G$50,7,FALSE),"")</f>
        <v/>
      </c>
      <c r="D6" s="233"/>
      <c r="E6" s="234"/>
    </row>
    <row r="7" spans="1:14" x14ac:dyDescent="0.2">
      <c r="B7" s="3" t="s">
        <v>5</v>
      </c>
      <c r="C7" s="232" t="str">
        <f>IFERROR(VLOOKUP($C$4,学校番号!$A$3:$G$50,6,FALSE),"")</f>
        <v/>
      </c>
      <c r="D7" s="233"/>
      <c r="E7" s="234"/>
    </row>
    <row r="8" spans="1:14" x14ac:dyDescent="0.2">
      <c r="B8" s="5" t="s">
        <v>6</v>
      </c>
      <c r="C8" s="232"/>
      <c r="D8" s="233"/>
      <c r="E8" s="234"/>
    </row>
    <row r="9" spans="1:14" x14ac:dyDescent="0.2">
      <c r="B9" s="5" t="s">
        <v>7</v>
      </c>
      <c r="C9" s="232"/>
      <c r="D9" s="233"/>
      <c r="E9" s="234"/>
    </row>
    <row r="10" spans="1:14" x14ac:dyDescent="0.2">
      <c r="B10" s="5" t="s">
        <v>8</v>
      </c>
      <c r="C10" s="197" t="s">
        <v>263</v>
      </c>
      <c r="D10" s="198" t="s">
        <v>264</v>
      </c>
      <c r="E10" s="199" t="s">
        <v>265</v>
      </c>
    </row>
    <row r="11" spans="1:14" ht="14" x14ac:dyDescent="0.2">
      <c r="B11" s="5" t="s">
        <v>9</v>
      </c>
      <c r="C11" s="6"/>
      <c r="D11" s="7"/>
      <c r="E11" s="8"/>
      <c r="H11" s="196" t="s">
        <v>268</v>
      </c>
    </row>
    <row r="12" spans="1:14" x14ac:dyDescent="0.2">
      <c r="B12" s="5" t="s">
        <v>9</v>
      </c>
      <c r="C12" s="6"/>
      <c r="D12" s="7"/>
      <c r="E12" s="8"/>
    </row>
    <row r="13" spans="1:14" x14ac:dyDescent="0.2">
      <c r="B13" s="5" t="s">
        <v>9</v>
      </c>
      <c r="C13" s="6"/>
      <c r="D13" s="7"/>
      <c r="E13" s="8"/>
      <c r="H13" t="s">
        <v>2726</v>
      </c>
    </row>
    <row r="14" spans="1:14" ht="14" x14ac:dyDescent="0.2">
      <c r="B14" s="5" t="s">
        <v>9</v>
      </c>
      <c r="C14" s="6"/>
      <c r="D14" s="7"/>
      <c r="E14" s="8"/>
      <c r="H14" s="216" t="s">
        <v>407</v>
      </c>
    </row>
    <row r="15" spans="1:14" x14ac:dyDescent="0.2">
      <c r="A15" s="10"/>
      <c r="B15" s="5" t="s">
        <v>10</v>
      </c>
      <c r="C15" s="200" t="s">
        <v>10</v>
      </c>
      <c r="D15" s="198" t="s">
        <v>167</v>
      </c>
      <c r="E15" s="199" t="s">
        <v>168</v>
      </c>
      <c r="F15" s="198" t="s">
        <v>169</v>
      </c>
    </row>
    <row r="16" spans="1:14" x14ac:dyDescent="0.2">
      <c r="A16" s="10"/>
      <c r="B16" s="5"/>
      <c r="C16" s="200" t="s">
        <v>11</v>
      </c>
      <c r="D16" s="9"/>
      <c r="E16" s="9"/>
      <c r="F16" s="204">
        <f>SUM(D16:E16)</f>
        <v>0</v>
      </c>
    </row>
    <row r="17" spans="1:6" x14ac:dyDescent="0.2">
      <c r="A17" s="12"/>
      <c r="B17" s="11"/>
      <c r="C17" s="200" t="s">
        <v>12</v>
      </c>
      <c r="D17" s="9"/>
      <c r="E17" s="9"/>
      <c r="F17" s="204">
        <f>SUM(D17:E17)</f>
        <v>0</v>
      </c>
    </row>
    <row r="18" spans="1:6" ht="13.5" customHeight="1" thickBot="1" x14ac:dyDescent="0.25">
      <c r="A18" s="229" t="s">
        <v>18</v>
      </c>
      <c r="B18" s="11"/>
      <c r="C18" s="201" t="s">
        <v>13</v>
      </c>
      <c r="D18" s="202">
        <f>D16+D17</f>
        <v>0</v>
      </c>
      <c r="E18" s="202">
        <f>E16+E17</f>
        <v>0</v>
      </c>
      <c r="F18" s="203">
        <f>SUM(F16:F17)</f>
        <v>0</v>
      </c>
    </row>
    <row r="19" spans="1:6" x14ac:dyDescent="0.2">
      <c r="A19" s="230"/>
      <c r="B19" s="13" t="s">
        <v>14</v>
      </c>
      <c r="C19" s="14" t="s">
        <v>15</v>
      </c>
      <c r="D19" s="14" t="s">
        <v>16</v>
      </c>
      <c r="E19" s="15" t="s">
        <v>17</v>
      </c>
      <c r="F19" s="16" t="s">
        <v>15</v>
      </c>
    </row>
    <row r="20" spans="1:6" x14ac:dyDescent="0.2">
      <c r="A20" s="230"/>
      <c r="B20" s="17" t="s">
        <v>19</v>
      </c>
      <c r="C20" s="18" t="s">
        <v>20</v>
      </c>
      <c r="D20" s="18" t="s">
        <v>21</v>
      </c>
      <c r="E20" s="19" t="str">
        <f>B20</f>
        <v>00200</v>
      </c>
      <c r="F20" s="20" t="str">
        <f>C20</f>
        <v>100m</v>
      </c>
    </row>
    <row r="21" spans="1:6" x14ac:dyDescent="0.2">
      <c r="A21" s="230"/>
      <c r="B21" s="17" t="s">
        <v>22</v>
      </c>
      <c r="C21" s="18" t="s">
        <v>23</v>
      </c>
      <c r="D21" s="18" t="s">
        <v>417</v>
      </c>
      <c r="E21" s="21" t="str">
        <f t="shared" ref="E21:F40" si="0">B21</f>
        <v>00300</v>
      </c>
      <c r="F21" s="20" t="str">
        <f t="shared" si="0"/>
        <v>200m</v>
      </c>
    </row>
    <row r="22" spans="1:6" x14ac:dyDescent="0.2">
      <c r="A22" s="230"/>
      <c r="B22" s="17" t="s">
        <v>24</v>
      </c>
      <c r="C22" s="18" t="s">
        <v>25</v>
      </c>
      <c r="D22" s="18" t="s">
        <v>21</v>
      </c>
      <c r="E22" s="21" t="str">
        <f t="shared" si="0"/>
        <v>00500</v>
      </c>
      <c r="F22" s="20" t="str">
        <f t="shared" si="0"/>
        <v>400m</v>
      </c>
    </row>
    <row r="23" spans="1:6" x14ac:dyDescent="0.2">
      <c r="A23" s="230"/>
      <c r="B23" s="17" t="s">
        <v>26</v>
      </c>
      <c r="C23" s="18" t="s">
        <v>27</v>
      </c>
      <c r="D23" s="18" t="s">
        <v>21</v>
      </c>
      <c r="E23" s="21" t="str">
        <f t="shared" si="0"/>
        <v>00600</v>
      </c>
      <c r="F23" s="20" t="str">
        <f t="shared" si="0"/>
        <v>800m</v>
      </c>
    </row>
    <row r="24" spans="1:6" x14ac:dyDescent="0.2">
      <c r="A24" s="230"/>
      <c r="B24" s="17" t="s">
        <v>28</v>
      </c>
      <c r="C24" s="18" t="s">
        <v>29</v>
      </c>
      <c r="D24" s="18" t="s">
        <v>21</v>
      </c>
      <c r="E24" s="21" t="str">
        <f t="shared" si="0"/>
        <v>00800</v>
      </c>
      <c r="F24" s="20" t="str">
        <f t="shared" si="0"/>
        <v>1500m</v>
      </c>
    </row>
    <row r="25" spans="1:6" x14ac:dyDescent="0.2">
      <c r="A25" s="230"/>
      <c r="B25" s="17" t="s">
        <v>2728</v>
      </c>
      <c r="C25" s="18" t="s">
        <v>2727</v>
      </c>
      <c r="D25" s="18" t="s">
        <v>21</v>
      </c>
      <c r="E25" s="21" t="str">
        <f t="shared" si="0"/>
        <v>01000</v>
      </c>
      <c r="F25" s="20" t="str">
        <f t="shared" si="0"/>
        <v>3000m</v>
      </c>
    </row>
    <row r="26" spans="1:6" x14ac:dyDescent="0.2">
      <c r="A26" s="230"/>
      <c r="B26" s="17" t="s">
        <v>418</v>
      </c>
      <c r="C26" s="18" t="s">
        <v>419</v>
      </c>
      <c r="D26" s="18" t="s">
        <v>21</v>
      </c>
      <c r="E26" s="21" t="str">
        <f t="shared" si="0"/>
        <v>03300</v>
      </c>
      <c r="F26" s="20" t="str">
        <f t="shared" si="0"/>
        <v>110mJH</v>
      </c>
    </row>
    <row r="27" spans="1:6" x14ac:dyDescent="0.2">
      <c r="A27" s="230"/>
      <c r="B27" s="17" t="s">
        <v>32</v>
      </c>
      <c r="C27" s="18" t="s">
        <v>33</v>
      </c>
      <c r="D27" s="18" t="s">
        <v>21</v>
      </c>
      <c r="E27" s="21" t="str">
        <f t="shared" si="0"/>
        <v>03700</v>
      </c>
      <c r="F27" s="20" t="str">
        <f t="shared" si="0"/>
        <v>400mH</v>
      </c>
    </row>
    <row r="28" spans="1:6" x14ac:dyDescent="0.2">
      <c r="A28" s="230"/>
      <c r="B28" s="17" t="s">
        <v>34</v>
      </c>
      <c r="C28" s="18" t="s">
        <v>35</v>
      </c>
      <c r="D28" s="18" t="s">
        <v>21</v>
      </c>
      <c r="E28" s="21" t="str">
        <f t="shared" si="0"/>
        <v>05300</v>
      </c>
      <c r="F28" s="20" t="str">
        <f t="shared" si="0"/>
        <v>3000SC</v>
      </c>
    </row>
    <row r="29" spans="1:6" x14ac:dyDescent="0.2">
      <c r="A29" s="230"/>
      <c r="B29" s="17" t="s">
        <v>2730</v>
      </c>
      <c r="C29" s="18" t="s">
        <v>2729</v>
      </c>
      <c r="D29" s="18" t="s">
        <v>21</v>
      </c>
      <c r="E29" s="21" t="str">
        <f t="shared" si="0"/>
        <v>06000</v>
      </c>
      <c r="F29" s="20" t="str">
        <f t="shared" si="0"/>
        <v>3000mW</v>
      </c>
    </row>
    <row r="30" spans="1:6" x14ac:dyDescent="0.2">
      <c r="A30" s="230"/>
      <c r="B30" s="17" t="s">
        <v>37</v>
      </c>
      <c r="C30" s="18" t="s">
        <v>38</v>
      </c>
      <c r="D30" s="18" t="s">
        <v>21</v>
      </c>
      <c r="E30" s="21" t="str">
        <f t="shared" si="0"/>
        <v>60100</v>
      </c>
      <c r="F30" s="20" t="str">
        <f t="shared" si="0"/>
        <v>4x100R</v>
      </c>
    </row>
    <row r="31" spans="1:6" x14ac:dyDescent="0.2">
      <c r="A31" s="230"/>
      <c r="B31" s="17" t="s">
        <v>39</v>
      </c>
      <c r="C31" s="18" t="s">
        <v>40</v>
      </c>
      <c r="D31" s="18" t="s">
        <v>21</v>
      </c>
      <c r="E31" s="21" t="str">
        <f t="shared" si="0"/>
        <v>60300</v>
      </c>
      <c r="F31" s="20" t="str">
        <f t="shared" si="0"/>
        <v>4x400R</v>
      </c>
    </row>
    <row r="32" spans="1:6" x14ac:dyDescent="0.2">
      <c r="A32" s="230"/>
      <c r="B32" s="17" t="s">
        <v>41</v>
      </c>
      <c r="C32" s="18" t="s">
        <v>42</v>
      </c>
      <c r="D32" s="18" t="s">
        <v>43</v>
      </c>
      <c r="E32" s="21" t="str">
        <f t="shared" si="0"/>
        <v>07100</v>
      </c>
      <c r="F32" s="20" t="str">
        <f t="shared" si="0"/>
        <v>走高跳</v>
      </c>
    </row>
    <row r="33" spans="1:6" x14ac:dyDescent="0.2">
      <c r="A33" s="230"/>
      <c r="B33" s="17" t="s">
        <v>44</v>
      </c>
      <c r="C33" s="18" t="s">
        <v>45</v>
      </c>
      <c r="D33" s="18" t="s">
        <v>43</v>
      </c>
      <c r="E33" s="21" t="str">
        <f t="shared" si="0"/>
        <v>07200</v>
      </c>
      <c r="F33" s="20" t="str">
        <f t="shared" si="0"/>
        <v>棒高跳</v>
      </c>
    </row>
    <row r="34" spans="1:6" x14ac:dyDescent="0.2">
      <c r="A34" s="230"/>
      <c r="B34" s="17" t="s">
        <v>46</v>
      </c>
      <c r="C34" s="18" t="s">
        <v>47</v>
      </c>
      <c r="D34" s="18" t="s">
        <v>43</v>
      </c>
      <c r="E34" s="21" t="str">
        <f t="shared" si="0"/>
        <v>07300</v>
      </c>
      <c r="F34" s="20" t="str">
        <f t="shared" si="0"/>
        <v>走幅跳</v>
      </c>
    </row>
    <row r="35" spans="1:6" x14ac:dyDescent="0.2">
      <c r="A35" s="230"/>
      <c r="B35" s="17" t="s">
        <v>48</v>
      </c>
      <c r="C35" s="18" t="s">
        <v>49</v>
      </c>
      <c r="D35" s="18" t="s">
        <v>43</v>
      </c>
      <c r="E35" s="21" t="str">
        <f t="shared" si="0"/>
        <v>07400</v>
      </c>
      <c r="F35" s="20" t="str">
        <f t="shared" si="0"/>
        <v>三段跳</v>
      </c>
    </row>
    <row r="36" spans="1:6" x14ac:dyDescent="0.2">
      <c r="A36" s="230"/>
      <c r="B36" s="17" t="s">
        <v>50</v>
      </c>
      <c r="C36" s="18" t="s">
        <v>51</v>
      </c>
      <c r="D36" s="18" t="s">
        <v>43</v>
      </c>
      <c r="E36" s="21" t="str">
        <f t="shared" si="0"/>
        <v>08200</v>
      </c>
      <c r="F36" s="20" t="str">
        <f t="shared" si="0"/>
        <v>砲丸投</v>
      </c>
    </row>
    <row r="37" spans="1:6" x14ac:dyDescent="0.2">
      <c r="A37" s="230"/>
      <c r="B37" s="17" t="s">
        <v>52</v>
      </c>
      <c r="C37" s="18" t="s">
        <v>53</v>
      </c>
      <c r="D37" s="18" t="s">
        <v>43</v>
      </c>
      <c r="E37" s="21" t="str">
        <f t="shared" si="0"/>
        <v>08700</v>
      </c>
      <c r="F37" s="20" t="str">
        <f t="shared" si="0"/>
        <v>円盤投</v>
      </c>
    </row>
    <row r="38" spans="1:6" ht="13.5" thickBot="1" x14ac:dyDescent="0.25">
      <c r="A38" s="231"/>
      <c r="B38" s="17" t="s">
        <v>54</v>
      </c>
      <c r="C38" s="18" t="s">
        <v>55</v>
      </c>
      <c r="D38" s="18" t="s">
        <v>43</v>
      </c>
      <c r="E38" s="21" t="str">
        <f t="shared" si="0"/>
        <v>09100</v>
      </c>
      <c r="F38" s="20" t="str">
        <f t="shared" si="0"/>
        <v>ﾊﾝﾏ-投</v>
      </c>
    </row>
    <row r="39" spans="1:6" x14ac:dyDescent="0.2">
      <c r="B39" s="17" t="s">
        <v>56</v>
      </c>
      <c r="C39" s="18" t="s">
        <v>57</v>
      </c>
      <c r="D39" s="18" t="s">
        <v>43</v>
      </c>
      <c r="E39" s="21" t="str">
        <f t="shared" si="0"/>
        <v>09200</v>
      </c>
      <c r="F39" s="20" t="str">
        <f t="shared" si="0"/>
        <v>やり投</v>
      </c>
    </row>
    <row r="40" spans="1:6" ht="13.5" thickBot="1" x14ac:dyDescent="0.25">
      <c r="B40" s="76" t="s">
        <v>58</v>
      </c>
      <c r="C40" s="22" t="s">
        <v>59</v>
      </c>
      <c r="D40" s="22" t="s">
        <v>60</v>
      </c>
      <c r="E40" s="23" t="str">
        <f t="shared" si="0"/>
        <v>21000</v>
      </c>
      <c r="F40" s="24" t="str">
        <f t="shared" si="0"/>
        <v>８種競技</v>
      </c>
    </row>
  </sheetData>
  <sheetProtection sheet="1" objects="1" scenarios="1"/>
  <mergeCells count="9">
    <mergeCell ref="G1:N1"/>
    <mergeCell ref="A18:A38"/>
    <mergeCell ref="C9:E9"/>
    <mergeCell ref="C2:E2"/>
    <mergeCell ref="C4:E4"/>
    <mergeCell ref="C5:E5"/>
    <mergeCell ref="C6:E6"/>
    <mergeCell ref="C7:E7"/>
    <mergeCell ref="C8:E8"/>
  </mergeCells>
  <phoneticPr fontId="1"/>
  <conditionalFormatting sqref="C4:E4">
    <cfRule type="containsBlanks" dxfId="4" priority="3">
      <formula>LEN(TRIM(C4))=0</formula>
    </cfRule>
  </conditionalFormatting>
  <conditionalFormatting sqref="C8:E9 C11:E11 D16:E17">
    <cfRule type="containsBlanks" dxfId="3" priority="2">
      <formula>LEN(TRIM(C8))=0</formula>
    </cfRule>
  </conditionalFormatting>
  <conditionalFormatting sqref="C12:E14">
    <cfRule type="expression" dxfId="2" priority="1">
      <formula>$C$11=""</formula>
    </cfRule>
  </conditionalFormatting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学校番号!$A$3:$A$50</xm:f>
          </x14:formula1>
          <xm:sqref>C4:E4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M110"/>
  <sheetViews>
    <sheetView workbookViewId="0">
      <selection activeCell="M10" sqref="M10"/>
    </sheetView>
  </sheetViews>
  <sheetFormatPr defaultRowHeight="13" x14ac:dyDescent="0.2"/>
  <cols>
    <col min="2" max="2" width="13.08984375" bestFit="1" customWidth="1"/>
    <col min="8" max="8" width="14.6328125" bestFit="1" customWidth="1"/>
  </cols>
  <sheetData>
    <row r="1" spans="1:13" x14ac:dyDescent="0.2">
      <c r="A1" s="218" t="s">
        <v>396</v>
      </c>
      <c r="B1" s="218" t="s">
        <v>397</v>
      </c>
      <c r="C1" s="218" t="s">
        <v>398</v>
      </c>
      <c r="D1" s="218" t="s">
        <v>399</v>
      </c>
      <c r="E1" s="218" t="s">
        <v>400</v>
      </c>
      <c r="F1" s="218" t="s">
        <v>401</v>
      </c>
      <c r="G1" s="218" t="s">
        <v>402</v>
      </c>
      <c r="H1" s="218" t="s">
        <v>403</v>
      </c>
      <c r="I1" s="218" t="s">
        <v>404</v>
      </c>
      <c r="J1" s="218" t="s">
        <v>405</v>
      </c>
      <c r="K1" t="str">
        <f>28&amp;初期設定!C4</f>
        <v>28</v>
      </c>
      <c r="L1" t="str">
        <f>記録入力!N76</f>
        <v/>
      </c>
      <c r="M1" t="str">
        <f>記録入力!N82</f>
        <v/>
      </c>
    </row>
    <row r="2" spans="1:13" x14ac:dyDescent="0.2">
      <c r="A2" t="str">
        <f>IF(計算①!J1="","","128"&amp;初期設定!$C$4&amp;RIGHT(計算①!J1,2))</f>
        <v/>
      </c>
      <c r="B2" t="str">
        <f>IF(A2="","",計算①!K1)</f>
        <v/>
      </c>
      <c r="C2" t="str">
        <f>IF(A2="","",VLOOKUP(G2,男子選手!$B$5:$E$103,3,FALSE))</f>
        <v/>
      </c>
      <c r="D2" t="str">
        <f>IF(A2="","",1)</f>
        <v/>
      </c>
      <c r="E2" t="str">
        <f>IF(OR(A2="",計算①!B1=""),"",28)</f>
        <v/>
      </c>
      <c r="F2" t="str">
        <f>IF(A2="","","28"&amp;初期設定!$C$4)</f>
        <v/>
      </c>
      <c r="G2" t="str">
        <f>IF(A2="","",計算①!J1)</f>
        <v/>
      </c>
      <c r="H2" t="str">
        <f>IF(OR(A2="",LEFT(計算①!A1,1)="6"),"",LEFT(計算①!A1,4)&amp;計算①!B1&amp;" "&amp;IF(計算①!D1="01T",TEXT(計算①!N1,"0000000"),TEXT(計算①!N1,"00000")))</f>
        <v/>
      </c>
      <c r="I2" t="str">
        <f>IF(計算①!A1="60100",1,"")</f>
        <v/>
      </c>
      <c r="J2" t="str">
        <f>IF(計算①!A1="60300",1,"")</f>
        <v/>
      </c>
    </row>
    <row r="3" spans="1:13" x14ac:dyDescent="0.2">
      <c r="A3" t="str">
        <f>IF(計算①!J2="","","128"&amp;初期設定!$C$4&amp;RIGHT(計算①!J2,2))</f>
        <v/>
      </c>
      <c r="B3" t="str">
        <f>IF(A3="","",計算①!K2)</f>
        <v/>
      </c>
      <c r="C3" t="str">
        <f>IF(A3="","",VLOOKUP(G3,男子選手!$B$5:$E$103,3,FALSE))</f>
        <v/>
      </c>
      <c r="D3" t="str">
        <f t="shared" ref="D3:D66" si="0">IF(A3="","",1)</f>
        <v/>
      </c>
      <c r="E3" t="str">
        <f>IF(OR(A3="",計算①!B2=""),"",28)</f>
        <v/>
      </c>
      <c r="F3" t="str">
        <f>IF(A3="","","28"&amp;初期設定!$C$4)</f>
        <v/>
      </c>
      <c r="G3" t="str">
        <f>IF(A3="","",計算①!J2)</f>
        <v/>
      </c>
      <c r="H3" t="str">
        <f>IF(OR(A3="",LEFT(計算①!A2,1)="6"),"",LEFT(計算①!A2,4)&amp;計算①!B2&amp;" "&amp;IF(計算①!D2="01T",TEXT(計算①!N2,"0000000"),TEXT(計算①!N2,"00000")))</f>
        <v/>
      </c>
      <c r="I3" t="str">
        <f>IF(計算①!A2="60100",1,"")</f>
        <v/>
      </c>
      <c r="J3" t="str">
        <f>IF(計算①!A2="60300",1,"")</f>
        <v/>
      </c>
    </row>
    <row r="4" spans="1:13" x14ac:dyDescent="0.2">
      <c r="A4" t="str">
        <f>IF(計算①!J3="","","128"&amp;初期設定!$C$4&amp;RIGHT(計算①!J3,2))</f>
        <v/>
      </c>
      <c r="B4" t="str">
        <f>IF(A4="","",計算①!K3)</f>
        <v/>
      </c>
      <c r="C4" t="str">
        <f>IF(A4="","",VLOOKUP(G4,男子選手!$B$5:$E$103,3,FALSE))</f>
        <v/>
      </c>
      <c r="D4" t="str">
        <f t="shared" si="0"/>
        <v/>
      </c>
      <c r="E4" t="str">
        <f>IF(OR(A4="",計算①!B3=""),"",28)</f>
        <v/>
      </c>
      <c r="F4" t="str">
        <f>IF(A4="","","28"&amp;初期設定!$C$4)</f>
        <v/>
      </c>
      <c r="G4" t="str">
        <f>IF(A4="","",計算①!J3)</f>
        <v/>
      </c>
      <c r="H4" t="str">
        <f>IF(OR(A4="",LEFT(計算①!A3,1)="6"),"",LEFT(計算①!A3,4)&amp;計算①!B3&amp;" "&amp;IF(計算①!D3="01T",TEXT(計算①!N3,"0000000"),TEXT(計算①!N3,"00000")))</f>
        <v/>
      </c>
      <c r="I4" t="str">
        <f>IF(計算①!A3="60100",1,"")</f>
        <v/>
      </c>
      <c r="J4" t="str">
        <f>IF(計算①!A3="60300",1,"")</f>
        <v/>
      </c>
    </row>
    <row r="5" spans="1:13" x14ac:dyDescent="0.2">
      <c r="A5" t="str">
        <f>IF(計算①!J4="","","128"&amp;初期設定!$C$4&amp;RIGHT(計算①!J4,2))</f>
        <v/>
      </c>
      <c r="B5" t="str">
        <f>IF(A5="","",計算①!K4)</f>
        <v/>
      </c>
      <c r="C5" t="str">
        <f>IF(A5="","",VLOOKUP(G5,男子選手!$B$5:$E$103,3,FALSE))</f>
        <v/>
      </c>
      <c r="D5" t="str">
        <f t="shared" si="0"/>
        <v/>
      </c>
      <c r="E5" t="str">
        <f>IF(OR(A5="",計算①!B4=""),"",28)</f>
        <v/>
      </c>
      <c r="F5" t="str">
        <f>IF(A5="","","28"&amp;初期設定!$C$4)</f>
        <v/>
      </c>
      <c r="G5" t="str">
        <f>IF(A5="","",計算①!J4)</f>
        <v/>
      </c>
      <c r="H5" t="str">
        <f>IF(OR(A5="",LEFT(計算①!A4,1)="6"),"",LEFT(計算①!A4,4)&amp;計算①!B4&amp;" "&amp;IF(計算①!D4="01T",TEXT(計算①!N4,"0000000"),TEXT(計算①!N4,"00000")))</f>
        <v/>
      </c>
      <c r="I5" t="str">
        <f>IF(計算①!A4="60100",1,"")</f>
        <v/>
      </c>
      <c r="J5" t="str">
        <f>IF(計算①!A4="60300",1,"")</f>
        <v/>
      </c>
    </row>
    <row r="6" spans="1:13" x14ac:dyDescent="0.2">
      <c r="A6" t="str">
        <f>IF(計算①!J5="","","128"&amp;初期設定!$C$4&amp;RIGHT(計算①!J5,2))</f>
        <v/>
      </c>
      <c r="B6" t="str">
        <f>IF(A6="","",計算①!K5)</f>
        <v/>
      </c>
      <c r="C6" t="str">
        <f>IF(A6="","",VLOOKUP(G6,男子選手!$B$5:$E$103,3,FALSE))</f>
        <v/>
      </c>
      <c r="D6" t="str">
        <f t="shared" si="0"/>
        <v/>
      </c>
      <c r="E6" t="str">
        <f>IF(OR(A6="",計算①!B5=""),"",28)</f>
        <v/>
      </c>
      <c r="F6" t="str">
        <f>IF(A6="","","28"&amp;初期設定!$C$4)</f>
        <v/>
      </c>
      <c r="G6" t="str">
        <f>IF(A6="","",計算①!J5)</f>
        <v/>
      </c>
      <c r="H6" t="str">
        <f>IF(OR(A6="",LEFT(計算①!A5,1)="6"),"",LEFT(計算①!A5,4)&amp;計算①!B5&amp;" "&amp;IF(計算①!D5="01T",TEXT(計算①!N5,"0000000"),TEXT(計算①!N5,"00000")))</f>
        <v/>
      </c>
      <c r="I6" t="str">
        <f>IF(計算①!A5="60100",1,"")</f>
        <v/>
      </c>
      <c r="J6" t="str">
        <f>IF(計算①!A5="60300",1,"")</f>
        <v/>
      </c>
    </row>
    <row r="7" spans="1:13" x14ac:dyDescent="0.2">
      <c r="A7" t="str">
        <f>IF(計算①!J6="","","128"&amp;初期設定!$C$4&amp;RIGHT(計算①!J6,2))</f>
        <v/>
      </c>
      <c r="B7" t="str">
        <f>IF(A7="","",計算①!K6)</f>
        <v/>
      </c>
      <c r="C7" t="str">
        <f>IF(A7="","",VLOOKUP(G7,男子選手!$B$5:$E$103,3,FALSE))</f>
        <v/>
      </c>
      <c r="D7" t="str">
        <f t="shared" si="0"/>
        <v/>
      </c>
      <c r="E7" t="str">
        <f>IF(OR(A7="",計算①!B6=""),"",28)</f>
        <v/>
      </c>
      <c r="F7" t="str">
        <f>IF(A7="","","28"&amp;初期設定!$C$4)</f>
        <v/>
      </c>
      <c r="G7" t="str">
        <f>IF(A7="","",計算①!J6)</f>
        <v/>
      </c>
      <c r="H7" t="str">
        <f>IF(OR(A7="",LEFT(計算①!A6,1)="6"),"",LEFT(計算①!A6,4)&amp;計算①!B6&amp;" "&amp;IF(計算①!D6="01T",TEXT(計算①!N6,"0000000"),TEXT(計算①!N6,"00000")))</f>
        <v/>
      </c>
      <c r="I7" t="str">
        <f>IF(計算①!A6="60100",1,"")</f>
        <v/>
      </c>
      <c r="J7" t="str">
        <f>IF(計算①!A6="60300",1,"")</f>
        <v/>
      </c>
    </row>
    <row r="8" spans="1:13" x14ac:dyDescent="0.2">
      <c r="A8" t="str">
        <f>IF(計算①!J7="","","128"&amp;初期設定!$C$4&amp;RIGHT(計算①!J7,2))</f>
        <v/>
      </c>
      <c r="B8" t="str">
        <f>IF(A8="","",計算①!K7)</f>
        <v/>
      </c>
      <c r="C8" t="str">
        <f>IF(A8="","",VLOOKUP(G8,男子選手!$B$5:$E$103,3,FALSE))</f>
        <v/>
      </c>
      <c r="D8" t="str">
        <f t="shared" si="0"/>
        <v/>
      </c>
      <c r="E8" t="str">
        <f>IF(OR(A8="",計算①!B7=""),"",28)</f>
        <v/>
      </c>
      <c r="F8" t="str">
        <f>IF(A8="","","28"&amp;初期設定!$C$4)</f>
        <v/>
      </c>
      <c r="G8" t="str">
        <f>IF(A8="","",計算①!J7)</f>
        <v/>
      </c>
      <c r="H8" t="str">
        <f>IF(OR(A8="",LEFT(計算①!A7,1)="6"),"",LEFT(計算①!A7,4)&amp;計算①!B7&amp;" "&amp;IF(計算①!D7="01T",TEXT(計算①!N7,"0000000"),TEXT(計算①!N7,"00000")))</f>
        <v/>
      </c>
      <c r="I8" t="str">
        <f>IF(計算①!A7="60100",1,"")</f>
        <v/>
      </c>
      <c r="J8" t="str">
        <f>IF(計算①!A7="60300",1,"")</f>
        <v/>
      </c>
    </row>
    <row r="9" spans="1:13" x14ac:dyDescent="0.2">
      <c r="A9" t="str">
        <f>IF(計算①!J8="","","128"&amp;初期設定!$C$4&amp;RIGHT(計算①!J8,2))</f>
        <v/>
      </c>
      <c r="B9" t="str">
        <f>IF(A9="","",計算①!K8)</f>
        <v/>
      </c>
      <c r="C9" t="str">
        <f>IF(A9="","",VLOOKUP(G9,男子選手!$B$5:$E$103,3,FALSE))</f>
        <v/>
      </c>
      <c r="D9" t="str">
        <f t="shared" si="0"/>
        <v/>
      </c>
      <c r="E9" t="str">
        <f>IF(OR(A9="",計算①!B8=""),"",28)</f>
        <v/>
      </c>
      <c r="F9" t="str">
        <f>IF(A9="","","28"&amp;初期設定!$C$4)</f>
        <v/>
      </c>
      <c r="G9" t="str">
        <f>IF(A9="","",計算①!J8)</f>
        <v/>
      </c>
      <c r="H9" t="str">
        <f>IF(OR(A9="",LEFT(計算①!A8,1)="6"),"",LEFT(計算①!A8,4)&amp;計算①!B8&amp;" "&amp;IF(計算①!D8="01T",TEXT(計算①!N8,"0000000"),TEXT(計算①!N8,"00000")))</f>
        <v/>
      </c>
      <c r="I9" t="str">
        <f>IF(計算①!A8="60100",1,"")</f>
        <v/>
      </c>
      <c r="J9" t="str">
        <f>IF(計算①!A8="60300",1,"")</f>
        <v/>
      </c>
    </row>
    <row r="10" spans="1:13" x14ac:dyDescent="0.2">
      <c r="A10" t="str">
        <f>IF(計算①!J9="","","128"&amp;初期設定!$C$4&amp;RIGHT(計算①!J9,2))</f>
        <v/>
      </c>
      <c r="B10" t="str">
        <f>IF(A10="","",計算①!K9)</f>
        <v/>
      </c>
      <c r="C10" t="str">
        <f>IF(A10="","",VLOOKUP(G10,男子選手!$B$5:$E$103,3,FALSE))</f>
        <v/>
      </c>
      <c r="D10" t="str">
        <f t="shared" si="0"/>
        <v/>
      </c>
      <c r="E10" t="str">
        <f>IF(OR(A10="",計算①!B9=""),"",28)</f>
        <v/>
      </c>
      <c r="F10" t="str">
        <f>IF(A10="","","28"&amp;初期設定!$C$4)</f>
        <v/>
      </c>
      <c r="G10" t="str">
        <f>IF(A10="","",計算①!J9)</f>
        <v/>
      </c>
      <c r="H10" t="str">
        <f>IF(OR(A10="",LEFT(計算①!A9,1)="6"),"",LEFT(計算①!A9,4)&amp;計算①!B9&amp;" "&amp;IF(計算①!D9="01T",TEXT(計算①!N9,"0000000"),TEXT(計算①!N9,"00000")))</f>
        <v/>
      </c>
      <c r="I10" t="str">
        <f>IF(計算①!A9="60100",1,"")</f>
        <v/>
      </c>
      <c r="J10" t="str">
        <f>IF(計算①!A9="60300",1,"")</f>
        <v/>
      </c>
    </row>
    <row r="11" spans="1:13" x14ac:dyDescent="0.2">
      <c r="A11" t="str">
        <f>IF(計算①!J10="","","128"&amp;初期設定!$C$4&amp;RIGHT(計算①!J10,2))</f>
        <v/>
      </c>
      <c r="B11" t="str">
        <f>IF(A11="","",計算①!K10)</f>
        <v/>
      </c>
      <c r="C11" t="str">
        <f>IF(A11="","",VLOOKUP(G11,男子選手!$B$5:$E$103,3,FALSE))</f>
        <v/>
      </c>
      <c r="D11" t="str">
        <f t="shared" si="0"/>
        <v/>
      </c>
      <c r="E11" t="str">
        <f>IF(OR(A11="",計算①!B10=""),"",28)</f>
        <v/>
      </c>
      <c r="F11" t="str">
        <f>IF(A11="","","28"&amp;初期設定!$C$4)</f>
        <v/>
      </c>
      <c r="G11" t="str">
        <f>IF(A11="","",計算①!J10)</f>
        <v/>
      </c>
      <c r="H11" t="str">
        <f>IF(OR(A11="",LEFT(計算①!A10,1)="6"),"",LEFT(計算①!A10,4)&amp;計算①!B10&amp;" "&amp;IF(計算①!D10="01T",TEXT(計算①!N10,"0000000"),TEXT(計算①!N10,"00000")))</f>
        <v/>
      </c>
      <c r="I11" t="str">
        <f>IF(計算①!A10="60100",1,"")</f>
        <v/>
      </c>
      <c r="J11" t="str">
        <f>IF(計算①!A10="60300",1,"")</f>
        <v/>
      </c>
    </row>
    <row r="12" spans="1:13" x14ac:dyDescent="0.2">
      <c r="A12" t="str">
        <f>IF(計算①!J11="","","128"&amp;初期設定!$C$4&amp;RIGHT(計算①!J11,2))</f>
        <v/>
      </c>
      <c r="B12" t="str">
        <f>IF(A12="","",計算①!K11)</f>
        <v/>
      </c>
      <c r="C12" t="str">
        <f>IF(A12="","",VLOOKUP(G12,男子選手!$B$5:$E$103,3,FALSE))</f>
        <v/>
      </c>
      <c r="D12" t="str">
        <f t="shared" si="0"/>
        <v/>
      </c>
      <c r="E12" t="str">
        <f>IF(OR(A12="",計算①!B11=""),"",28)</f>
        <v/>
      </c>
      <c r="F12" t="str">
        <f>IF(A12="","","28"&amp;初期設定!$C$4)</f>
        <v/>
      </c>
      <c r="G12" t="str">
        <f>IF(A12="","",計算①!J11)</f>
        <v/>
      </c>
      <c r="H12" t="str">
        <f>IF(OR(A12="",LEFT(計算①!A11,1)="6"),"",LEFT(計算①!A11,4)&amp;計算①!B11&amp;" "&amp;IF(計算①!D11="01T",TEXT(計算①!N11,"0000000"),TEXT(計算①!N11,"00000")))</f>
        <v/>
      </c>
      <c r="I12" t="str">
        <f>IF(計算①!A11="60100",1,"")</f>
        <v/>
      </c>
      <c r="J12" t="str">
        <f>IF(計算①!A11="60300",1,"")</f>
        <v/>
      </c>
    </row>
    <row r="13" spans="1:13" x14ac:dyDescent="0.2">
      <c r="A13" t="str">
        <f>IF(計算①!J12="","","128"&amp;初期設定!$C$4&amp;RIGHT(計算①!J12,2))</f>
        <v/>
      </c>
      <c r="B13" t="str">
        <f>IF(A13="","",計算①!K12)</f>
        <v/>
      </c>
      <c r="C13" t="str">
        <f>IF(A13="","",VLOOKUP(G13,男子選手!$B$5:$E$103,3,FALSE))</f>
        <v/>
      </c>
      <c r="D13" t="str">
        <f t="shared" si="0"/>
        <v/>
      </c>
      <c r="E13" t="str">
        <f>IF(OR(A13="",計算①!B12=""),"",28)</f>
        <v/>
      </c>
      <c r="F13" t="str">
        <f>IF(A13="","","28"&amp;初期設定!$C$4)</f>
        <v/>
      </c>
      <c r="G13" t="str">
        <f>IF(A13="","",計算①!J12)</f>
        <v/>
      </c>
      <c r="H13" t="str">
        <f>IF(OR(A13="",LEFT(計算①!A12,1)="6"),"",LEFT(計算①!A12,4)&amp;計算①!B12&amp;" "&amp;IF(計算①!D12="01T",TEXT(計算①!N12,"0000000"),TEXT(計算①!N12,"00000")))</f>
        <v/>
      </c>
      <c r="I13" t="str">
        <f>IF(計算①!A12="60100",1,"")</f>
        <v/>
      </c>
      <c r="J13" t="str">
        <f>IF(計算①!A12="60300",1,"")</f>
        <v/>
      </c>
    </row>
    <row r="14" spans="1:13" x14ac:dyDescent="0.2">
      <c r="A14" t="str">
        <f>IF(計算①!J13="","","128"&amp;初期設定!$C$4&amp;RIGHT(計算①!J13,2))</f>
        <v/>
      </c>
      <c r="B14" t="str">
        <f>IF(A14="","",計算①!K13)</f>
        <v/>
      </c>
      <c r="C14" t="str">
        <f>IF(A14="","",VLOOKUP(G14,男子選手!$B$5:$E$103,3,FALSE))</f>
        <v/>
      </c>
      <c r="D14" t="str">
        <f t="shared" si="0"/>
        <v/>
      </c>
      <c r="E14" t="str">
        <f>IF(OR(A14="",計算①!B13=""),"",28)</f>
        <v/>
      </c>
      <c r="F14" t="str">
        <f>IF(A14="","","28"&amp;初期設定!$C$4)</f>
        <v/>
      </c>
      <c r="G14" t="str">
        <f>IF(A14="","",計算①!J13)</f>
        <v/>
      </c>
      <c r="H14" t="str">
        <f>IF(OR(A14="",LEFT(計算①!A13,1)="6"),"",LEFT(計算①!A13,4)&amp;計算①!B13&amp;" "&amp;IF(計算①!D13="01T",TEXT(計算①!N13,"0000000"),TEXT(計算①!N13,"00000")))</f>
        <v/>
      </c>
      <c r="I14" t="str">
        <f>IF(計算①!A13="60100",1,"")</f>
        <v/>
      </c>
      <c r="J14" t="str">
        <f>IF(計算①!A13="60300",1,"")</f>
        <v/>
      </c>
    </row>
    <row r="15" spans="1:13" x14ac:dyDescent="0.2">
      <c r="A15" t="str">
        <f>IF(計算①!J14="","","128"&amp;初期設定!$C$4&amp;RIGHT(計算①!J14,2))</f>
        <v/>
      </c>
      <c r="B15" t="str">
        <f>IF(A15="","",計算①!K14)</f>
        <v/>
      </c>
      <c r="C15" t="str">
        <f>IF(A15="","",VLOOKUP(G15,男子選手!$B$5:$E$103,3,FALSE))</f>
        <v/>
      </c>
      <c r="D15" t="str">
        <f t="shared" si="0"/>
        <v/>
      </c>
      <c r="E15" t="str">
        <f>IF(OR(A15="",計算①!B14=""),"",28)</f>
        <v/>
      </c>
      <c r="F15" t="str">
        <f>IF(A15="","","28"&amp;初期設定!$C$4)</f>
        <v/>
      </c>
      <c r="G15" t="str">
        <f>IF(A15="","",計算①!J14)</f>
        <v/>
      </c>
      <c r="H15" t="str">
        <f>IF(OR(A15="",LEFT(計算①!A14,1)="6"),"",LEFT(計算①!A14,4)&amp;計算①!B14&amp;" "&amp;IF(計算①!D14="01T",TEXT(計算①!N14,"0000000"),TEXT(計算①!N14,"00000")))</f>
        <v/>
      </c>
      <c r="I15" t="str">
        <f>IF(計算①!A14="60100",1,"")</f>
        <v/>
      </c>
      <c r="J15" t="str">
        <f>IF(計算①!A14="60300",1,"")</f>
        <v/>
      </c>
    </row>
    <row r="16" spans="1:13" x14ac:dyDescent="0.2">
      <c r="A16" t="str">
        <f>IF(計算①!J15="","","128"&amp;初期設定!$C$4&amp;RIGHT(計算①!J15,2))</f>
        <v/>
      </c>
      <c r="B16" t="str">
        <f>IF(A16="","",計算①!K15)</f>
        <v/>
      </c>
      <c r="C16" t="str">
        <f>IF(A16="","",VLOOKUP(G16,男子選手!$B$5:$E$103,3,FALSE))</f>
        <v/>
      </c>
      <c r="D16" t="str">
        <f t="shared" si="0"/>
        <v/>
      </c>
      <c r="E16" t="str">
        <f>IF(OR(A16="",計算①!B15=""),"",28)</f>
        <v/>
      </c>
      <c r="F16" t="str">
        <f>IF(A16="","","28"&amp;初期設定!$C$4)</f>
        <v/>
      </c>
      <c r="G16" t="str">
        <f>IF(A16="","",計算①!J15)</f>
        <v/>
      </c>
      <c r="H16" t="str">
        <f>IF(OR(A16="",LEFT(計算①!A15,1)="6"),"",LEFT(計算①!A15,4)&amp;計算①!B15&amp;" "&amp;IF(計算①!D15="01T",TEXT(計算①!N15,"0000000"),TEXT(計算①!N15,"00000")))</f>
        <v/>
      </c>
      <c r="I16" t="str">
        <f>IF(計算①!A15="60100",1,"")</f>
        <v/>
      </c>
      <c r="J16" t="str">
        <f>IF(計算①!A15="60300",1,"")</f>
        <v/>
      </c>
    </row>
    <row r="17" spans="1:10" x14ac:dyDescent="0.2">
      <c r="A17" t="str">
        <f>IF(計算①!J16="","","128"&amp;初期設定!$C$4&amp;RIGHT(計算①!J16,2))</f>
        <v/>
      </c>
      <c r="B17" t="str">
        <f>IF(A17="","",計算①!K16)</f>
        <v/>
      </c>
      <c r="C17" t="str">
        <f>IF(A17="","",VLOOKUP(G17,男子選手!$B$5:$E$103,3,FALSE))</f>
        <v/>
      </c>
      <c r="D17" t="str">
        <f t="shared" si="0"/>
        <v/>
      </c>
      <c r="E17" t="str">
        <f>IF(OR(A17="",計算①!B16=""),"",28)</f>
        <v/>
      </c>
      <c r="F17" t="str">
        <f>IF(A17="","","28"&amp;初期設定!$C$4)</f>
        <v/>
      </c>
      <c r="G17" t="str">
        <f>IF(A17="","",計算①!J16)</f>
        <v/>
      </c>
      <c r="H17" t="str">
        <f>IF(OR(A17="",LEFT(計算①!A16,1)="6"),"",LEFT(計算①!A16,4)&amp;計算①!B16&amp;" "&amp;IF(計算①!D16="01T",TEXT(計算①!N16,"0000000"),TEXT(計算①!N16,"00000")))</f>
        <v/>
      </c>
      <c r="I17" t="str">
        <f>IF(計算①!A16="60100",1,"")</f>
        <v/>
      </c>
      <c r="J17" t="str">
        <f>IF(計算①!A16="60300",1,"")</f>
        <v/>
      </c>
    </row>
    <row r="18" spans="1:10" x14ac:dyDescent="0.2">
      <c r="A18" t="str">
        <f>IF(計算①!J17="","","128"&amp;初期設定!$C$4&amp;RIGHT(計算①!J17,2))</f>
        <v/>
      </c>
      <c r="B18" t="str">
        <f>IF(A18="","",計算①!K17)</f>
        <v/>
      </c>
      <c r="C18" t="str">
        <f>IF(A18="","",VLOOKUP(G18,男子選手!$B$5:$E$103,3,FALSE))</f>
        <v/>
      </c>
      <c r="D18" t="str">
        <f t="shared" si="0"/>
        <v/>
      </c>
      <c r="E18" t="str">
        <f>IF(OR(A18="",計算①!B17=""),"",28)</f>
        <v/>
      </c>
      <c r="F18" t="str">
        <f>IF(A18="","","28"&amp;初期設定!$C$4)</f>
        <v/>
      </c>
      <c r="G18" t="str">
        <f>IF(A18="","",計算①!J17)</f>
        <v/>
      </c>
      <c r="H18" t="str">
        <f>IF(OR(A18="",LEFT(計算①!A17,1)="6"),"",LEFT(計算①!A17,4)&amp;計算①!B17&amp;" "&amp;IF(計算①!D17="01T",TEXT(計算①!N17,"0000000"),TEXT(計算①!N17,"00000")))</f>
        <v/>
      </c>
      <c r="I18" t="str">
        <f>IF(計算①!A17="60100",1,"")</f>
        <v/>
      </c>
      <c r="J18" t="str">
        <f>IF(計算①!A17="60300",1,"")</f>
        <v/>
      </c>
    </row>
    <row r="19" spans="1:10" x14ac:dyDescent="0.2">
      <c r="A19" t="str">
        <f>IF(計算①!J18="","","128"&amp;初期設定!$C$4&amp;RIGHT(計算①!J18,2))</f>
        <v/>
      </c>
      <c r="B19" t="str">
        <f>IF(A19="","",計算①!K18)</f>
        <v/>
      </c>
      <c r="C19" t="str">
        <f>IF(A19="","",VLOOKUP(G19,男子選手!$B$5:$E$103,3,FALSE))</f>
        <v/>
      </c>
      <c r="D19" t="str">
        <f t="shared" si="0"/>
        <v/>
      </c>
      <c r="E19" t="str">
        <f>IF(OR(A19="",計算①!B18=""),"",28)</f>
        <v/>
      </c>
      <c r="F19" t="str">
        <f>IF(A19="","","28"&amp;初期設定!$C$4)</f>
        <v/>
      </c>
      <c r="G19" t="str">
        <f>IF(A19="","",計算①!J18)</f>
        <v/>
      </c>
      <c r="H19" t="str">
        <f>IF(OR(A19="",LEFT(計算①!A18,1)="6"),"",LEFT(計算①!A18,4)&amp;計算①!B18&amp;" "&amp;IF(計算①!D18="01T",TEXT(計算①!N18,"0000000"),TEXT(計算①!N18,"00000")))</f>
        <v/>
      </c>
      <c r="I19" t="str">
        <f>IF(計算①!A18="60100",1,"")</f>
        <v/>
      </c>
      <c r="J19" t="str">
        <f>IF(計算①!A18="60300",1,"")</f>
        <v/>
      </c>
    </row>
    <row r="20" spans="1:10" x14ac:dyDescent="0.2">
      <c r="A20" t="str">
        <f>IF(計算①!J19="","","128"&amp;初期設定!$C$4&amp;RIGHT(計算①!J19,2))</f>
        <v/>
      </c>
      <c r="B20" t="str">
        <f>IF(A20="","",計算①!K19)</f>
        <v/>
      </c>
      <c r="C20" t="str">
        <f>IF(A20="","",VLOOKUP(G20,男子選手!$B$5:$E$103,3,FALSE))</f>
        <v/>
      </c>
      <c r="D20" t="str">
        <f t="shared" si="0"/>
        <v/>
      </c>
      <c r="E20" t="str">
        <f>IF(OR(A20="",計算①!B19=""),"",28)</f>
        <v/>
      </c>
      <c r="F20" t="str">
        <f>IF(A20="","","28"&amp;初期設定!$C$4)</f>
        <v/>
      </c>
      <c r="G20" t="str">
        <f>IF(A20="","",計算①!J19)</f>
        <v/>
      </c>
      <c r="H20" t="str">
        <f>IF(OR(A20="",LEFT(計算①!A19,1)="6"),"",LEFT(計算①!A19,4)&amp;計算①!B19&amp;" "&amp;IF(計算①!D19="01T",TEXT(計算①!N19,"0000000"),TEXT(計算①!N19,"00000")))</f>
        <v/>
      </c>
      <c r="I20" t="str">
        <f>IF(計算①!A19="60100",1,"")</f>
        <v/>
      </c>
      <c r="J20" t="str">
        <f>IF(計算①!A19="60300",1,"")</f>
        <v/>
      </c>
    </row>
    <row r="21" spans="1:10" x14ac:dyDescent="0.2">
      <c r="A21" t="str">
        <f>IF(計算①!J20="","","128"&amp;初期設定!$C$4&amp;RIGHT(計算①!J20,2))</f>
        <v/>
      </c>
      <c r="B21" t="str">
        <f>IF(A21="","",計算①!K20)</f>
        <v/>
      </c>
      <c r="C21" t="str">
        <f>IF(A21="","",VLOOKUP(G21,男子選手!$B$5:$E$103,3,FALSE))</f>
        <v/>
      </c>
      <c r="D21" t="str">
        <f t="shared" si="0"/>
        <v/>
      </c>
      <c r="E21" t="str">
        <f>IF(OR(A21="",計算①!B20=""),"",28)</f>
        <v/>
      </c>
      <c r="F21" t="str">
        <f>IF(A21="","","28"&amp;初期設定!$C$4)</f>
        <v/>
      </c>
      <c r="G21" t="str">
        <f>IF(A21="","",計算①!J20)</f>
        <v/>
      </c>
      <c r="H21" t="str">
        <f>IF(OR(A21="",LEFT(計算①!A20,1)="6"),"",LEFT(計算①!A20,4)&amp;計算①!B20&amp;" "&amp;IF(計算①!D20="01T",TEXT(計算①!N20,"0000000"),TEXT(計算①!N20,"00000")))</f>
        <v/>
      </c>
      <c r="I21" t="str">
        <f>IF(計算①!A20="60100",1,"")</f>
        <v/>
      </c>
      <c r="J21" t="str">
        <f>IF(計算①!A20="60300",1,"")</f>
        <v/>
      </c>
    </row>
    <row r="22" spans="1:10" x14ac:dyDescent="0.2">
      <c r="A22" t="str">
        <f>IF(計算①!J21="","","128"&amp;初期設定!$C$4&amp;RIGHT(計算①!J21,2))</f>
        <v/>
      </c>
      <c r="B22" t="str">
        <f>IF(A22="","",計算①!K21)</f>
        <v/>
      </c>
      <c r="C22" t="str">
        <f>IF(A22="","",VLOOKUP(G22,男子選手!$B$5:$E$103,3,FALSE))</f>
        <v/>
      </c>
      <c r="D22" t="str">
        <f t="shared" si="0"/>
        <v/>
      </c>
      <c r="E22" t="str">
        <f>IF(OR(A22="",計算①!B21=""),"",28)</f>
        <v/>
      </c>
      <c r="F22" t="str">
        <f>IF(A22="","","28"&amp;初期設定!$C$4)</f>
        <v/>
      </c>
      <c r="G22" t="str">
        <f>IF(A22="","",計算①!J21)</f>
        <v/>
      </c>
      <c r="H22" t="str">
        <f>IF(OR(A22="",LEFT(計算①!A21,1)="6"),"",LEFT(計算①!A21,4)&amp;計算①!B21&amp;" "&amp;IF(計算①!D21="01T",TEXT(計算①!N21,"0000000"),TEXT(計算①!N21,"00000")))</f>
        <v/>
      </c>
      <c r="I22" t="str">
        <f>IF(計算①!A21="60100",1,"")</f>
        <v/>
      </c>
      <c r="J22" t="str">
        <f>IF(計算①!A21="60300",1,"")</f>
        <v/>
      </c>
    </row>
    <row r="23" spans="1:10" x14ac:dyDescent="0.2">
      <c r="A23" t="str">
        <f>IF(計算①!J22="","","128"&amp;初期設定!$C$4&amp;RIGHT(計算①!J22,2))</f>
        <v/>
      </c>
      <c r="B23" t="str">
        <f>IF(A23="","",計算①!K22)</f>
        <v/>
      </c>
      <c r="C23" t="str">
        <f>IF(A23="","",VLOOKUP(G23,男子選手!$B$5:$E$103,3,FALSE))</f>
        <v/>
      </c>
      <c r="D23" t="str">
        <f t="shared" si="0"/>
        <v/>
      </c>
      <c r="E23" t="str">
        <f>IF(OR(A23="",計算①!B22=""),"",28)</f>
        <v/>
      </c>
      <c r="F23" t="str">
        <f>IF(A23="","","28"&amp;初期設定!$C$4)</f>
        <v/>
      </c>
      <c r="G23" t="str">
        <f>IF(A23="","",計算①!J22)</f>
        <v/>
      </c>
      <c r="H23" t="str">
        <f>IF(OR(A23="",LEFT(計算①!A22,1)="6"),"",LEFT(計算①!A22,4)&amp;計算①!B22&amp;" "&amp;IF(計算①!D22="01T",TEXT(計算①!N22,"0000000"),TEXT(計算①!N22,"00000")))</f>
        <v/>
      </c>
      <c r="I23" t="str">
        <f>IF(計算①!A22="60100",1,"")</f>
        <v/>
      </c>
      <c r="J23" t="str">
        <f>IF(計算①!A22="60300",1,"")</f>
        <v/>
      </c>
    </row>
    <row r="24" spans="1:10" x14ac:dyDescent="0.2">
      <c r="A24" t="str">
        <f>IF(計算①!J23="","","128"&amp;初期設定!$C$4&amp;RIGHT(計算①!J23,2))</f>
        <v/>
      </c>
      <c r="B24" t="str">
        <f>IF(A24="","",計算①!K23)</f>
        <v/>
      </c>
      <c r="C24" t="str">
        <f>IF(A24="","",VLOOKUP(G24,男子選手!$B$5:$E$103,3,FALSE))</f>
        <v/>
      </c>
      <c r="D24" t="str">
        <f t="shared" si="0"/>
        <v/>
      </c>
      <c r="E24" t="str">
        <f>IF(OR(A24="",計算①!B23=""),"",28)</f>
        <v/>
      </c>
      <c r="F24" t="str">
        <f>IF(A24="","","28"&amp;初期設定!$C$4)</f>
        <v/>
      </c>
      <c r="G24" t="str">
        <f>IF(A24="","",計算①!J23)</f>
        <v/>
      </c>
      <c r="H24" t="str">
        <f>IF(OR(A24="",LEFT(計算①!A23,1)="6"),"",LEFT(計算①!A23,4)&amp;計算①!B23&amp;" "&amp;IF(計算①!D23="01T",TEXT(計算①!N23,"0000000"),TEXT(計算①!N23,"00000")))</f>
        <v/>
      </c>
      <c r="I24" t="str">
        <f>IF(計算①!A23="60100",1,"")</f>
        <v/>
      </c>
      <c r="J24" t="str">
        <f>IF(計算①!A23="60300",1,"")</f>
        <v/>
      </c>
    </row>
    <row r="25" spans="1:10" x14ac:dyDescent="0.2">
      <c r="A25" t="str">
        <f>IF(計算①!J24="","","128"&amp;初期設定!$C$4&amp;RIGHT(計算①!J24,2))</f>
        <v/>
      </c>
      <c r="B25" t="str">
        <f>IF(A25="","",計算①!K24)</f>
        <v/>
      </c>
      <c r="C25" t="str">
        <f>IF(A25="","",VLOOKUP(G25,男子選手!$B$5:$E$103,3,FALSE))</f>
        <v/>
      </c>
      <c r="D25" t="str">
        <f t="shared" si="0"/>
        <v/>
      </c>
      <c r="E25" t="str">
        <f>IF(OR(A25="",計算①!B24=""),"",28)</f>
        <v/>
      </c>
      <c r="F25" t="str">
        <f>IF(A25="","","28"&amp;初期設定!$C$4)</f>
        <v/>
      </c>
      <c r="G25" t="str">
        <f>IF(A25="","",計算①!J24)</f>
        <v/>
      </c>
      <c r="H25" t="str">
        <f>IF(OR(A25="",LEFT(計算①!A24,1)="6"),"",LEFT(計算①!A24,4)&amp;計算①!B24&amp;" "&amp;IF(計算①!D24="01T",TEXT(計算①!N24,"0000000"),TEXT(計算①!N24,"00000")))</f>
        <v/>
      </c>
      <c r="I25" t="str">
        <f>IF(計算①!A24="60100",1,"")</f>
        <v/>
      </c>
      <c r="J25" t="str">
        <f>IF(計算①!A24="60300",1,"")</f>
        <v/>
      </c>
    </row>
    <row r="26" spans="1:10" x14ac:dyDescent="0.2">
      <c r="A26" t="str">
        <f>IF(計算①!J25="","","128"&amp;初期設定!$C$4&amp;RIGHT(計算①!J25,2))</f>
        <v/>
      </c>
      <c r="B26" t="str">
        <f>IF(A26="","",計算①!K25)</f>
        <v/>
      </c>
      <c r="C26" t="str">
        <f>IF(A26="","",VLOOKUP(G26,男子選手!$B$5:$E$103,3,FALSE))</f>
        <v/>
      </c>
      <c r="D26" t="str">
        <f t="shared" si="0"/>
        <v/>
      </c>
      <c r="E26" t="str">
        <f>IF(OR(A26="",計算①!B25=""),"",28)</f>
        <v/>
      </c>
      <c r="F26" t="str">
        <f>IF(A26="","","28"&amp;初期設定!$C$4)</f>
        <v/>
      </c>
      <c r="G26" t="str">
        <f>IF(A26="","",計算①!J25)</f>
        <v/>
      </c>
      <c r="H26" t="str">
        <f>IF(OR(A26="",LEFT(計算①!A25,1)="6"),"",LEFT(計算①!A25,4)&amp;計算①!B25&amp;" "&amp;IF(計算①!D25="01T",TEXT(計算①!N25,"0000000"),TEXT(計算①!N25,"00000")))</f>
        <v/>
      </c>
      <c r="I26" t="str">
        <f>IF(計算①!A25="60100",1,"")</f>
        <v/>
      </c>
      <c r="J26" t="str">
        <f>IF(計算①!A25="60300",1,"")</f>
        <v/>
      </c>
    </row>
    <row r="27" spans="1:10" x14ac:dyDescent="0.2">
      <c r="A27" t="str">
        <f>IF(計算①!J26="","","128"&amp;初期設定!$C$4&amp;RIGHT(計算①!J26,2))</f>
        <v/>
      </c>
      <c r="B27" t="str">
        <f>IF(A27="","",計算①!K26)</f>
        <v/>
      </c>
      <c r="C27" t="str">
        <f>IF(A27="","",VLOOKUP(G27,男子選手!$B$5:$E$103,3,FALSE))</f>
        <v/>
      </c>
      <c r="D27" t="str">
        <f t="shared" si="0"/>
        <v/>
      </c>
      <c r="E27" t="str">
        <f>IF(OR(A27="",計算①!B26=""),"",28)</f>
        <v/>
      </c>
      <c r="F27" t="str">
        <f>IF(A27="","","28"&amp;初期設定!$C$4)</f>
        <v/>
      </c>
      <c r="G27" t="str">
        <f>IF(A27="","",計算①!J26)</f>
        <v/>
      </c>
      <c r="H27" t="str">
        <f>IF(OR(A27="",LEFT(計算①!A26,1)="6"),"",LEFT(計算①!A26,4)&amp;計算①!B26&amp;" "&amp;IF(計算①!D26="01T",TEXT(計算①!N26,"0000000"),TEXT(計算①!N26,"00000")))</f>
        <v/>
      </c>
      <c r="I27" t="str">
        <f>IF(計算①!A26="60100",1,"")</f>
        <v/>
      </c>
      <c r="J27" t="str">
        <f>IF(計算①!A26="60300",1,"")</f>
        <v/>
      </c>
    </row>
    <row r="28" spans="1:10" x14ac:dyDescent="0.2">
      <c r="A28" t="str">
        <f>IF(計算①!J27="","","128"&amp;初期設定!$C$4&amp;RIGHT(計算①!J27,2))</f>
        <v/>
      </c>
      <c r="B28" t="str">
        <f>IF(A28="","",計算①!K27)</f>
        <v/>
      </c>
      <c r="C28" t="str">
        <f>IF(A28="","",VLOOKUP(G28,男子選手!$B$5:$E$103,3,FALSE))</f>
        <v/>
      </c>
      <c r="D28" t="str">
        <f t="shared" si="0"/>
        <v/>
      </c>
      <c r="E28" t="str">
        <f>IF(OR(A28="",計算①!B27=""),"",28)</f>
        <v/>
      </c>
      <c r="F28" t="str">
        <f>IF(A28="","","28"&amp;初期設定!$C$4)</f>
        <v/>
      </c>
      <c r="G28" t="str">
        <f>IF(A28="","",計算①!J27)</f>
        <v/>
      </c>
      <c r="H28" t="str">
        <f>IF(OR(A28="",LEFT(計算①!A27,1)="6"),"",LEFT(計算①!A27,4)&amp;計算①!B27&amp;" "&amp;IF(計算①!D27="01T",TEXT(計算①!N27,"0000000"),TEXT(計算①!N27,"00000")))</f>
        <v/>
      </c>
      <c r="I28" t="str">
        <f>IF(計算①!A27="60100",1,"")</f>
        <v/>
      </c>
      <c r="J28" t="str">
        <f>IF(計算①!A27="60300",1,"")</f>
        <v/>
      </c>
    </row>
    <row r="29" spans="1:10" x14ac:dyDescent="0.2">
      <c r="A29" t="str">
        <f>IF(計算①!J28="","","128"&amp;初期設定!$C$4&amp;RIGHT(計算①!J28,2))</f>
        <v/>
      </c>
      <c r="B29" t="str">
        <f>IF(A29="","",計算①!K28)</f>
        <v/>
      </c>
      <c r="C29" t="str">
        <f>IF(A29="","",VLOOKUP(G29,男子選手!$B$5:$E$103,3,FALSE))</f>
        <v/>
      </c>
      <c r="D29" t="str">
        <f t="shared" si="0"/>
        <v/>
      </c>
      <c r="E29" t="str">
        <f>IF(OR(A29="",計算①!B28=""),"",28)</f>
        <v/>
      </c>
      <c r="F29" t="str">
        <f>IF(A29="","","28"&amp;初期設定!$C$4)</f>
        <v/>
      </c>
      <c r="G29" t="str">
        <f>IF(A29="","",計算①!J28)</f>
        <v/>
      </c>
      <c r="H29" t="str">
        <f>IF(OR(A29="",LEFT(計算①!A28,1)="6"),"",LEFT(計算①!A28,4)&amp;計算①!B28&amp;" "&amp;IF(計算①!D28="01T",TEXT(計算①!N28,"0000000"),TEXT(計算①!N28,"00000")))</f>
        <v/>
      </c>
      <c r="I29" t="str">
        <f>IF(計算①!A28="60100",1,"")</f>
        <v/>
      </c>
      <c r="J29" t="str">
        <f>IF(計算①!A28="60300",1,"")</f>
        <v/>
      </c>
    </row>
    <row r="30" spans="1:10" x14ac:dyDescent="0.2">
      <c r="A30" t="str">
        <f>IF(計算①!J29="","","128"&amp;初期設定!$C$4&amp;RIGHT(計算①!J29,2))</f>
        <v/>
      </c>
      <c r="B30" t="str">
        <f>IF(A30="","",計算①!K29)</f>
        <v/>
      </c>
      <c r="C30" t="str">
        <f>IF(A30="","",VLOOKUP(G30,男子選手!$B$5:$E$103,3,FALSE))</f>
        <v/>
      </c>
      <c r="D30" t="str">
        <f t="shared" si="0"/>
        <v/>
      </c>
      <c r="E30" t="str">
        <f>IF(OR(A30="",計算①!B29=""),"",28)</f>
        <v/>
      </c>
      <c r="F30" t="str">
        <f>IF(A30="","","28"&amp;初期設定!$C$4)</f>
        <v/>
      </c>
      <c r="G30" t="str">
        <f>IF(A30="","",計算①!J29)</f>
        <v/>
      </c>
      <c r="H30" t="str">
        <f>IF(OR(A30="",LEFT(計算①!A29,1)="6"),"",LEFT(計算①!A29,4)&amp;計算①!B29&amp;" "&amp;IF(計算①!D29="01T",TEXT(計算①!N29,"0000000"),TEXT(計算①!N29,"00000")))</f>
        <v/>
      </c>
      <c r="I30" t="str">
        <f>IF(計算①!A29="60100",1,"")</f>
        <v/>
      </c>
      <c r="J30" t="str">
        <f>IF(計算①!A29="60300",1,"")</f>
        <v/>
      </c>
    </row>
    <row r="31" spans="1:10" x14ac:dyDescent="0.2">
      <c r="A31" t="str">
        <f>IF(計算①!J30="","","128"&amp;初期設定!$C$4&amp;RIGHT(計算①!J30,2))</f>
        <v/>
      </c>
      <c r="B31" t="str">
        <f>IF(A31="","",計算①!K30)</f>
        <v/>
      </c>
      <c r="C31" t="str">
        <f>IF(A31="","",VLOOKUP(G31,男子選手!$B$5:$E$103,3,FALSE))</f>
        <v/>
      </c>
      <c r="D31" t="str">
        <f t="shared" si="0"/>
        <v/>
      </c>
      <c r="E31" t="str">
        <f>IF(OR(A31="",計算①!B30=""),"",28)</f>
        <v/>
      </c>
      <c r="F31" t="str">
        <f>IF(A31="","","28"&amp;初期設定!$C$4)</f>
        <v/>
      </c>
      <c r="G31" t="str">
        <f>IF(A31="","",計算①!J30)</f>
        <v/>
      </c>
      <c r="H31" t="str">
        <f>IF(OR(A31="",LEFT(計算①!A30,1)="6"),"",LEFT(計算①!A30,4)&amp;計算①!B30&amp;" "&amp;IF(計算①!D30="01T",TEXT(計算①!N30,"0000000"),TEXT(計算①!N30,"00000")))</f>
        <v/>
      </c>
      <c r="I31" t="str">
        <f>IF(計算①!A30="60100",1,"")</f>
        <v/>
      </c>
      <c r="J31" t="str">
        <f>IF(計算①!A30="60300",1,"")</f>
        <v/>
      </c>
    </row>
    <row r="32" spans="1:10" x14ac:dyDescent="0.2">
      <c r="A32" t="str">
        <f>IF(計算①!J31="","","128"&amp;初期設定!$C$4&amp;RIGHT(計算①!J31,2))</f>
        <v/>
      </c>
      <c r="B32" t="str">
        <f>IF(A32="","",計算①!K31)</f>
        <v/>
      </c>
      <c r="C32" t="str">
        <f>IF(A32="","",VLOOKUP(G32,男子選手!$B$5:$E$103,3,FALSE))</f>
        <v/>
      </c>
      <c r="D32" t="str">
        <f t="shared" si="0"/>
        <v/>
      </c>
      <c r="E32" t="str">
        <f>IF(OR(A32="",計算①!B31=""),"",28)</f>
        <v/>
      </c>
      <c r="F32" t="str">
        <f>IF(A32="","","28"&amp;初期設定!$C$4)</f>
        <v/>
      </c>
      <c r="G32" t="str">
        <f>IF(A32="","",計算①!J31)</f>
        <v/>
      </c>
      <c r="H32" t="str">
        <f>IF(OR(A32="",LEFT(計算①!A31,1)="6"),"",LEFT(計算①!A31,4)&amp;計算①!B31&amp;" "&amp;IF(計算①!D31="01T",TEXT(計算①!N31,"0000000"),TEXT(計算①!N31,"00000")))</f>
        <v/>
      </c>
      <c r="I32" t="str">
        <f>IF(計算①!A31="60100",1,"")</f>
        <v/>
      </c>
      <c r="J32" t="str">
        <f>IF(計算①!A31="60300",1,"")</f>
        <v/>
      </c>
    </row>
    <row r="33" spans="1:10" x14ac:dyDescent="0.2">
      <c r="A33" t="str">
        <f>IF(計算①!J32="","","128"&amp;初期設定!$C$4&amp;RIGHT(計算①!J32,2))</f>
        <v/>
      </c>
      <c r="B33" t="str">
        <f>IF(A33="","",計算①!K32)</f>
        <v/>
      </c>
      <c r="C33" t="str">
        <f>IF(A33="","",VLOOKUP(G33,男子選手!$B$5:$E$103,3,FALSE))</f>
        <v/>
      </c>
      <c r="D33" t="str">
        <f t="shared" si="0"/>
        <v/>
      </c>
      <c r="E33" t="str">
        <f>IF(OR(A33="",計算①!B32=""),"",28)</f>
        <v/>
      </c>
      <c r="F33" t="str">
        <f>IF(A33="","","28"&amp;初期設定!$C$4)</f>
        <v/>
      </c>
      <c r="G33" t="str">
        <f>IF(A33="","",計算①!J32)</f>
        <v/>
      </c>
      <c r="H33" t="str">
        <f>IF(OR(A33="",LEFT(計算①!A32,1)="6"),"",LEFT(計算①!A32,4)&amp;計算①!B32&amp;" "&amp;IF(計算①!D32="01T",TEXT(計算①!N32,"0000000"),TEXT(計算①!N32,"00000")))</f>
        <v/>
      </c>
      <c r="I33" t="str">
        <f>IF(計算①!A32="60100",1,"")</f>
        <v/>
      </c>
      <c r="J33" t="str">
        <f>IF(計算①!A32="60300",1,"")</f>
        <v/>
      </c>
    </row>
    <row r="34" spans="1:10" x14ac:dyDescent="0.2">
      <c r="A34" t="str">
        <f>IF(計算①!J33="","","128"&amp;初期設定!$C$4&amp;RIGHT(計算①!J33,2))</f>
        <v/>
      </c>
      <c r="B34" t="str">
        <f>IF(A34="","",計算①!K33)</f>
        <v/>
      </c>
      <c r="C34" t="str">
        <f>IF(A34="","",VLOOKUP(G34,男子選手!$B$5:$E$103,3,FALSE))</f>
        <v/>
      </c>
      <c r="D34" t="str">
        <f t="shared" si="0"/>
        <v/>
      </c>
      <c r="E34" t="str">
        <f>IF(OR(A34="",計算①!B33=""),"",28)</f>
        <v/>
      </c>
      <c r="F34" t="str">
        <f>IF(A34="","","28"&amp;初期設定!$C$4)</f>
        <v/>
      </c>
      <c r="G34" t="str">
        <f>IF(A34="","",計算①!J33)</f>
        <v/>
      </c>
      <c r="H34" t="str">
        <f>IF(OR(A34="",LEFT(計算①!A33,1)="6"),"",LEFT(計算①!A33,4)&amp;計算①!B33&amp;" "&amp;IF(計算①!D33="01T",TEXT(計算①!N33,"0000000"),TEXT(計算①!N33,"00000")))</f>
        <v/>
      </c>
      <c r="I34" t="str">
        <f>IF(計算①!A33="60100",1,"")</f>
        <v/>
      </c>
      <c r="J34" t="str">
        <f>IF(計算①!A33="60300",1,"")</f>
        <v/>
      </c>
    </row>
    <row r="35" spans="1:10" x14ac:dyDescent="0.2">
      <c r="A35" t="str">
        <f>IF(計算①!J34="","","128"&amp;初期設定!$C$4&amp;RIGHT(計算①!J34,2))</f>
        <v/>
      </c>
      <c r="B35" t="str">
        <f>IF(A35="","",計算①!K34)</f>
        <v/>
      </c>
      <c r="C35" t="str">
        <f>IF(A35="","",VLOOKUP(G35,男子選手!$B$5:$E$103,3,FALSE))</f>
        <v/>
      </c>
      <c r="D35" t="str">
        <f t="shared" si="0"/>
        <v/>
      </c>
      <c r="E35" t="str">
        <f>IF(OR(A35="",計算①!B34=""),"",28)</f>
        <v/>
      </c>
      <c r="F35" t="str">
        <f>IF(A35="","","28"&amp;初期設定!$C$4)</f>
        <v/>
      </c>
      <c r="G35" t="str">
        <f>IF(A35="","",計算①!J34)</f>
        <v/>
      </c>
      <c r="H35" t="str">
        <f>IF(OR(A35="",LEFT(計算①!A34,1)="6"),"",LEFT(計算①!A34,4)&amp;計算①!B34&amp;" "&amp;IF(計算①!D34="01T",TEXT(計算①!N34,"0000000"),TEXT(計算①!N34,"00000")))</f>
        <v/>
      </c>
      <c r="I35" t="str">
        <f>IF(計算①!A34="60100",1,"")</f>
        <v/>
      </c>
      <c r="J35" t="str">
        <f>IF(計算①!A34="60300",1,"")</f>
        <v/>
      </c>
    </row>
    <row r="36" spans="1:10" x14ac:dyDescent="0.2">
      <c r="A36" t="str">
        <f>IF(計算①!J35="","","128"&amp;初期設定!$C$4&amp;RIGHT(計算①!J35,2))</f>
        <v/>
      </c>
      <c r="B36" t="str">
        <f>IF(A36="","",計算①!K35)</f>
        <v/>
      </c>
      <c r="C36" t="str">
        <f>IF(A36="","",VLOOKUP(G36,男子選手!$B$5:$E$103,3,FALSE))</f>
        <v/>
      </c>
      <c r="D36" t="str">
        <f t="shared" si="0"/>
        <v/>
      </c>
      <c r="E36" t="str">
        <f>IF(OR(A36="",計算①!B35=""),"",28)</f>
        <v/>
      </c>
      <c r="F36" t="str">
        <f>IF(A36="","","28"&amp;初期設定!$C$4)</f>
        <v/>
      </c>
      <c r="G36" t="str">
        <f>IF(A36="","",計算①!J35)</f>
        <v/>
      </c>
      <c r="H36" t="str">
        <f>IF(OR(A36="",LEFT(計算①!A35,1)="6"),"",LEFT(計算①!A35,4)&amp;計算①!B35&amp;" "&amp;IF(計算①!D35="01T",TEXT(計算①!N35,"0000000"),TEXT(計算①!N35,"00000")))</f>
        <v/>
      </c>
      <c r="I36" t="str">
        <f>IF(計算①!A35="60100",1,"")</f>
        <v/>
      </c>
      <c r="J36" t="str">
        <f>IF(計算①!A35="60300",1,"")</f>
        <v/>
      </c>
    </row>
    <row r="37" spans="1:10" x14ac:dyDescent="0.2">
      <c r="A37" t="str">
        <f>IF(計算①!J36="","","128"&amp;初期設定!$C$4&amp;RIGHT(計算①!J36,2))</f>
        <v/>
      </c>
      <c r="B37" t="str">
        <f>IF(A37="","",計算①!K36)</f>
        <v/>
      </c>
      <c r="C37" t="str">
        <f>IF(A37="","",VLOOKUP(G37,男子選手!$B$5:$E$103,3,FALSE))</f>
        <v/>
      </c>
      <c r="D37" t="str">
        <f t="shared" si="0"/>
        <v/>
      </c>
      <c r="E37" t="str">
        <f>IF(OR(A37="",計算①!B36=""),"",28)</f>
        <v/>
      </c>
      <c r="F37" t="str">
        <f>IF(A37="","","28"&amp;初期設定!$C$4)</f>
        <v/>
      </c>
      <c r="G37" t="str">
        <f>IF(A37="","",計算①!J36)</f>
        <v/>
      </c>
      <c r="H37" t="str">
        <f>IF(OR(A37="",LEFT(計算①!A36,1)="6"),"",LEFT(計算①!A36,4)&amp;計算①!B36&amp;" "&amp;IF(計算①!D36="01T",TEXT(計算①!N36,"0000000"),TEXT(計算①!N36,"00000")))</f>
        <v/>
      </c>
      <c r="I37" t="str">
        <f>IF(計算①!A36="60100",1,"")</f>
        <v/>
      </c>
      <c r="J37" t="str">
        <f>IF(計算①!A36="60300",1,"")</f>
        <v/>
      </c>
    </row>
    <row r="38" spans="1:10" x14ac:dyDescent="0.2">
      <c r="A38" t="str">
        <f>IF(計算①!J37="","","128"&amp;初期設定!$C$4&amp;RIGHT(計算①!J37,2))</f>
        <v/>
      </c>
      <c r="B38" t="str">
        <f>IF(A38="","",計算①!K37)</f>
        <v/>
      </c>
      <c r="C38" t="str">
        <f>IF(A38="","",VLOOKUP(G38,男子選手!$B$5:$E$103,3,FALSE))</f>
        <v/>
      </c>
      <c r="D38" t="str">
        <f t="shared" si="0"/>
        <v/>
      </c>
      <c r="E38" t="str">
        <f>IF(OR(A38="",計算①!B37=""),"",28)</f>
        <v/>
      </c>
      <c r="F38" t="str">
        <f>IF(A38="","","28"&amp;初期設定!$C$4)</f>
        <v/>
      </c>
      <c r="G38" t="str">
        <f>IF(A38="","",計算①!J37)</f>
        <v/>
      </c>
      <c r="H38" t="str">
        <f>IF(OR(A38="",LEFT(計算①!A37,1)="6"),"",LEFT(計算①!A37,4)&amp;計算①!B37&amp;" "&amp;IF(計算①!D37="01T",TEXT(計算①!N37,"0000000"),TEXT(計算①!N37,"00000")))</f>
        <v/>
      </c>
      <c r="I38" t="str">
        <f>IF(計算①!A37="60100",1,"")</f>
        <v/>
      </c>
      <c r="J38" t="str">
        <f>IF(計算①!A37="60300",1,"")</f>
        <v/>
      </c>
    </row>
    <row r="39" spans="1:10" x14ac:dyDescent="0.2">
      <c r="A39" t="str">
        <f>IF(計算①!J38="","","128"&amp;初期設定!$C$4&amp;RIGHT(計算①!J38,2))</f>
        <v/>
      </c>
      <c r="B39" t="str">
        <f>IF(A39="","",計算①!K38)</f>
        <v/>
      </c>
      <c r="C39" t="str">
        <f>IF(A39="","",VLOOKUP(G39,男子選手!$B$5:$E$103,3,FALSE))</f>
        <v/>
      </c>
      <c r="D39" t="str">
        <f t="shared" si="0"/>
        <v/>
      </c>
      <c r="E39" t="str">
        <f>IF(OR(A39="",計算①!B38=""),"",28)</f>
        <v/>
      </c>
      <c r="F39" t="str">
        <f>IF(A39="","","28"&amp;初期設定!$C$4)</f>
        <v/>
      </c>
      <c r="G39" t="str">
        <f>IF(A39="","",計算①!J38)</f>
        <v/>
      </c>
      <c r="H39" t="str">
        <f>IF(OR(A39="",LEFT(計算①!A38,1)="6"),"",LEFT(計算①!A38,4)&amp;計算①!B38&amp;" "&amp;IF(計算①!D38="01T",TEXT(計算①!N38,"0000000"),TEXT(計算①!N38,"00000")))</f>
        <v/>
      </c>
      <c r="I39" t="str">
        <f>IF(計算①!A38="60100",1,"")</f>
        <v/>
      </c>
      <c r="J39" t="str">
        <f>IF(計算①!A38="60300",1,"")</f>
        <v/>
      </c>
    </row>
    <row r="40" spans="1:10" x14ac:dyDescent="0.2">
      <c r="A40" t="str">
        <f>IF(計算①!J39="","","128"&amp;初期設定!$C$4&amp;RIGHT(計算①!J39,2))</f>
        <v/>
      </c>
      <c r="B40" t="str">
        <f>IF(A40="","",計算①!K39)</f>
        <v/>
      </c>
      <c r="C40" t="str">
        <f>IF(A40="","",VLOOKUP(G40,男子選手!$B$5:$E$103,3,FALSE))</f>
        <v/>
      </c>
      <c r="D40" t="str">
        <f t="shared" si="0"/>
        <v/>
      </c>
      <c r="E40" t="str">
        <f>IF(OR(A40="",計算①!B39=""),"",28)</f>
        <v/>
      </c>
      <c r="F40" t="str">
        <f>IF(A40="","","28"&amp;初期設定!$C$4)</f>
        <v/>
      </c>
      <c r="G40" t="str">
        <f>IF(A40="","",計算①!J39)</f>
        <v/>
      </c>
      <c r="H40" t="str">
        <f>IF(OR(A40="",LEFT(計算①!A39,1)="6"),"",LEFT(計算①!A39,4)&amp;計算①!B39&amp;" "&amp;IF(計算①!D39="01T",TEXT(計算①!N39,"0000000"),TEXT(計算①!N39,"00000")))</f>
        <v/>
      </c>
      <c r="I40" t="str">
        <f>IF(計算①!A39="60100",1,"")</f>
        <v/>
      </c>
      <c r="J40" t="str">
        <f>IF(計算①!A39="60300",1,"")</f>
        <v/>
      </c>
    </row>
    <row r="41" spans="1:10" x14ac:dyDescent="0.2">
      <c r="A41" t="str">
        <f>IF(計算①!J40="","","128"&amp;初期設定!$C$4&amp;RIGHT(計算①!J40,2))</f>
        <v/>
      </c>
      <c r="B41" t="str">
        <f>IF(A41="","",計算①!K40)</f>
        <v/>
      </c>
      <c r="C41" t="str">
        <f>IF(A41="","",VLOOKUP(G41,男子選手!$B$5:$E$103,3,FALSE))</f>
        <v/>
      </c>
      <c r="D41" t="str">
        <f t="shared" si="0"/>
        <v/>
      </c>
      <c r="E41" t="str">
        <f>IF(OR(A41="",計算①!B40=""),"",28)</f>
        <v/>
      </c>
      <c r="F41" t="str">
        <f>IF(A41="","","28"&amp;初期設定!$C$4)</f>
        <v/>
      </c>
      <c r="G41" t="str">
        <f>IF(A41="","",計算①!J40)</f>
        <v/>
      </c>
      <c r="H41" t="str">
        <f>IF(OR(A41="",LEFT(計算①!A40,1)="6"),"",LEFT(計算①!A40,4)&amp;計算①!B40&amp;" "&amp;IF(計算①!D40="01T",TEXT(計算①!N40,"0000000"),TEXT(計算①!N40,"00000")))</f>
        <v/>
      </c>
      <c r="I41" t="str">
        <f>IF(計算①!A40="60100",1,"")</f>
        <v/>
      </c>
      <c r="J41" t="str">
        <f>IF(計算①!A40="60300",1,"")</f>
        <v/>
      </c>
    </row>
    <row r="42" spans="1:10" x14ac:dyDescent="0.2">
      <c r="A42" t="str">
        <f>IF(計算①!J41="","","128"&amp;初期設定!$C$4&amp;RIGHT(計算①!J41,2))</f>
        <v/>
      </c>
      <c r="B42" t="str">
        <f>IF(A42="","",計算①!K41)</f>
        <v/>
      </c>
      <c r="C42" t="str">
        <f>IF(A42="","",VLOOKUP(G42,男子選手!$B$5:$E$103,3,FALSE))</f>
        <v/>
      </c>
      <c r="D42" t="str">
        <f t="shared" si="0"/>
        <v/>
      </c>
      <c r="E42" t="str">
        <f>IF(OR(A42="",計算①!B41=""),"",28)</f>
        <v/>
      </c>
      <c r="F42" t="str">
        <f>IF(A42="","","28"&amp;初期設定!$C$4)</f>
        <v/>
      </c>
      <c r="G42" t="str">
        <f>IF(A42="","",計算①!J41)</f>
        <v/>
      </c>
      <c r="H42" t="str">
        <f>IF(OR(A42="",LEFT(計算①!A41,1)="6"),"",LEFT(計算①!A41,4)&amp;計算①!B41&amp;" "&amp;IF(計算①!D41="01T",TEXT(計算①!N41,"0000000"),TEXT(計算①!N41,"00000")))</f>
        <v/>
      </c>
      <c r="I42" t="str">
        <f>IF(計算①!A41="60100",1,"")</f>
        <v/>
      </c>
      <c r="J42" t="str">
        <f>IF(計算①!A41="60300",1,"")</f>
        <v/>
      </c>
    </row>
    <row r="43" spans="1:10" x14ac:dyDescent="0.2">
      <c r="A43" t="str">
        <f>IF(計算①!J42="","","128"&amp;初期設定!$C$4&amp;RIGHT(計算①!J42,2))</f>
        <v/>
      </c>
      <c r="B43" t="str">
        <f>IF(A43="","",計算①!K42)</f>
        <v/>
      </c>
      <c r="C43" t="str">
        <f>IF(A43="","",VLOOKUP(G43,男子選手!$B$5:$E$103,3,FALSE))</f>
        <v/>
      </c>
      <c r="D43" t="str">
        <f t="shared" si="0"/>
        <v/>
      </c>
      <c r="E43" t="str">
        <f>IF(OR(A43="",計算①!B42=""),"",28)</f>
        <v/>
      </c>
      <c r="F43" t="str">
        <f>IF(A43="","","28"&amp;初期設定!$C$4)</f>
        <v/>
      </c>
      <c r="G43" t="str">
        <f>IF(A43="","",計算①!J42)</f>
        <v/>
      </c>
      <c r="H43" t="str">
        <f>IF(OR(A43="",LEFT(計算①!A42,1)="6"),"",LEFT(計算①!A42,4)&amp;計算①!B42&amp;" "&amp;IF(計算①!D42="01T",TEXT(計算①!N42,"0000000"),TEXT(計算①!N42,"00000")))</f>
        <v/>
      </c>
      <c r="I43" t="str">
        <f>IF(計算①!A42="60100",1,"")</f>
        <v/>
      </c>
      <c r="J43" t="str">
        <f>IF(計算①!A42="60300",1,"")</f>
        <v/>
      </c>
    </row>
    <row r="44" spans="1:10" x14ac:dyDescent="0.2">
      <c r="A44" t="str">
        <f>IF(計算①!J43="","","128"&amp;初期設定!$C$4&amp;RIGHT(計算①!J43,2))</f>
        <v/>
      </c>
      <c r="B44" t="str">
        <f>IF(A44="","",計算①!K43)</f>
        <v/>
      </c>
      <c r="C44" t="str">
        <f>IF(A44="","",VLOOKUP(G44,男子選手!$B$5:$E$103,3,FALSE))</f>
        <v/>
      </c>
      <c r="D44" t="str">
        <f t="shared" si="0"/>
        <v/>
      </c>
      <c r="E44" t="str">
        <f>IF(OR(A44="",計算①!B43=""),"",28)</f>
        <v/>
      </c>
      <c r="F44" t="str">
        <f>IF(A44="","","28"&amp;初期設定!$C$4)</f>
        <v/>
      </c>
      <c r="G44" t="str">
        <f>IF(A44="","",計算①!J43)</f>
        <v/>
      </c>
      <c r="H44" t="str">
        <f>IF(OR(A44="",LEFT(計算①!A43,1)="6"),"",LEFT(計算①!A43,4)&amp;計算①!B43&amp;" "&amp;IF(計算①!D43="01T",TEXT(計算①!N43,"0000000"),TEXT(計算①!N43,"00000")))</f>
        <v/>
      </c>
      <c r="I44" t="str">
        <f>IF(計算①!A43="60100",1,"")</f>
        <v/>
      </c>
      <c r="J44" t="str">
        <f>IF(計算①!A43="60300",1,"")</f>
        <v/>
      </c>
    </row>
    <row r="45" spans="1:10" x14ac:dyDescent="0.2">
      <c r="A45" t="str">
        <f>IF(計算①!J44="","","128"&amp;初期設定!$C$4&amp;RIGHT(計算①!J44,2))</f>
        <v/>
      </c>
      <c r="B45" t="str">
        <f>IF(A45="","",計算①!K44)</f>
        <v/>
      </c>
      <c r="C45" t="str">
        <f>IF(A45="","",VLOOKUP(G45,男子選手!$B$5:$E$103,3,FALSE))</f>
        <v/>
      </c>
      <c r="D45" t="str">
        <f t="shared" si="0"/>
        <v/>
      </c>
      <c r="E45" t="str">
        <f>IF(OR(A45="",計算①!B44=""),"",28)</f>
        <v/>
      </c>
      <c r="F45" t="str">
        <f>IF(A45="","","28"&amp;初期設定!$C$4)</f>
        <v/>
      </c>
      <c r="G45" t="str">
        <f>IF(A45="","",計算①!J44)</f>
        <v/>
      </c>
      <c r="H45" t="str">
        <f>IF(OR(A45="",LEFT(計算①!A44,1)="6"),"",LEFT(計算①!A44,4)&amp;計算①!B44&amp;" "&amp;IF(計算①!D44="01T",TEXT(計算①!N44,"0000000"),TEXT(計算①!N44,"00000")))</f>
        <v/>
      </c>
      <c r="I45" t="str">
        <f>IF(計算①!A44="60100",1,"")</f>
        <v/>
      </c>
      <c r="J45" t="str">
        <f>IF(計算①!A44="60300",1,"")</f>
        <v/>
      </c>
    </row>
    <row r="46" spans="1:10" x14ac:dyDescent="0.2">
      <c r="A46" t="str">
        <f>IF(計算①!J45="","","128"&amp;初期設定!$C$4&amp;RIGHT(計算①!J45,2))</f>
        <v/>
      </c>
      <c r="B46" t="str">
        <f>IF(A46="","",計算①!K45)</f>
        <v/>
      </c>
      <c r="C46" t="str">
        <f>IF(A46="","",VLOOKUP(G46,男子選手!$B$5:$E$103,3,FALSE))</f>
        <v/>
      </c>
      <c r="D46" t="str">
        <f t="shared" si="0"/>
        <v/>
      </c>
      <c r="E46" t="str">
        <f>IF(OR(A46="",計算①!B45=""),"",28)</f>
        <v/>
      </c>
      <c r="F46" t="str">
        <f>IF(A46="","","28"&amp;初期設定!$C$4)</f>
        <v/>
      </c>
      <c r="G46" t="str">
        <f>IF(A46="","",計算①!J45)</f>
        <v/>
      </c>
      <c r="H46" t="str">
        <f>IF(OR(A46="",LEFT(計算①!A45,1)="6"),"",LEFT(計算①!A45,4)&amp;計算①!B45&amp;" "&amp;IF(計算①!D45="01T",TEXT(計算①!N45,"0000000"),TEXT(計算①!N45,"00000")))</f>
        <v/>
      </c>
      <c r="I46" t="str">
        <f>IF(計算①!A45="60100",1,"")</f>
        <v/>
      </c>
      <c r="J46" t="str">
        <f>IF(計算①!A45="60300",1,"")</f>
        <v/>
      </c>
    </row>
    <row r="47" spans="1:10" x14ac:dyDescent="0.2">
      <c r="A47" t="str">
        <f>IF(計算①!J46="","","128"&amp;初期設定!$C$4&amp;RIGHT(計算①!J46,2))</f>
        <v/>
      </c>
      <c r="B47" t="str">
        <f>IF(A47="","",計算①!K46)</f>
        <v/>
      </c>
      <c r="C47" t="str">
        <f>IF(A47="","",VLOOKUP(G47,男子選手!$B$5:$E$103,3,FALSE))</f>
        <v/>
      </c>
      <c r="D47" t="str">
        <f t="shared" si="0"/>
        <v/>
      </c>
      <c r="E47" t="str">
        <f>IF(OR(A47="",計算①!B46=""),"",28)</f>
        <v/>
      </c>
      <c r="F47" t="str">
        <f>IF(A47="","","28"&amp;初期設定!$C$4)</f>
        <v/>
      </c>
      <c r="G47" t="str">
        <f>IF(A47="","",計算①!J46)</f>
        <v/>
      </c>
      <c r="H47" t="str">
        <f>IF(OR(A47="",LEFT(計算①!A46,1)="6"),"",LEFT(計算①!A46,4)&amp;計算①!B46&amp;" "&amp;IF(計算①!D46="01T",TEXT(計算①!N46,"0000000"),TEXT(計算①!N46,"00000")))</f>
        <v/>
      </c>
      <c r="I47" t="str">
        <f>IF(計算①!A46="60100",1,"")</f>
        <v/>
      </c>
      <c r="J47" t="str">
        <f>IF(計算①!A46="60300",1,"")</f>
        <v/>
      </c>
    </row>
    <row r="48" spans="1:10" x14ac:dyDescent="0.2">
      <c r="A48" t="str">
        <f>IF(計算①!J47="","","128"&amp;初期設定!$C$4&amp;RIGHT(計算①!J47,2))</f>
        <v/>
      </c>
      <c r="B48" t="str">
        <f>IF(A48="","",計算①!K47)</f>
        <v/>
      </c>
      <c r="C48" t="str">
        <f>IF(A48="","",VLOOKUP(G48,男子選手!$B$5:$E$103,3,FALSE))</f>
        <v/>
      </c>
      <c r="D48" t="str">
        <f t="shared" si="0"/>
        <v/>
      </c>
      <c r="E48" t="str">
        <f>IF(OR(A48="",計算①!B47=""),"",28)</f>
        <v/>
      </c>
      <c r="F48" t="str">
        <f>IF(A48="","","28"&amp;初期設定!$C$4)</f>
        <v/>
      </c>
      <c r="G48" t="str">
        <f>IF(A48="","",計算①!J47)</f>
        <v/>
      </c>
      <c r="H48" t="str">
        <f>IF(OR(A48="",LEFT(計算①!A47,1)="6"),"",LEFT(計算①!A47,4)&amp;計算①!B47&amp;" "&amp;IF(計算①!D47="01T",TEXT(計算①!N47,"0000000"),TEXT(計算①!N47,"00000")))</f>
        <v/>
      </c>
      <c r="I48" t="str">
        <f>IF(計算①!A47="60100",1,"")</f>
        <v/>
      </c>
      <c r="J48" t="str">
        <f>IF(計算①!A47="60300",1,"")</f>
        <v/>
      </c>
    </row>
    <row r="49" spans="1:10" x14ac:dyDescent="0.2">
      <c r="A49" t="str">
        <f>IF(計算①!J48="","","128"&amp;初期設定!$C$4&amp;RIGHT(計算①!J48,2))</f>
        <v/>
      </c>
      <c r="B49" t="str">
        <f>IF(A49="","",計算①!K48)</f>
        <v/>
      </c>
      <c r="C49" t="str">
        <f>IF(A49="","",VLOOKUP(G49,男子選手!$B$5:$E$103,3,FALSE))</f>
        <v/>
      </c>
      <c r="D49" t="str">
        <f t="shared" si="0"/>
        <v/>
      </c>
      <c r="E49" t="str">
        <f>IF(OR(A49="",計算①!B48=""),"",28)</f>
        <v/>
      </c>
      <c r="F49" t="str">
        <f>IF(A49="","","28"&amp;初期設定!$C$4)</f>
        <v/>
      </c>
      <c r="G49" t="str">
        <f>IF(A49="","",計算①!J48)</f>
        <v/>
      </c>
      <c r="H49" t="str">
        <f>IF(OR(A49="",LEFT(計算①!A48,1)="6"),"",LEFT(計算①!A48,4)&amp;計算①!B48&amp;" "&amp;IF(計算①!D48="01T",TEXT(計算①!N48,"0000000"),TEXT(計算①!N48,"00000")))</f>
        <v/>
      </c>
      <c r="I49" t="str">
        <f>IF(計算①!A48="60100",1,"")</f>
        <v/>
      </c>
      <c r="J49" t="str">
        <f>IF(計算①!A48="60300",1,"")</f>
        <v/>
      </c>
    </row>
    <row r="50" spans="1:10" x14ac:dyDescent="0.2">
      <c r="A50" t="str">
        <f>IF(計算①!J49="","","128"&amp;初期設定!$C$4&amp;RIGHT(計算①!J49,2))</f>
        <v/>
      </c>
      <c r="B50" t="str">
        <f>IF(A50="","",計算①!K49)</f>
        <v/>
      </c>
      <c r="C50" t="str">
        <f>IF(A50="","",VLOOKUP(G50,男子選手!$B$5:$E$103,3,FALSE))</f>
        <v/>
      </c>
      <c r="D50" t="str">
        <f t="shared" si="0"/>
        <v/>
      </c>
      <c r="E50" t="str">
        <f>IF(OR(A50="",計算①!B49=""),"",28)</f>
        <v/>
      </c>
      <c r="F50" t="str">
        <f>IF(A50="","","28"&amp;初期設定!$C$4)</f>
        <v/>
      </c>
      <c r="G50" t="str">
        <f>IF(A50="","",計算①!J49)</f>
        <v/>
      </c>
      <c r="H50" t="str">
        <f>IF(OR(A50="",LEFT(計算①!A49,1)="6"),"",LEFT(計算①!A49,4)&amp;計算①!B49&amp;" "&amp;IF(計算①!D49="01T",TEXT(計算①!N49,"0000000"),TEXT(計算①!N49,"00000")))</f>
        <v/>
      </c>
      <c r="I50" t="str">
        <f>IF(計算①!A49="60100",1,"")</f>
        <v/>
      </c>
      <c r="J50" t="str">
        <f>IF(計算①!A49="60300",1,"")</f>
        <v/>
      </c>
    </row>
    <row r="51" spans="1:10" x14ac:dyDescent="0.2">
      <c r="A51" t="str">
        <f>IF(計算①!J50="","","128"&amp;初期設定!$C$4&amp;RIGHT(計算①!J50,2))</f>
        <v/>
      </c>
      <c r="B51" t="str">
        <f>IF(A51="","",計算①!K50)</f>
        <v/>
      </c>
      <c r="C51" t="str">
        <f>IF(A51="","",VLOOKUP(G51,男子選手!$B$5:$E$103,3,FALSE))</f>
        <v/>
      </c>
      <c r="D51" t="str">
        <f t="shared" si="0"/>
        <v/>
      </c>
      <c r="E51" t="str">
        <f>IF(OR(A51="",計算①!B50=""),"",28)</f>
        <v/>
      </c>
      <c r="F51" t="str">
        <f>IF(A51="","","28"&amp;初期設定!$C$4)</f>
        <v/>
      </c>
      <c r="G51" t="str">
        <f>IF(A51="","",計算①!J50)</f>
        <v/>
      </c>
      <c r="H51" t="str">
        <f>IF(OR(A51="",LEFT(計算①!A50,1)="6"),"",LEFT(計算①!A50,4)&amp;計算①!B50&amp;" "&amp;IF(計算①!D50="01T",TEXT(計算①!N50,"0000000"),TEXT(計算①!N50,"00000")))</f>
        <v/>
      </c>
      <c r="I51" t="str">
        <f>IF(計算①!A50="60100",1,"")</f>
        <v/>
      </c>
      <c r="J51" t="str">
        <f>IF(計算①!A50="60300",1,"")</f>
        <v/>
      </c>
    </row>
    <row r="52" spans="1:10" x14ac:dyDescent="0.2">
      <c r="A52" t="str">
        <f>IF(計算①!J51="","","128"&amp;初期設定!$C$4&amp;RIGHT(計算①!J51,2))</f>
        <v/>
      </c>
      <c r="B52" t="str">
        <f>IF(A52="","",計算①!K51)</f>
        <v/>
      </c>
      <c r="C52" t="str">
        <f>IF(A52="","",VLOOKUP(G52,男子選手!$B$5:$E$103,3,FALSE))</f>
        <v/>
      </c>
      <c r="D52" t="str">
        <f t="shared" si="0"/>
        <v/>
      </c>
      <c r="E52" t="str">
        <f>IF(OR(A52="",計算①!B51=""),"",28)</f>
        <v/>
      </c>
      <c r="F52" t="str">
        <f>IF(A52="","","28"&amp;初期設定!$C$4)</f>
        <v/>
      </c>
      <c r="G52" t="str">
        <f>IF(A52="","",計算①!J51)</f>
        <v/>
      </c>
      <c r="H52" t="str">
        <f>IF(OR(A52="",LEFT(計算①!A51,1)="6"),"",LEFT(計算①!A51,4)&amp;計算①!B51&amp;" "&amp;IF(計算①!D51="01T",TEXT(計算①!N51,"0000000"),TEXT(計算①!N51,"00000")))</f>
        <v/>
      </c>
      <c r="I52" t="str">
        <f>IF(計算①!A51="60100",1,"")</f>
        <v/>
      </c>
      <c r="J52" t="str">
        <f>IF(計算①!A51="60300",1,"")</f>
        <v/>
      </c>
    </row>
    <row r="53" spans="1:10" x14ac:dyDescent="0.2">
      <c r="A53" t="str">
        <f>IF(計算①!J52="","","128"&amp;初期設定!$C$4&amp;RIGHT(計算①!J52,2))</f>
        <v/>
      </c>
      <c r="B53" t="str">
        <f>IF(A53="","",計算①!K52)</f>
        <v/>
      </c>
      <c r="C53" t="str">
        <f>IF(A53="","",VLOOKUP(G53,男子選手!$B$5:$E$103,3,FALSE))</f>
        <v/>
      </c>
      <c r="D53" t="str">
        <f t="shared" si="0"/>
        <v/>
      </c>
      <c r="E53" t="str">
        <f>IF(OR(A53="",計算①!B52=""),"",28)</f>
        <v/>
      </c>
      <c r="F53" t="str">
        <f>IF(A53="","","28"&amp;初期設定!$C$4)</f>
        <v/>
      </c>
      <c r="G53" t="str">
        <f>IF(A53="","",計算①!J52)</f>
        <v/>
      </c>
      <c r="H53" t="str">
        <f>IF(OR(A53="",LEFT(計算①!A52,1)="6"),"",LEFT(計算①!A52,4)&amp;計算①!B52&amp;" "&amp;IF(計算①!D52="01T",TEXT(計算①!N52,"0000000"),TEXT(計算①!N52,"00000")))</f>
        <v/>
      </c>
      <c r="I53" t="str">
        <f>IF(計算①!A52="60100",1,"")</f>
        <v/>
      </c>
      <c r="J53" t="str">
        <f>IF(計算①!A52="60300",1,"")</f>
        <v/>
      </c>
    </row>
    <row r="54" spans="1:10" x14ac:dyDescent="0.2">
      <c r="A54" t="str">
        <f>IF(計算①!J53="","","128"&amp;初期設定!$C$4&amp;RIGHT(計算①!J53,2))</f>
        <v/>
      </c>
      <c r="B54" t="str">
        <f>IF(A54="","",計算①!K53)</f>
        <v/>
      </c>
      <c r="C54" t="str">
        <f>IF(A54="","",VLOOKUP(G54,男子選手!$B$5:$E$103,3,FALSE))</f>
        <v/>
      </c>
      <c r="D54" t="str">
        <f t="shared" si="0"/>
        <v/>
      </c>
      <c r="E54" t="str">
        <f>IF(OR(A54="",計算①!B53=""),"",28)</f>
        <v/>
      </c>
      <c r="F54" t="str">
        <f>IF(A54="","","28"&amp;初期設定!$C$4)</f>
        <v/>
      </c>
      <c r="G54" t="str">
        <f>IF(A54="","",計算①!J53)</f>
        <v/>
      </c>
      <c r="H54" t="str">
        <f>IF(OR(A54="",LEFT(計算①!A53,1)="6"),"",LEFT(計算①!A53,4)&amp;計算①!B53&amp;" "&amp;IF(計算①!D53="01T",TEXT(計算①!N53,"0000000"),TEXT(計算①!N53,"00000")))</f>
        <v/>
      </c>
      <c r="I54" t="str">
        <f>IF(計算①!A53="60100",1,"")</f>
        <v/>
      </c>
      <c r="J54" t="str">
        <f>IF(計算①!A53="60300",1,"")</f>
        <v/>
      </c>
    </row>
    <row r="55" spans="1:10" x14ac:dyDescent="0.2">
      <c r="A55" t="str">
        <f>IF(計算①!J54="","","128"&amp;初期設定!$C$4&amp;RIGHT(計算①!J54,2))</f>
        <v/>
      </c>
      <c r="B55" t="str">
        <f>IF(A55="","",計算①!K54)</f>
        <v/>
      </c>
      <c r="C55" t="str">
        <f>IF(A55="","",VLOOKUP(G55,男子選手!$B$5:$E$103,3,FALSE))</f>
        <v/>
      </c>
      <c r="D55" t="str">
        <f t="shared" si="0"/>
        <v/>
      </c>
      <c r="E55" t="str">
        <f>IF(OR(A55="",計算①!B54=""),"",28)</f>
        <v/>
      </c>
      <c r="F55" t="str">
        <f>IF(A55="","","28"&amp;初期設定!$C$4)</f>
        <v/>
      </c>
      <c r="G55" t="str">
        <f>IF(A55="","",計算①!J54)</f>
        <v/>
      </c>
      <c r="H55" t="str">
        <f>IF(OR(A55="",LEFT(計算①!A54,1)="6"),"",LEFT(計算①!A54,4)&amp;計算①!B54&amp;" "&amp;IF(計算①!D54="01T",TEXT(計算①!N54,"0000000"),TEXT(計算①!N54,"00000")))</f>
        <v/>
      </c>
      <c r="I55" t="str">
        <f>IF(計算①!A54="60100",1,"")</f>
        <v/>
      </c>
      <c r="J55" t="str">
        <f>IF(計算①!A54="60300",1,"")</f>
        <v/>
      </c>
    </row>
    <row r="56" spans="1:10" x14ac:dyDescent="0.2">
      <c r="A56" t="str">
        <f>IF(計算①!J55="","","128"&amp;初期設定!$C$4&amp;RIGHT(計算①!J55,2))</f>
        <v/>
      </c>
      <c r="B56" t="str">
        <f>IF(A56="","",計算①!K55)</f>
        <v/>
      </c>
      <c r="C56" t="str">
        <f>IF(A56="","",VLOOKUP(G56,男子選手!$B$5:$E$103,3,FALSE))</f>
        <v/>
      </c>
      <c r="D56" t="str">
        <f t="shared" si="0"/>
        <v/>
      </c>
      <c r="E56" t="str">
        <f>IF(OR(A56="",計算①!B55=""),"",28)</f>
        <v/>
      </c>
      <c r="F56" t="str">
        <f>IF(A56="","","28"&amp;初期設定!$C$4)</f>
        <v/>
      </c>
      <c r="G56" t="str">
        <f>IF(A56="","",計算①!J55)</f>
        <v/>
      </c>
      <c r="H56" t="str">
        <f>IF(OR(A56="",LEFT(計算①!A55,1)="6"),"",LEFT(計算①!A55,4)&amp;計算①!B55&amp;" "&amp;IF(計算①!D55="01T",TEXT(計算①!N55,"0000000"),TEXT(計算①!N55,"00000")))</f>
        <v/>
      </c>
      <c r="I56" t="str">
        <f>IF(計算①!A55="60100",1,"")</f>
        <v/>
      </c>
      <c r="J56" t="str">
        <f>IF(計算①!A55="60300",1,"")</f>
        <v/>
      </c>
    </row>
    <row r="57" spans="1:10" x14ac:dyDescent="0.2">
      <c r="A57" t="str">
        <f>IF(計算①!J56="","","128"&amp;初期設定!$C$4&amp;RIGHT(計算①!J56,2))</f>
        <v/>
      </c>
      <c r="B57" t="str">
        <f>IF(A57="","",計算①!K56)</f>
        <v/>
      </c>
      <c r="C57" t="str">
        <f>IF(A57="","",VLOOKUP(G57,男子選手!$B$5:$E$103,3,FALSE))</f>
        <v/>
      </c>
      <c r="D57" t="str">
        <f t="shared" si="0"/>
        <v/>
      </c>
      <c r="E57" t="str">
        <f>IF(OR(A57="",計算①!B56=""),"",28)</f>
        <v/>
      </c>
      <c r="F57" t="str">
        <f>IF(A57="","","28"&amp;初期設定!$C$4)</f>
        <v/>
      </c>
      <c r="G57" t="str">
        <f>IF(A57="","",計算①!J56)</f>
        <v/>
      </c>
      <c r="H57" t="str">
        <f>IF(OR(A57="",LEFT(計算①!A56,1)="6"),"",LEFT(計算①!A56,4)&amp;計算①!B56&amp;" "&amp;IF(計算①!D56="01T",TEXT(計算①!N56,"0000000"),TEXT(計算①!N56,"00000")))</f>
        <v/>
      </c>
      <c r="I57" t="str">
        <f>IF(計算①!A56="60100",1,"")</f>
        <v/>
      </c>
      <c r="J57" t="str">
        <f>IF(計算①!A56="60300",1,"")</f>
        <v/>
      </c>
    </row>
    <row r="58" spans="1:10" x14ac:dyDescent="0.2">
      <c r="A58" t="str">
        <f>IF(計算①!J57="","","128"&amp;初期設定!$C$4&amp;RIGHT(計算①!J57,2))</f>
        <v/>
      </c>
      <c r="B58" t="str">
        <f>IF(A58="","",計算①!K57)</f>
        <v/>
      </c>
      <c r="C58" t="str">
        <f>IF(A58="","",VLOOKUP(G58,男子選手!$B$5:$E$103,3,FALSE))</f>
        <v/>
      </c>
      <c r="D58" t="str">
        <f t="shared" si="0"/>
        <v/>
      </c>
      <c r="E58" t="str">
        <f>IF(OR(A58="",計算①!B57=""),"",28)</f>
        <v/>
      </c>
      <c r="F58" t="str">
        <f>IF(A58="","","28"&amp;初期設定!$C$4)</f>
        <v/>
      </c>
      <c r="G58" t="str">
        <f>IF(A58="","",計算①!J57)</f>
        <v/>
      </c>
      <c r="H58" t="str">
        <f>IF(OR(A58="",LEFT(計算①!A57,1)="6"),"",LEFT(計算①!A57,4)&amp;計算①!B57&amp;" "&amp;IF(計算①!D57="01T",TEXT(計算①!N57,"0000000"),TEXT(計算①!N57,"00000")))</f>
        <v/>
      </c>
      <c r="I58" t="str">
        <f>IF(計算①!A57="60100",1,"")</f>
        <v/>
      </c>
      <c r="J58" t="str">
        <f>IF(計算①!A57="60300",1,"")</f>
        <v/>
      </c>
    </row>
    <row r="59" spans="1:10" x14ac:dyDescent="0.2">
      <c r="A59" t="str">
        <f>IF(計算①!J58="","","128"&amp;初期設定!$C$4&amp;RIGHT(計算①!J58,2))</f>
        <v/>
      </c>
      <c r="B59" t="str">
        <f>IF(A59="","",計算①!K58)</f>
        <v/>
      </c>
      <c r="C59" t="str">
        <f>IF(A59="","",VLOOKUP(G59,男子選手!$B$5:$E$103,3,FALSE))</f>
        <v/>
      </c>
      <c r="D59" t="str">
        <f t="shared" si="0"/>
        <v/>
      </c>
      <c r="E59" t="str">
        <f>IF(OR(A59="",計算①!B58=""),"",28)</f>
        <v/>
      </c>
      <c r="F59" t="str">
        <f>IF(A59="","","28"&amp;初期設定!$C$4)</f>
        <v/>
      </c>
      <c r="G59" t="str">
        <f>IF(A59="","",計算①!J58)</f>
        <v/>
      </c>
      <c r="H59" t="str">
        <f>IF(OR(A59="",LEFT(計算①!A58,1)="6"),"",LEFT(計算①!A58,4)&amp;計算①!B58&amp;" "&amp;IF(計算①!D58="01T",TEXT(計算①!N58,"0000000"),TEXT(計算①!N58,"00000")))</f>
        <v/>
      </c>
      <c r="I59" t="str">
        <f>IF(計算①!A58="60100",1,"")</f>
        <v/>
      </c>
      <c r="J59" t="str">
        <f>IF(計算①!A58="60300",1,"")</f>
        <v/>
      </c>
    </row>
    <row r="60" spans="1:10" x14ac:dyDescent="0.2">
      <c r="A60" t="str">
        <f>IF(計算①!J59="","","128"&amp;初期設定!$C$4&amp;RIGHT(計算①!J59,2))</f>
        <v/>
      </c>
      <c r="B60" t="str">
        <f>IF(A60="","",計算①!K59)</f>
        <v/>
      </c>
      <c r="C60" t="str">
        <f>IF(A60="","",VLOOKUP(G60,男子選手!$B$5:$E$103,3,FALSE))</f>
        <v/>
      </c>
      <c r="D60" t="str">
        <f t="shared" si="0"/>
        <v/>
      </c>
      <c r="E60" t="str">
        <f>IF(OR(A60="",計算①!B59=""),"",28)</f>
        <v/>
      </c>
      <c r="F60" t="str">
        <f>IF(A60="","","28"&amp;初期設定!$C$4)</f>
        <v/>
      </c>
      <c r="G60" t="str">
        <f>IF(A60="","",計算①!J59)</f>
        <v/>
      </c>
      <c r="H60" t="str">
        <f>IF(OR(A60="",LEFT(計算①!A59,1)="6"),"",LEFT(計算①!A59,4)&amp;計算①!B59&amp;" "&amp;IF(計算①!D59="01T",TEXT(計算①!N59,"0000000"),TEXT(計算①!N59,"00000")))</f>
        <v/>
      </c>
      <c r="I60" t="str">
        <f>IF(計算①!A59="60100",1,"")</f>
        <v/>
      </c>
      <c r="J60" t="str">
        <f>IF(計算①!A59="60300",1,"")</f>
        <v/>
      </c>
    </row>
    <row r="61" spans="1:10" x14ac:dyDescent="0.2">
      <c r="A61" t="str">
        <f>IF(計算①!J60="","","128"&amp;初期設定!$C$4&amp;RIGHT(計算①!J60,2))</f>
        <v/>
      </c>
      <c r="B61" t="str">
        <f>IF(A61="","",計算①!K60)</f>
        <v/>
      </c>
      <c r="C61" t="str">
        <f>IF(A61="","",VLOOKUP(G61,男子選手!$B$5:$E$103,3,FALSE))</f>
        <v/>
      </c>
      <c r="D61" t="str">
        <f t="shared" si="0"/>
        <v/>
      </c>
      <c r="E61" t="str">
        <f>IF(OR(A61="",計算①!B60=""),"",28)</f>
        <v/>
      </c>
      <c r="F61" t="str">
        <f>IF(A61="","","28"&amp;初期設定!$C$4)</f>
        <v/>
      </c>
      <c r="G61" t="str">
        <f>IF(A61="","",計算①!J60)</f>
        <v/>
      </c>
      <c r="H61" t="str">
        <f>IF(OR(A61="",LEFT(計算①!A60,1)="6"),"",LEFT(計算①!A60,4)&amp;計算①!B60&amp;" "&amp;IF(計算①!D60="01T",TEXT(計算①!N60,"0000000"),TEXT(計算①!N60,"00000")))</f>
        <v/>
      </c>
      <c r="I61" t="str">
        <f>IF(計算①!A60="60100",1,"")</f>
        <v/>
      </c>
      <c r="J61" t="str">
        <f>IF(計算①!A60="60300",1,"")</f>
        <v/>
      </c>
    </row>
    <row r="62" spans="1:10" x14ac:dyDescent="0.2">
      <c r="A62" t="str">
        <f>IF(計算①!J61="","","128"&amp;初期設定!$C$4&amp;RIGHT(計算①!J61,2))</f>
        <v/>
      </c>
      <c r="B62" t="str">
        <f>IF(A62="","",計算①!K61)</f>
        <v/>
      </c>
      <c r="C62" t="str">
        <f>IF(A62="","",VLOOKUP(G62,男子選手!$B$5:$E$103,3,FALSE))</f>
        <v/>
      </c>
      <c r="D62" t="str">
        <f t="shared" si="0"/>
        <v/>
      </c>
      <c r="E62" t="str">
        <f>IF(OR(A62="",計算①!B61=""),"",28)</f>
        <v/>
      </c>
      <c r="F62" t="str">
        <f>IF(A62="","","28"&amp;初期設定!$C$4)</f>
        <v/>
      </c>
      <c r="G62" t="str">
        <f>IF(A62="","",計算①!J61)</f>
        <v/>
      </c>
      <c r="H62" t="str">
        <f>IF(OR(A62="",LEFT(計算①!A61,1)="6"),"",LEFT(計算①!A61,4)&amp;計算①!B61&amp;" "&amp;IF(計算①!D61="01T",TEXT(計算①!N61,"0000000"),TEXT(計算①!N61,"00000")))</f>
        <v/>
      </c>
      <c r="I62" t="str">
        <f>IF(計算①!A61="60100",1,"")</f>
        <v/>
      </c>
      <c r="J62" t="str">
        <f>IF(計算①!A61="60300",1,"")</f>
        <v/>
      </c>
    </row>
    <row r="63" spans="1:10" x14ac:dyDescent="0.2">
      <c r="A63" t="str">
        <f>IF(計算①!J62="","","128"&amp;初期設定!$C$4&amp;RIGHT(計算①!J62,2))</f>
        <v/>
      </c>
      <c r="B63" t="str">
        <f>IF(A63="","",計算①!K62)</f>
        <v/>
      </c>
      <c r="C63" t="str">
        <f>IF(A63="","",VLOOKUP(G63,男子選手!$B$5:$E$103,3,FALSE))</f>
        <v/>
      </c>
      <c r="D63" t="str">
        <f t="shared" si="0"/>
        <v/>
      </c>
      <c r="E63" t="str">
        <f>IF(OR(A63="",計算①!B62=""),"",28)</f>
        <v/>
      </c>
      <c r="F63" t="str">
        <f>IF(A63="","","28"&amp;初期設定!$C$4)</f>
        <v/>
      </c>
      <c r="G63" t="str">
        <f>IF(A63="","",計算①!J62)</f>
        <v/>
      </c>
      <c r="H63" t="str">
        <f>IF(OR(A63="",LEFT(計算①!A62,1)="6"),"",LEFT(計算①!A62,4)&amp;計算①!B62&amp;" "&amp;IF(計算①!D62="01T",TEXT(計算①!N62,"0000000"),TEXT(計算①!N62,"00000")))</f>
        <v/>
      </c>
      <c r="I63" t="str">
        <f>IF(計算①!A62="60100",1,"")</f>
        <v/>
      </c>
      <c r="J63" t="str">
        <f>IF(計算①!A62="60300",1,"")</f>
        <v/>
      </c>
    </row>
    <row r="64" spans="1:10" x14ac:dyDescent="0.2">
      <c r="A64" t="str">
        <f>IF(計算①!J63="","","128"&amp;初期設定!$C$4&amp;RIGHT(計算①!J63,2))</f>
        <v/>
      </c>
      <c r="B64" t="str">
        <f>IF(A64="","",計算①!K63)</f>
        <v/>
      </c>
      <c r="C64" t="str">
        <f>IF(A64="","",VLOOKUP(G64,男子選手!$B$5:$E$103,3,FALSE))</f>
        <v/>
      </c>
      <c r="D64" t="str">
        <f t="shared" si="0"/>
        <v/>
      </c>
      <c r="E64" t="str">
        <f>IF(OR(A64="",計算①!B63=""),"",28)</f>
        <v/>
      </c>
      <c r="F64" t="str">
        <f>IF(A64="","","28"&amp;初期設定!$C$4)</f>
        <v/>
      </c>
      <c r="G64" t="str">
        <f>IF(A64="","",計算①!J63)</f>
        <v/>
      </c>
      <c r="H64" t="str">
        <f>IF(OR(A64="",LEFT(計算①!A63,1)="6"),"",LEFT(計算①!A63,4)&amp;計算①!B63&amp;" "&amp;IF(計算①!D63="01T",TEXT(計算①!N63,"0000000"),TEXT(計算①!N63,"00000")))</f>
        <v/>
      </c>
      <c r="I64" t="str">
        <f>IF(計算①!A63="60100",1,"")</f>
        <v/>
      </c>
      <c r="J64" t="str">
        <f>IF(計算①!A63="60300",1,"")</f>
        <v/>
      </c>
    </row>
    <row r="65" spans="1:10" x14ac:dyDescent="0.2">
      <c r="A65" t="str">
        <f>IF(計算①!J64="","","128"&amp;初期設定!$C$4&amp;RIGHT(計算①!J64,2))</f>
        <v/>
      </c>
      <c r="B65" t="str">
        <f>IF(A65="","",計算①!K64)</f>
        <v/>
      </c>
      <c r="C65" t="str">
        <f>IF(A65="","",VLOOKUP(G65,男子選手!$B$5:$E$103,3,FALSE))</f>
        <v/>
      </c>
      <c r="D65" t="str">
        <f t="shared" si="0"/>
        <v/>
      </c>
      <c r="E65" t="str">
        <f>IF(OR(A65="",計算①!B64=""),"",28)</f>
        <v/>
      </c>
      <c r="F65" t="str">
        <f>IF(A65="","","28"&amp;初期設定!$C$4)</f>
        <v/>
      </c>
      <c r="G65" t="str">
        <f>IF(A65="","",計算①!J64)</f>
        <v/>
      </c>
      <c r="H65" t="str">
        <f>IF(OR(A65="",LEFT(計算①!A64,1)="6"),"",LEFT(計算①!A64,4)&amp;計算①!B64&amp;" "&amp;IF(計算①!D64="01T",TEXT(計算①!N64,"0000000"),TEXT(計算①!N64,"00000")))</f>
        <v/>
      </c>
      <c r="I65" t="str">
        <f>IF(計算①!A64="60100",1,"")</f>
        <v/>
      </c>
      <c r="J65" t="str">
        <f>IF(計算①!A64="60300",1,"")</f>
        <v/>
      </c>
    </row>
    <row r="66" spans="1:10" x14ac:dyDescent="0.2">
      <c r="A66" t="str">
        <f>IF(計算①!J65="","","128"&amp;初期設定!$C$4&amp;RIGHT(計算①!J65,2))</f>
        <v/>
      </c>
      <c r="B66" t="str">
        <f>IF(A66="","",計算①!K65)</f>
        <v/>
      </c>
      <c r="C66" t="str">
        <f>IF(A66="","",VLOOKUP(G66,男子選手!$B$5:$E$103,3,FALSE))</f>
        <v/>
      </c>
      <c r="D66" t="str">
        <f t="shared" si="0"/>
        <v/>
      </c>
      <c r="E66" t="str">
        <f>IF(OR(A66="",計算①!B65=""),"",28)</f>
        <v/>
      </c>
      <c r="F66" t="str">
        <f>IF(A66="","","28"&amp;初期設定!$C$4)</f>
        <v/>
      </c>
      <c r="G66" t="str">
        <f>IF(A66="","",計算①!J65)</f>
        <v/>
      </c>
      <c r="H66" t="str">
        <f>IF(OR(A66="",LEFT(計算①!A65,1)="6"),"",LEFT(計算①!A65,4)&amp;計算①!B65&amp;" "&amp;IF(計算①!D65="01T",TEXT(計算①!N65,"0000000"),TEXT(計算①!N65,"00000")))</f>
        <v/>
      </c>
      <c r="I66" t="str">
        <f>IF(計算①!A65="60100",1,"")</f>
        <v/>
      </c>
      <c r="J66" t="str">
        <f>IF(計算①!A65="60300",1,"")</f>
        <v/>
      </c>
    </row>
    <row r="67" spans="1:10" x14ac:dyDescent="0.2">
      <c r="A67" t="str">
        <f>IF(計算①!J66="","","128"&amp;初期設定!$C$4&amp;RIGHT(計算①!J66,2))</f>
        <v/>
      </c>
      <c r="B67" t="str">
        <f>IF(A67="","",計算①!K66)</f>
        <v/>
      </c>
      <c r="C67" t="str">
        <f>IF(A67="","",VLOOKUP(G67,男子選手!$B$5:$E$103,3,FALSE))</f>
        <v/>
      </c>
      <c r="D67" t="str">
        <f t="shared" ref="D67:D100" si="1">IF(A67="","",1)</f>
        <v/>
      </c>
      <c r="E67" t="str">
        <f>IF(OR(A67="",計算①!B66=""),"",28)</f>
        <v/>
      </c>
      <c r="F67" t="str">
        <f>IF(A67="","","28"&amp;初期設定!$C$4)</f>
        <v/>
      </c>
      <c r="G67" t="str">
        <f>IF(A67="","",計算①!J66)</f>
        <v/>
      </c>
      <c r="H67" t="str">
        <f>IF(OR(A67="",LEFT(計算①!A66,1)="6"),"",LEFT(計算①!A66,4)&amp;計算①!B66&amp;" "&amp;IF(計算①!D66="01T",TEXT(計算①!N66,"0000000"),TEXT(計算①!N66,"00000")))</f>
        <v/>
      </c>
      <c r="I67" t="str">
        <f>IF(計算①!A66="60100",1,"")</f>
        <v/>
      </c>
      <c r="J67" t="str">
        <f>IF(計算①!A66="60300",1,"")</f>
        <v/>
      </c>
    </row>
    <row r="68" spans="1:10" x14ac:dyDescent="0.2">
      <c r="A68" t="str">
        <f>IF(計算①!J67="","","128"&amp;初期設定!$C$4&amp;RIGHT(計算①!J67,2))</f>
        <v/>
      </c>
      <c r="B68" t="str">
        <f>IF(A68="","",計算①!K67)</f>
        <v/>
      </c>
      <c r="C68" t="str">
        <f>IF(A68="","",VLOOKUP(G68,男子選手!$B$5:$E$103,3,FALSE))</f>
        <v/>
      </c>
      <c r="D68" t="str">
        <f t="shared" si="1"/>
        <v/>
      </c>
      <c r="E68" t="str">
        <f>IF(OR(A68="",計算①!B67=""),"",28)</f>
        <v/>
      </c>
      <c r="F68" t="str">
        <f>IF(A68="","",LEFT(計算①!A67,4)&amp;計算①!B67&amp;" "&amp;IF(計算①!D67="01T",TEXT(計算①!N67,"0000000"),TEXT(計算①!N67,"00000")))</f>
        <v/>
      </c>
      <c r="G68" t="str">
        <f>IF(A68="","",計算①!J67)</f>
        <v/>
      </c>
      <c r="I68" t="str">
        <f>IF(計算①!A67="60100",1,"")</f>
        <v/>
      </c>
      <c r="J68" t="str">
        <f>IF(計算①!A67="60300",1,"")</f>
        <v/>
      </c>
    </row>
    <row r="69" spans="1:10" x14ac:dyDescent="0.2">
      <c r="A69" t="str">
        <f>IF(計算①!J68="","","128"&amp;初期設定!$C$4&amp;RIGHT(計算①!J68,2))</f>
        <v/>
      </c>
      <c r="B69" t="str">
        <f>IF(A69="","",計算①!K68)</f>
        <v/>
      </c>
      <c r="C69" t="str">
        <f>IF(A69="","",VLOOKUP(G69,男子選手!$B$5:$E$103,3,FALSE))</f>
        <v/>
      </c>
      <c r="D69" t="str">
        <f t="shared" si="1"/>
        <v/>
      </c>
      <c r="E69" t="str">
        <f>IF(OR(A69="",計算①!B68=""),"",28)</f>
        <v/>
      </c>
      <c r="F69" t="str">
        <f>IF(A69="","",LEFT(計算①!A68,4)&amp;計算①!B68&amp;" "&amp;IF(計算①!D68="01T",TEXT(計算①!N68,"0000000"),TEXT(計算①!N68,"00000")))</f>
        <v/>
      </c>
      <c r="G69" t="str">
        <f>IF(A69="","",計算①!J68)</f>
        <v/>
      </c>
      <c r="I69" t="str">
        <f>IF(計算①!A68="60100",1,"")</f>
        <v/>
      </c>
      <c r="J69" t="str">
        <f>IF(計算①!A68="60300",1,"")</f>
        <v/>
      </c>
    </row>
    <row r="70" spans="1:10" x14ac:dyDescent="0.2">
      <c r="A70" t="str">
        <f>IF(計算①!J69="","","128"&amp;初期設定!$C$4&amp;RIGHT(計算①!J69,2))</f>
        <v/>
      </c>
      <c r="B70" t="str">
        <f>IF(A70="","",計算①!K69)</f>
        <v/>
      </c>
      <c r="C70" t="str">
        <f>IF(A70="","",VLOOKUP(G70,男子選手!$B$5:$E$103,3,FALSE))</f>
        <v/>
      </c>
      <c r="D70" t="str">
        <f t="shared" si="1"/>
        <v/>
      </c>
      <c r="E70" t="str">
        <f>IF(OR(A70="",計算①!B69=""),"",28)</f>
        <v/>
      </c>
      <c r="F70" t="str">
        <f>IF(A70="","",LEFT(計算①!A69,4)&amp;計算①!B69&amp;" "&amp;IF(計算①!D69="01T",TEXT(計算①!N69,"0000000"),TEXT(計算①!N69,"00000")))</f>
        <v/>
      </c>
      <c r="G70" t="str">
        <f>IF(A70="","",計算①!J69)</f>
        <v/>
      </c>
      <c r="I70" t="str">
        <f>IF(計算①!A69="60100",1,"")</f>
        <v/>
      </c>
      <c r="J70" t="str">
        <f>IF(計算①!A69="60300",1,"")</f>
        <v/>
      </c>
    </row>
    <row r="71" spans="1:10" x14ac:dyDescent="0.2">
      <c r="A71" t="str">
        <f>IF(計算①!J70="","","128"&amp;初期設定!$C$4&amp;RIGHT(計算①!J70,2))</f>
        <v/>
      </c>
      <c r="B71" t="str">
        <f>IF(A71="","",計算①!K70)</f>
        <v/>
      </c>
      <c r="C71" t="str">
        <f>IF(A71="","",VLOOKUP(G71,男子選手!$B$5:$E$103,3,FALSE))</f>
        <v/>
      </c>
      <c r="D71" t="str">
        <f t="shared" si="1"/>
        <v/>
      </c>
      <c r="E71" t="str">
        <f>IF(OR(A71="",計算①!B70=""),"",28)</f>
        <v/>
      </c>
      <c r="F71" t="str">
        <f>IF(A71="","",LEFT(計算①!A70,4)&amp;計算①!B70&amp;" "&amp;IF(計算①!D70="01T",TEXT(計算①!N70,"0000000"),TEXT(計算①!N70,"00000")))</f>
        <v/>
      </c>
      <c r="G71" t="str">
        <f>IF(A71="","",計算①!J70)</f>
        <v/>
      </c>
      <c r="I71" t="str">
        <f>IF(計算①!A70="60100",1,"")</f>
        <v/>
      </c>
      <c r="J71" t="str">
        <f>IF(計算①!A70="60300",1,"")</f>
        <v/>
      </c>
    </row>
    <row r="72" spans="1:10" x14ac:dyDescent="0.2">
      <c r="A72" t="str">
        <f>IF(計算①!J71="","","128"&amp;初期設定!$C$4&amp;RIGHT(計算①!J71,2))</f>
        <v/>
      </c>
      <c r="B72" t="str">
        <f>IF(A72="","",計算①!K71)</f>
        <v/>
      </c>
      <c r="C72" t="str">
        <f>IF(A72="","",VLOOKUP(G72,男子選手!$B$5:$E$103,3,FALSE))</f>
        <v/>
      </c>
      <c r="D72" t="str">
        <f t="shared" si="1"/>
        <v/>
      </c>
      <c r="E72" t="str">
        <f>IF(OR(A72="",計算①!B71=""),"",28)</f>
        <v/>
      </c>
      <c r="F72" t="str">
        <f>IF(A72="","",LEFT(計算①!A71,4)&amp;計算①!B71&amp;" "&amp;IF(計算①!D71="01T",TEXT(計算①!N71,"0000000"),TEXT(計算①!N71,"00000")))</f>
        <v/>
      </c>
      <c r="G72" t="str">
        <f>IF(A72="","",計算①!J71)</f>
        <v/>
      </c>
      <c r="I72" t="str">
        <f>IF(計算①!A71="60100",1,"")</f>
        <v/>
      </c>
      <c r="J72" t="str">
        <f>IF(計算①!A71="60300",1,"")</f>
        <v/>
      </c>
    </row>
    <row r="73" spans="1:10" x14ac:dyDescent="0.2">
      <c r="A73" t="str">
        <f>IF(計算①!J72="","","128"&amp;初期設定!$C$4&amp;RIGHT(計算①!J72,2))</f>
        <v/>
      </c>
      <c r="B73" t="str">
        <f>IF(A73="","",計算①!K72)</f>
        <v/>
      </c>
      <c r="C73" t="str">
        <f>IF(A73="","",VLOOKUP(G73,男子選手!$B$5:$E$103,3,FALSE))</f>
        <v/>
      </c>
      <c r="D73" t="str">
        <f t="shared" si="1"/>
        <v/>
      </c>
      <c r="E73" t="str">
        <f>IF(OR(A73="",計算①!B72=""),"",28)</f>
        <v/>
      </c>
      <c r="F73" t="str">
        <f>IF(A73="","",LEFT(計算①!A72,4)&amp;計算①!B72&amp;" "&amp;IF(計算①!D72="01T",TEXT(計算①!N72,"0000000"),TEXT(計算①!N72,"00000")))</f>
        <v/>
      </c>
      <c r="G73" t="str">
        <f>IF(A73="","",計算①!J72)</f>
        <v/>
      </c>
      <c r="I73" t="str">
        <f>IF(計算①!A72="60100",1,"")</f>
        <v/>
      </c>
      <c r="J73" t="str">
        <f>IF(計算①!A72="60300",1,"")</f>
        <v/>
      </c>
    </row>
    <row r="74" spans="1:10" x14ac:dyDescent="0.2">
      <c r="A74" t="str">
        <f>IF(計算①!J73="","","128"&amp;初期設定!$C$4&amp;RIGHT(計算①!J73,2))</f>
        <v/>
      </c>
      <c r="B74" t="str">
        <f>IF(A74="","",計算①!K73)</f>
        <v/>
      </c>
      <c r="C74" t="str">
        <f>IF(A74="","",VLOOKUP(G74,男子選手!$B$5:$E$103,3,FALSE))</f>
        <v/>
      </c>
      <c r="D74" t="str">
        <f t="shared" si="1"/>
        <v/>
      </c>
      <c r="E74" t="str">
        <f>IF(OR(A74="",計算①!B73=""),"",28)</f>
        <v/>
      </c>
      <c r="F74" t="str">
        <f>IF(A74="","",LEFT(計算①!A73,4)&amp;計算①!B73&amp;" "&amp;IF(計算①!D73="01T",TEXT(計算①!N73,"0000000"),TEXT(計算①!N73,"00000")))</f>
        <v/>
      </c>
      <c r="G74" t="str">
        <f>IF(A74="","",計算①!J73)</f>
        <v/>
      </c>
      <c r="I74" t="str">
        <f>IF(計算①!A73="60100",1,"")</f>
        <v/>
      </c>
      <c r="J74" t="str">
        <f>IF(計算①!A73="60300",1,"")</f>
        <v/>
      </c>
    </row>
    <row r="75" spans="1:10" x14ac:dyDescent="0.2">
      <c r="A75" t="str">
        <f>IF(計算①!J74="","","128"&amp;初期設定!$C$4&amp;RIGHT(計算①!J74,2))</f>
        <v/>
      </c>
      <c r="B75" t="str">
        <f>IF(A75="","",計算①!K74)</f>
        <v/>
      </c>
      <c r="C75" t="str">
        <f>IF(A75="","",VLOOKUP(G75,男子選手!$B$5:$E$103,3,FALSE))</f>
        <v/>
      </c>
      <c r="D75" t="str">
        <f t="shared" si="1"/>
        <v/>
      </c>
      <c r="E75" t="str">
        <f>IF(OR(A75="",計算①!B74=""),"",28)</f>
        <v/>
      </c>
      <c r="F75" t="str">
        <f>IF(A75="","",LEFT(計算①!A74,4)&amp;計算①!B74&amp;" "&amp;IF(計算①!D74="01T",TEXT(計算①!N74,"0000000"),TEXT(計算①!N74,"00000")))</f>
        <v/>
      </c>
      <c r="G75" t="str">
        <f>IF(A75="","",計算①!J74)</f>
        <v/>
      </c>
      <c r="I75" t="str">
        <f>IF(計算①!A74="60100",1,"")</f>
        <v/>
      </c>
      <c r="J75" t="str">
        <f>IF(計算①!A74="60300",1,"")</f>
        <v/>
      </c>
    </row>
    <row r="76" spans="1:10" x14ac:dyDescent="0.2">
      <c r="A76" t="str">
        <f>IF(計算①!J75="","","128"&amp;初期設定!$C$4&amp;RIGHT(計算①!J75,2))</f>
        <v/>
      </c>
      <c r="B76" t="str">
        <f>IF(A76="","",計算①!K75)</f>
        <v/>
      </c>
      <c r="C76" t="str">
        <f>IF(A76="","",VLOOKUP(G76,男子選手!$B$5:$E$103,3,FALSE))</f>
        <v/>
      </c>
      <c r="D76" t="str">
        <f t="shared" si="1"/>
        <v/>
      </c>
      <c r="E76" t="str">
        <f>IF(OR(A76="",計算①!B75=""),"",28)</f>
        <v/>
      </c>
      <c r="F76" t="str">
        <f>IF(A76="","",LEFT(計算①!A75,4)&amp;計算①!B75&amp;" "&amp;IF(計算①!D75="01T",TEXT(計算①!N75,"0000000"),TEXT(計算①!N75,"00000")))</f>
        <v/>
      </c>
      <c r="G76" t="str">
        <f>IF(A76="","",計算①!J75)</f>
        <v/>
      </c>
      <c r="I76" t="str">
        <f>IF(計算①!A75="60100",1,"")</f>
        <v/>
      </c>
      <c r="J76" t="str">
        <f>IF(計算①!A75="60300",1,"")</f>
        <v/>
      </c>
    </row>
    <row r="77" spans="1:10" x14ac:dyDescent="0.2">
      <c r="A77" t="str">
        <f>IF(計算①!J76="","","128"&amp;初期設定!$C$4&amp;RIGHT(計算①!J76,2))</f>
        <v/>
      </c>
      <c r="B77" t="str">
        <f>IF(A77="","",計算①!K76)</f>
        <v/>
      </c>
      <c r="C77" t="str">
        <f>IF(A77="","",VLOOKUP(G77,男子選手!$B$5:$E$103,3,FALSE))</f>
        <v/>
      </c>
      <c r="D77" t="str">
        <f t="shared" si="1"/>
        <v/>
      </c>
      <c r="E77" t="str">
        <f>IF(OR(A77="",計算①!B76=""),"",28)</f>
        <v/>
      </c>
      <c r="F77" t="str">
        <f>IF(A77="","",LEFT(計算①!A76,4)&amp;計算①!B76&amp;" "&amp;IF(計算①!D76="01T",TEXT(計算①!N76,"0000000"),TEXT(計算①!N76,"00000")))</f>
        <v/>
      </c>
      <c r="G77" t="str">
        <f>IF(A77="","",計算①!J76)</f>
        <v/>
      </c>
      <c r="I77" t="str">
        <f>IF(計算①!A76="60100",1,"")</f>
        <v/>
      </c>
      <c r="J77" t="str">
        <f>IF(計算①!A76="60300",1,"")</f>
        <v/>
      </c>
    </row>
    <row r="78" spans="1:10" x14ac:dyDescent="0.2">
      <c r="A78" t="str">
        <f>IF(計算①!J77="","","128"&amp;初期設定!$C$4&amp;RIGHT(計算①!J77,2))</f>
        <v/>
      </c>
      <c r="B78" t="str">
        <f>IF(A78="","",計算①!K77)</f>
        <v/>
      </c>
      <c r="C78" t="str">
        <f>IF(A78="","",VLOOKUP(G78,男子選手!$B$5:$E$103,3,FALSE))</f>
        <v/>
      </c>
      <c r="D78" t="str">
        <f t="shared" si="1"/>
        <v/>
      </c>
      <c r="E78" t="str">
        <f>IF(OR(A78="",計算①!B77=""),"",28)</f>
        <v/>
      </c>
      <c r="F78" t="str">
        <f>IF(A78="","",LEFT(計算①!A77,4)&amp;計算①!B77&amp;" "&amp;IF(計算①!D77="01T",TEXT(計算①!N77,"0000000"),TEXT(計算①!N77,"00000")))</f>
        <v/>
      </c>
      <c r="G78" t="str">
        <f>IF(A78="","",計算①!J77)</f>
        <v/>
      </c>
      <c r="I78" t="str">
        <f>IF(計算①!A77="60100",1,"")</f>
        <v/>
      </c>
      <c r="J78" t="str">
        <f>IF(計算①!A77="60300",1,"")</f>
        <v/>
      </c>
    </row>
    <row r="79" spans="1:10" x14ac:dyDescent="0.2">
      <c r="A79" t="str">
        <f>IF(計算①!J78="","","128"&amp;初期設定!$C$4&amp;RIGHT(計算①!J78,2))</f>
        <v/>
      </c>
      <c r="B79" t="str">
        <f>IF(A79="","",計算①!K78)</f>
        <v/>
      </c>
      <c r="C79" t="str">
        <f>IF(A79="","",VLOOKUP(G79,男子選手!$B$5:$E$103,3,FALSE))</f>
        <v/>
      </c>
      <c r="D79" t="str">
        <f t="shared" si="1"/>
        <v/>
      </c>
      <c r="E79" t="str">
        <f>IF(OR(A79="",計算①!B78=""),"",28)</f>
        <v/>
      </c>
      <c r="F79" t="str">
        <f>IF(A79="","",LEFT(計算①!A78,4)&amp;計算①!B78&amp;" "&amp;IF(計算①!D78="01T",TEXT(計算①!N78,"0000000"),TEXT(計算①!N78,"00000")))</f>
        <v/>
      </c>
      <c r="G79" t="str">
        <f>IF(A79="","",計算①!J78)</f>
        <v/>
      </c>
      <c r="I79" t="str">
        <f>IF(計算①!A78="60100",1,"")</f>
        <v/>
      </c>
      <c r="J79" t="str">
        <f>IF(計算①!A78="60300",1,"")</f>
        <v/>
      </c>
    </row>
    <row r="80" spans="1:10" x14ac:dyDescent="0.2">
      <c r="A80" t="str">
        <f>IF(計算①!J79="","","128"&amp;初期設定!$C$4&amp;RIGHT(計算①!J79,2))</f>
        <v/>
      </c>
      <c r="B80" t="str">
        <f>IF(A80="","",計算①!K79)</f>
        <v/>
      </c>
      <c r="C80" t="str">
        <f>IF(A80="","",VLOOKUP(G80,男子選手!$B$5:$E$103,3,FALSE))</f>
        <v/>
      </c>
      <c r="D80" t="str">
        <f t="shared" si="1"/>
        <v/>
      </c>
      <c r="E80" t="str">
        <f>IF(OR(A80="",計算①!B79=""),"",28)</f>
        <v/>
      </c>
      <c r="F80" t="str">
        <f>IF(A80="","",LEFT(計算①!A79,4)&amp;計算①!B79&amp;" "&amp;IF(計算①!D79="01T",TEXT(計算①!N79,"0000000"),TEXT(計算①!N79,"00000")))</f>
        <v/>
      </c>
      <c r="G80" t="str">
        <f>IF(A80="","",計算①!J79)</f>
        <v/>
      </c>
      <c r="I80" t="str">
        <f>IF(計算①!A79="60100",1,"")</f>
        <v/>
      </c>
      <c r="J80" t="str">
        <f>IF(計算①!A79="60300",1,"")</f>
        <v/>
      </c>
    </row>
    <row r="81" spans="1:10" x14ac:dyDescent="0.2">
      <c r="A81" t="str">
        <f>IF(計算①!J80="","","128"&amp;初期設定!$C$4&amp;RIGHT(計算①!J80,2))</f>
        <v/>
      </c>
      <c r="B81" t="str">
        <f>IF(A81="","",計算①!K80)</f>
        <v/>
      </c>
      <c r="C81" t="str">
        <f>IF(A81="","",VLOOKUP(G81,男子選手!$B$5:$E$103,3,FALSE))</f>
        <v/>
      </c>
      <c r="D81" t="str">
        <f t="shared" si="1"/>
        <v/>
      </c>
      <c r="E81" t="str">
        <f>IF(OR(A81="",計算①!B80=""),"",28)</f>
        <v/>
      </c>
      <c r="F81" t="str">
        <f>IF(A81="","",LEFT(計算①!A80,4)&amp;計算①!B80&amp;" "&amp;IF(計算①!D80="01T",TEXT(計算①!N80,"0000000"),TEXT(計算①!N80,"00000")))</f>
        <v/>
      </c>
      <c r="G81" t="str">
        <f>IF(A81="","",計算①!J80)</f>
        <v/>
      </c>
      <c r="I81" t="str">
        <f>IF(計算①!A80="60100",1,"")</f>
        <v/>
      </c>
      <c r="J81" t="str">
        <f>IF(計算①!A80="60300",1,"")</f>
        <v/>
      </c>
    </row>
    <row r="82" spans="1:10" x14ac:dyDescent="0.2">
      <c r="A82" t="str">
        <f>IF(計算①!J81="","","128"&amp;初期設定!$C$4&amp;RIGHT(計算①!J81,2))</f>
        <v/>
      </c>
      <c r="B82" t="str">
        <f>IF(A82="","",計算①!K81)</f>
        <v/>
      </c>
      <c r="C82" t="str">
        <f>IF(A82="","",VLOOKUP(G82,男子選手!$B$5:$E$103,3,FALSE))</f>
        <v/>
      </c>
      <c r="D82" t="str">
        <f t="shared" si="1"/>
        <v/>
      </c>
      <c r="E82" t="str">
        <f>IF(OR(A82="",計算①!B81=""),"",28)</f>
        <v/>
      </c>
      <c r="F82" t="str">
        <f>IF(A82="","",LEFT(計算①!A81,4)&amp;計算①!B81&amp;" "&amp;IF(計算①!D81="01T",TEXT(計算①!N81,"0000000"),TEXT(計算①!N81,"00000")))</f>
        <v/>
      </c>
      <c r="G82" t="str">
        <f>IF(A82="","",計算①!J81)</f>
        <v/>
      </c>
      <c r="I82" t="str">
        <f>IF(計算①!A81="60100",1,"")</f>
        <v/>
      </c>
      <c r="J82" t="str">
        <f>IF(計算①!A81="60300",1,"")</f>
        <v/>
      </c>
    </row>
    <row r="83" spans="1:10" x14ac:dyDescent="0.2">
      <c r="A83" t="str">
        <f>IF(計算①!J82="","","128"&amp;初期設定!$C$4&amp;RIGHT(計算①!J82,2))</f>
        <v/>
      </c>
      <c r="B83" t="str">
        <f>IF(A83="","",計算①!K82)</f>
        <v/>
      </c>
      <c r="C83" t="str">
        <f>IF(A83="","",VLOOKUP(G83,男子選手!$B$5:$E$103,3,FALSE))</f>
        <v/>
      </c>
      <c r="D83" t="str">
        <f t="shared" si="1"/>
        <v/>
      </c>
      <c r="E83" t="str">
        <f>IF(OR(A83="",計算①!B82=""),"",28)</f>
        <v/>
      </c>
      <c r="F83" t="str">
        <f>IF(A83="","",LEFT(計算①!A82,4)&amp;計算①!B82&amp;" "&amp;IF(計算①!D82="01T",TEXT(計算①!N82,"0000000"),TEXT(計算①!N82,"00000")))</f>
        <v/>
      </c>
      <c r="G83" t="str">
        <f>IF(A83="","",計算①!J82)</f>
        <v/>
      </c>
      <c r="I83" t="str">
        <f>IF(計算①!A82="60100",1,"")</f>
        <v/>
      </c>
      <c r="J83" t="str">
        <f>IF(計算①!A82="60300",1,"")</f>
        <v/>
      </c>
    </row>
    <row r="84" spans="1:10" x14ac:dyDescent="0.2">
      <c r="A84" t="str">
        <f>IF(計算①!J83="","","128"&amp;初期設定!$C$4&amp;RIGHT(計算①!J83,2))</f>
        <v/>
      </c>
      <c r="B84" t="str">
        <f>IF(A84="","",計算①!K83)</f>
        <v/>
      </c>
      <c r="C84" t="str">
        <f>IF(A84="","",VLOOKUP(G84,男子選手!$B$5:$E$103,3,FALSE))</f>
        <v/>
      </c>
      <c r="D84" t="str">
        <f t="shared" si="1"/>
        <v/>
      </c>
      <c r="E84" t="str">
        <f>IF(OR(A84="",計算①!B83=""),"",28)</f>
        <v/>
      </c>
      <c r="F84" t="str">
        <f>IF(A84="","",LEFT(計算①!A83,4)&amp;計算①!B83&amp;" "&amp;IF(計算①!D83="01T",TEXT(計算①!N83,"0000000"),TEXT(計算①!N83,"00000")))</f>
        <v/>
      </c>
      <c r="G84" t="str">
        <f>IF(A84="","",計算①!J83)</f>
        <v/>
      </c>
      <c r="I84" t="str">
        <f>IF(計算①!A83="60100",1,"")</f>
        <v/>
      </c>
      <c r="J84" t="str">
        <f>IF(計算①!A83="60300",1,"")</f>
        <v/>
      </c>
    </row>
    <row r="85" spans="1:10" x14ac:dyDescent="0.2">
      <c r="A85" t="str">
        <f>IF(計算①!J84="","","128"&amp;初期設定!$C$4&amp;RIGHT(計算①!J84,2))</f>
        <v/>
      </c>
      <c r="B85" t="str">
        <f>IF(A85="","",計算①!K84)</f>
        <v/>
      </c>
      <c r="C85" t="str">
        <f>IF(A85="","",VLOOKUP(G85,男子選手!$B$5:$E$103,3,FALSE))</f>
        <v/>
      </c>
      <c r="D85" t="str">
        <f t="shared" si="1"/>
        <v/>
      </c>
      <c r="E85" t="str">
        <f>IF(OR(A85="",計算①!B84=""),"",28)</f>
        <v/>
      </c>
      <c r="F85" t="str">
        <f>IF(A85="","",LEFT(計算①!A84,4)&amp;計算①!B84&amp;" "&amp;IF(計算①!D84="01T",TEXT(計算①!N84,"0000000"),TEXT(計算①!N84,"00000")))</f>
        <v/>
      </c>
      <c r="G85" t="str">
        <f>IF(A85="","",計算①!J84)</f>
        <v/>
      </c>
      <c r="I85" t="str">
        <f>IF(計算①!A84="60100",1,"")</f>
        <v/>
      </c>
      <c r="J85" t="str">
        <f>IF(計算①!A84="60300",1,"")</f>
        <v/>
      </c>
    </row>
    <row r="86" spans="1:10" x14ac:dyDescent="0.2">
      <c r="A86" t="str">
        <f>IF(計算①!J85="","","128"&amp;初期設定!$C$4&amp;RIGHT(計算①!J85,2))</f>
        <v/>
      </c>
      <c r="B86" t="str">
        <f>IF(A86="","",計算①!K85)</f>
        <v/>
      </c>
      <c r="C86" t="str">
        <f>IF(A86="","",VLOOKUP(G86,男子選手!$B$5:$E$103,3,FALSE))</f>
        <v/>
      </c>
      <c r="D86" t="str">
        <f t="shared" si="1"/>
        <v/>
      </c>
      <c r="E86" t="str">
        <f>IF(OR(A86="",計算①!B85=""),"",28)</f>
        <v/>
      </c>
      <c r="F86" t="str">
        <f>IF(A86="","",LEFT(計算①!A85,4)&amp;計算①!B85&amp;" "&amp;IF(計算①!D85="01T",TEXT(計算①!N85,"0000000"),TEXT(計算①!N85,"00000")))</f>
        <v/>
      </c>
      <c r="G86" t="str">
        <f>IF(A86="","",計算①!J85)</f>
        <v/>
      </c>
      <c r="I86" t="str">
        <f>IF(計算①!A85="60100",1,"")</f>
        <v/>
      </c>
      <c r="J86" t="str">
        <f>IF(計算①!A85="60300",1,"")</f>
        <v/>
      </c>
    </row>
    <row r="87" spans="1:10" x14ac:dyDescent="0.2">
      <c r="A87" t="str">
        <f>IF(計算①!J86="","","128"&amp;初期設定!$C$4&amp;RIGHT(計算①!J86,2))</f>
        <v/>
      </c>
      <c r="B87" t="str">
        <f>IF(A87="","",計算①!K86)</f>
        <v/>
      </c>
      <c r="C87" t="str">
        <f>IF(A87="","",VLOOKUP(G87,男子選手!$B$5:$E$103,3,FALSE))</f>
        <v/>
      </c>
      <c r="D87" t="str">
        <f t="shared" si="1"/>
        <v/>
      </c>
      <c r="E87" t="str">
        <f>IF(OR(A87="",計算①!B86=""),"",28)</f>
        <v/>
      </c>
      <c r="F87" t="str">
        <f>IF(A87="","",LEFT(計算①!A86,4)&amp;計算①!B86&amp;" "&amp;IF(計算①!D86="01T",TEXT(計算①!N86,"0000000"),TEXT(計算①!N86,"00000")))</f>
        <v/>
      </c>
      <c r="G87" t="str">
        <f>IF(A87="","",計算①!J86)</f>
        <v/>
      </c>
      <c r="I87" t="str">
        <f>IF(計算①!A86="60100",1,"")</f>
        <v/>
      </c>
      <c r="J87" t="str">
        <f>IF(計算①!A86="60300",1,"")</f>
        <v/>
      </c>
    </row>
    <row r="88" spans="1:10" x14ac:dyDescent="0.2">
      <c r="A88" t="str">
        <f>IF(計算①!J87="","","128"&amp;初期設定!$C$4&amp;RIGHT(計算①!J87,2))</f>
        <v/>
      </c>
      <c r="B88" t="str">
        <f>IF(A88="","",計算①!K87)</f>
        <v/>
      </c>
      <c r="C88" t="str">
        <f>IF(A88="","",VLOOKUP(G88,男子選手!$B$5:$E$103,3,FALSE))</f>
        <v/>
      </c>
      <c r="D88" t="str">
        <f t="shared" si="1"/>
        <v/>
      </c>
      <c r="E88" t="str">
        <f>IF(OR(A88="",計算①!B87=""),"",28)</f>
        <v/>
      </c>
      <c r="F88" t="str">
        <f>IF(A88="","",LEFT(計算①!A87,4)&amp;計算①!B87&amp;" "&amp;IF(計算①!D87="01T",TEXT(計算①!N87,"0000000"),TEXT(計算①!N87,"00000")))</f>
        <v/>
      </c>
      <c r="G88" t="str">
        <f>IF(A88="","",計算①!J87)</f>
        <v/>
      </c>
      <c r="I88" t="str">
        <f>IF(計算①!A87="60100",1,"")</f>
        <v/>
      </c>
      <c r="J88" t="str">
        <f>IF(計算①!A87="60300",1,"")</f>
        <v/>
      </c>
    </row>
    <row r="89" spans="1:10" x14ac:dyDescent="0.2">
      <c r="A89" t="str">
        <f>IF(計算①!J88="","","128"&amp;初期設定!$C$4&amp;RIGHT(計算①!J88,2))</f>
        <v/>
      </c>
      <c r="B89" t="str">
        <f>IF(A89="","",計算①!K88)</f>
        <v/>
      </c>
      <c r="C89" t="str">
        <f>IF(A89="","",VLOOKUP(G89,男子選手!$B$5:$E$103,3,FALSE))</f>
        <v/>
      </c>
      <c r="D89" t="str">
        <f t="shared" si="1"/>
        <v/>
      </c>
      <c r="E89" t="str">
        <f>IF(OR(A89="",計算①!B88=""),"",28)</f>
        <v/>
      </c>
      <c r="F89" t="str">
        <f>IF(A89="","",LEFT(計算①!A88,4)&amp;計算①!B88&amp;" "&amp;IF(計算①!D88="01T",TEXT(計算①!N88,"0000000"),TEXT(計算①!N88,"00000")))</f>
        <v/>
      </c>
      <c r="G89" t="str">
        <f>IF(A89="","",計算①!J88)</f>
        <v/>
      </c>
      <c r="I89" t="str">
        <f>IF(計算①!A88="60100",1,"")</f>
        <v/>
      </c>
      <c r="J89" t="str">
        <f>IF(計算①!A88="60300",1,"")</f>
        <v/>
      </c>
    </row>
    <row r="90" spans="1:10" x14ac:dyDescent="0.2">
      <c r="A90" t="str">
        <f>IF(計算①!J89="","","128"&amp;初期設定!$C$4&amp;RIGHT(計算①!J89,2))</f>
        <v/>
      </c>
      <c r="B90" t="str">
        <f>IF(A90="","",計算①!K89)</f>
        <v/>
      </c>
      <c r="C90" t="str">
        <f>IF(A90="","",VLOOKUP(G90,男子選手!$B$5:$E$103,3,FALSE))</f>
        <v/>
      </c>
      <c r="D90" t="str">
        <f t="shared" si="1"/>
        <v/>
      </c>
      <c r="E90" t="str">
        <f>IF(OR(A90="",計算①!B89=""),"",28)</f>
        <v/>
      </c>
      <c r="F90" t="str">
        <f>IF(A90="","",LEFT(計算①!A89,4)&amp;計算①!B89&amp;" "&amp;IF(計算①!D89="01T",TEXT(計算①!N89,"0000000"),TEXT(計算①!N89,"00000")))</f>
        <v/>
      </c>
      <c r="G90" t="str">
        <f>IF(A90="","",計算①!J89)</f>
        <v/>
      </c>
      <c r="I90" t="str">
        <f>IF(計算①!A89="60100",1,"")</f>
        <v/>
      </c>
      <c r="J90" t="str">
        <f>IF(計算①!A89="60300",1,"")</f>
        <v/>
      </c>
    </row>
    <row r="91" spans="1:10" x14ac:dyDescent="0.2">
      <c r="A91" t="str">
        <f>IF(計算①!J90="","","128"&amp;初期設定!$C$4&amp;RIGHT(計算①!J90,2))</f>
        <v/>
      </c>
      <c r="B91" t="str">
        <f>IF(A91="","",計算①!K90)</f>
        <v/>
      </c>
      <c r="C91" t="str">
        <f>IF(A91="","",VLOOKUP(G91,男子選手!$B$5:$E$103,3,FALSE))</f>
        <v/>
      </c>
      <c r="D91" t="str">
        <f t="shared" si="1"/>
        <v/>
      </c>
      <c r="E91" t="str">
        <f>IF(OR(A91="",計算①!B90=""),"",28)</f>
        <v/>
      </c>
      <c r="F91" t="str">
        <f>IF(A91="","",LEFT(計算①!A90,4)&amp;計算①!B90&amp;" "&amp;IF(計算①!D90="01T",TEXT(計算①!N90,"0000000"),TEXT(計算①!N90,"00000")))</f>
        <v/>
      </c>
      <c r="G91" t="str">
        <f>IF(A91="","",計算①!J90)</f>
        <v/>
      </c>
      <c r="I91" t="str">
        <f>IF(計算①!A90="60100",1,"")</f>
        <v/>
      </c>
      <c r="J91" t="str">
        <f>IF(計算①!A90="60300",1,"")</f>
        <v/>
      </c>
    </row>
    <row r="92" spans="1:10" x14ac:dyDescent="0.2">
      <c r="A92" t="str">
        <f>IF(計算①!J91="","","128"&amp;初期設定!$C$4&amp;RIGHT(計算①!J91,2))</f>
        <v/>
      </c>
      <c r="B92" t="str">
        <f>IF(A92="","",計算①!K91)</f>
        <v/>
      </c>
      <c r="C92" t="str">
        <f>IF(A92="","",VLOOKUP(G92,男子選手!$B$5:$E$103,3,FALSE))</f>
        <v/>
      </c>
      <c r="D92" t="str">
        <f t="shared" si="1"/>
        <v/>
      </c>
      <c r="E92" t="str">
        <f>IF(OR(A92="",計算①!B91=""),"",28)</f>
        <v/>
      </c>
      <c r="F92" t="str">
        <f>IF(A92="","",LEFT(計算①!A91,4)&amp;計算①!B91&amp;" "&amp;IF(計算①!D91="01T",TEXT(計算①!N91,"0000000"),TEXT(計算①!N91,"00000")))</f>
        <v/>
      </c>
      <c r="G92" t="str">
        <f>IF(A92="","",計算①!J91)</f>
        <v/>
      </c>
      <c r="I92" t="str">
        <f>IF(計算①!A91="60100",1,"")</f>
        <v/>
      </c>
      <c r="J92" t="str">
        <f>IF(計算①!A91="60300",1,"")</f>
        <v/>
      </c>
    </row>
    <row r="93" spans="1:10" x14ac:dyDescent="0.2">
      <c r="A93" t="str">
        <f>IF(計算①!J92="","","128"&amp;初期設定!$C$4&amp;RIGHT(計算①!J92,2))</f>
        <v/>
      </c>
      <c r="B93" t="str">
        <f>IF(A93="","",計算①!K92)</f>
        <v/>
      </c>
      <c r="C93" t="str">
        <f>IF(A93="","",VLOOKUP(G93,男子選手!$B$5:$E$103,3,FALSE))</f>
        <v/>
      </c>
      <c r="D93" t="str">
        <f t="shared" si="1"/>
        <v/>
      </c>
      <c r="E93" t="str">
        <f>IF(OR(A93="",計算①!B92=""),"",28)</f>
        <v/>
      </c>
      <c r="F93" t="str">
        <f>IF(A93="","",LEFT(計算①!A92,4)&amp;計算①!B92&amp;" "&amp;IF(計算①!D92="01T",TEXT(計算①!N92,"0000000"),TEXT(計算①!N92,"00000")))</f>
        <v/>
      </c>
      <c r="G93" t="str">
        <f>IF(A93="","",計算①!J92)</f>
        <v/>
      </c>
      <c r="I93" t="str">
        <f>IF(計算①!A92="60100",1,"")</f>
        <v/>
      </c>
      <c r="J93" t="str">
        <f>IF(計算①!A92="60300",1,"")</f>
        <v/>
      </c>
    </row>
    <row r="94" spans="1:10" x14ac:dyDescent="0.2">
      <c r="A94" t="str">
        <f>IF(計算①!J93="","","128"&amp;初期設定!$C$4&amp;RIGHT(計算①!J93,2))</f>
        <v/>
      </c>
      <c r="B94" t="str">
        <f>IF(A94="","",計算①!K93)</f>
        <v/>
      </c>
      <c r="C94" t="str">
        <f>IF(A94="","",VLOOKUP(G94,男子選手!$B$5:$E$103,3,FALSE))</f>
        <v/>
      </c>
      <c r="D94" t="str">
        <f t="shared" si="1"/>
        <v/>
      </c>
      <c r="E94" t="str">
        <f>IF(OR(A94="",計算①!B93=""),"",28)</f>
        <v/>
      </c>
      <c r="F94" t="str">
        <f>IF(A94="","",LEFT(計算①!A93,4)&amp;計算①!B93&amp;" "&amp;IF(計算①!D93="01T",TEXT(計算①!N93,"0000000"),TEXT(計算①!N93,"00000")))</f>
        <v/>
      </c>
      <c r="G94" t="str">
        <f>IF(A94="","",計算①!J93)</f>
        <v/>
      </c>
      <c r="I94" t="str">
        <f>IF(計算①!A93="60100",1,"")</f>
        <v/>
      </c>
      <c r="J94" t="str">
        <f>IF(計算①!A93="60300",1,"")</f>
        <v/>
      </c>
    </row>
    <row r="95" spans="1:10" x14ac:dyDescent="0.2">
      <c r="A95" t="str">
        <f>IF(計算①!J94="","","128"&amp;初期設定!$C$4&amp;RIGHT(計算①!J94,2))</f>
        <v/>
      </c>
      <c r="B95" t="str">
        <f>IF(A95="","",計算①!K94)</f>
        <v/>
      </c>
      <c r="C95" t="str">
        <f>IF(A95="","",VLOOKUP(G95,男子選手!$B$5:$E$103,3,FALSE))</f>
        <v/>
      </c>
      <c r="D95" t="str">
        <f t="shared" si="1"/>
        <v/>
      </c>
      <c r="E95" t="str">
        <f>IF(OR(A95="",計算①!B94=""),"",28)</f>
        <v/>
      </c>
      <c r="F95" t="str">
        <f>IF(A95="","",LEFT(計算①!A94,4)&amp;計算①!B94&amp;" "&amp;IF(計算①!D94="01T",TEXT(計算①!N94,"0000000"),TEXT(計算①!N94,"00000")))</f>
        <v/>
      </c>
      <c r="G95" t="str">
        <f>IF(A95="","",計算①!J94)</f>
        <v/>
      </c>
      <c r="I95" t="str">
        <f>IF(計算①!A94="60100",1,"")</f>
        <v/>
      </c>
      <c r="J95" t="str">
        <f>IF(計算①!A94="60300",1,"")</f>
        <v/>
      </c>
    </row>
    <row r="96" spans="1:10" x14ac:dyDescent="0.2">
      <c r="A96" t="str">
        <f>IF(計算①!J95="","","128"&amp;初期設定!$C$4&amp;RIGHT(計算①!J95,2))</f>
        <v/>
      </c>
      <c r="B96" t="str">
        <f>IF(A96="","",計算①!K95)</f>
        <v/>
      </c>
      <c r="C96" t="str">
        <f>IF(A96="","",VLOOKUP(G96,男子選手!$B$5:$E$103,3,FALSE))</f>
        <v/>
      </c>
      <c r="D96" t="str">
        <f t="shared" si="1"/>
        <v/>
      </c>
      <c r="E96" t="str">
        <f>IF(OR(A96="",計算①!B95=""),"",28)</f>
        <v/>
      </c>
      <c r="F96" t="str">
        <f>IF(A96="","",LEFT(計算①!A95,4)&amp;計算①!B95&amp;" "&amp;IF(計算①!D95="01T",TEXT(計算①!N95,"0000000"),TEXT(計算①!N95,"00000")))</f>
        <v/>
      </c>
      <c r="G96" t="str">
        <f>IF(A96="","",計算①!J95)</f>
        <v/>
      </c>
      <c r="I96" t="str">
        <f>IF(計算①!A95="60100",1,"")</f>
        <v/>
      </c>
      <c r="J96" t="str">
        <f>IF(計算①!A95="60300",1,"")</f>
        <v/>
      </c>
    </row>
    <row r="97" spans="1:10" x14ac:dyDescent="0.2">
      <c r="A97" t="str">
        <f>IF(計算①!J96="","","128"&amp;初期設定!$C$4&amp;RIGHT(計算①!J96,2))</f>
        <v/>
      </c>
      <c r="B97" t="str">
        <f>IF(A97="","",計算①!K96)</f>
        <v/>
      </c>
      <c r="C97" t="str">
        <f>IF(A97="","",VLOOKUP(G97,男子選手!$B$5:$E$103,3,FALSE))</f>
        <v/>
      </c>
      <c r="D97" t="str">
        <f t="shared" si="1"/>
        <v/>
      </c>
      <c r="E97" t="str">
        <f>IF(OR(A97="",計算①!B96=""),"",28)</f>
        <v/>
      </c>
      <c r="F97" t="str">
        <f>IF(A97="","",LEFT(計算①!A96,4)&amp;計算①!B96&amp;" "&amp;IF(計算①!D96="01T",TEXT(計算①!N96,"0000000"),TEXT(計算①!N96,"00000")))</f>
        <v/>
      </c>
      <c r="G97" t="str">
        <f>IF(A97="","",計算①!J96)</f>
        <v/>
      </c>
      <c r="I97" t="str">
        <f>IF(計算①!A96="60100",1,"")</f>
        <v/>
      </c>
      <c r="J97" t="str">
        <f>IF(計算①!A96="60300",1,"")</f>
        <v/>
      </c>
    </row>
    <row r="98" spans="1:10" x14ac:dyDescent="0.2">
      <c r="A98" t="str">
        <f>IF(計算①!J97="","","128"&amp;初期設定!$C$4&amp;RIGHT(計算①!J97,2))</f>
        <v/>
      </c>
      <c r="B98" t="str">
        <f>IF(A98="","",計算①!K97)</f>
        <v/>
      </c>
      <c r="C98" t="str">
        <f>IF(A98="","",VLOOKUP(G98,男子選手!$B$5:$E$103,3,FALSE))</f>
        <v/>
      </c>
      <c r="D98" t="str">
        <f t="shared" si="1"/>
        <v/>
      </c>
      <c r="E98" t="str">
        <f>IF(OR(A98="",計算①!B97=""),"",28)</f>
        <v/>
      </c>
      <c r="F98" t="str">
        <f>IF(A98="","",LEFT(計算①!A97,4)&amp;計算①!B97&amp;" "&amp;IF(計算①!D97="01T",TEXT(計算①!N97,"0000000"),TEXT(計算①!N97,"00000")))</f>
        <v/>
      </c>
      <c r="G98" t="str">
        <f>IF(A98="","",計算①!J97)</f>
        <v/>
      </c>
      <c r="I98" t="str">
        <f>IF(計算①!A97="60100",1,"")</f>
        <v/>
      </c>
      <c r="J98" t="str">
        <f>IF(計算①!A97="60300",1,"")</f>
        <v/>
      </c>
    </row>
    <row r="99" spans="1:10" x14ac:dyDescent="0.2">
      <c r="A99" t="str">
        <f>IF(計算①!J98="","","128"&amp;初期設定!$C$4&amp;RIGHT(計算①!J98,2))</f>
        <v/>
      </c>
      <c r="B99" t="str">
        <f>IF(A99="","",計算①!K98)</f>
        <v/>
      </c>
      <c r="C99" t="str">
        <f>IF(A99="","",VLOOKUP(G99,男子選手!$B$5:$E$103,3,FALSE))</f>
        <v/>
      </c>
      <c r="D99" t="str">
        <f t="shared" si="1"/>
        <v/>
      </c>
      <c r="E99" t="str">
        <f>IF(OR(A99="",計算①!B98=""),"",28)</f>
        <v/>
      </c>
      <c r="F99" t="str">
        <f>IF(A99="","",LEFT(計算①!A98,4)&amp;計算①!B98&amp;" "&amp;IF(計算①!D98="01T",TEXT(計算①!N98,"0000000"),TEXT(計算①!N98,"00000")))</f>
        <v/>
      </c>
      <c r="G99" t="str">
        <f>IF(A99="","",計算①!J98)</f>
        <v/>
      </c>
      <c r="I99" t="str">
        <f>IF(計算①!A98="60100",1,"")</f>
        <v/>
      </c>
      <c r="J99" t="str">
        <f>IF(計算①!A98="60300",1,"")</f>
        <v/>
      </c>
    </row>
    <row r="100" spans="1:10" x14ac:dyDescent="0.2">
      <c r="A100" t="str">
        <f>IF(計算①!J99="","","128"&amp;初期設定!$C$4&amp;RIGHT(計算①!J99,2))</f>
        <v/>
      </c>
      <c r="B100" t="str">
        <f>IF(A100="","",計算①!K99)</f>
        <v/>
      </c>
      <c r="C100" t="str">
        <f>IF(A100="","",VLOOKUP(G100,男子選手!$B$5:$E$103,3,FALSE))</f>
        <v/>
      </c>
      <c r="D100" t="str">
        <f t="shared" si="1"/>
        <v/>
      </c>
      <c r="E100" t="str">
        <f>IF(OR(A100="",計算①!B99=""),"",28)</f>
        <v/>
      </c>
      <c r="F100" t="str">
        <f>IF(A100="","",LEFT(計算①!A99,4)&amp;計算①!B99&amp;" "&amp;IF(計算①!D99="01T",TEXT(計算①!N99,"0000000"),TEXT(計算①!N99,"00000")))</f>
        <v/>
      </c>
      <c r="G100" t="str">
        <f>IF(A100="","",計算①!J99)</f>
        <v/>
      </c>
      <c r="I100" t="str">
        <f>IF(計算①!A99="60100",1,"")</f>
        <v/>
      </c>
      <c r="J100" t="str">
        <f>IF(計算①!A99="60300",1,"")</f>
        <v/>
      </c>
    </row>
    <row r="101" spans="1:10" x14ac:dyDescent="0.2">
      <c r="A101" t="str">
        <f>IF(計算①!J100="","","128"&amp;初期設定!$C$4&amp;RIGHT(計算①!J100,2))</f>
        <v/>
      </c>
      <c r="B101" t="str">
        <f>IF(A101="","",計算①!K100)</f>
        <v/>
      </c>
      <c r="C101" t="str">
        <f>IF(A101="","",VLOOKUP(G101,男子選手!$B$5:$E$103,3,FALSE))</f>
        <v/>
      </c>
      <c r="E101" t="str">
        <f>IF(OR(A101="",計算①!B100=""),"",28)</f>
        <v/>
      </c>
      <c r="F101" t="str">
        <f>IF(A101="","",LEFT(計算①!A100,4)&amp;計算①!B100&amp;" "&amp;IF(計算①!D100="01T",TEXT(計算①!N100,"0000000"),TEXT(計算①!N100,"00000")))</f>
        <v/>
      </c>
      <c r="G101" t="str">
        <f>IF(A101="","",計算①!J100)</f>
        <v/>
      </c>
      <c r="I101" t="str">
        <f>IF(計算①!A100="60100",1,"")</f>
        <v/>
      </c>
      <c r="J101" t="str">
        <f>IF(計算①!A100="60300",1,"")</f>
        <v/>
      </c>
    </row>
    <row r="102" spans="1:10" x14ac:dyDescent="0.2">
      <c r="A102" t="str">
        <f>IF(計算①!J101="","","128"&amp;初期設定!$C$4&amp;RIGHT(計算①!J101,2))</f>
        <v/>
      </c>
      <c r="B102" t="str">
        <f>IF(A102="","",計算①!K101)</f>
        <v/>
      </c>
      <c r="C102" t="str">
        <f>IF(A102="","",VLOOKUP(G102,男子選手!$B$5:$E$103,3,FALSE))</f>
        <v/>
      </c>
      <c r="E102" t="str">
        <f>IF(OR(A102="",計算①!B101=""),"",28)</f>
        <v/>
      </c>
      <c r="F102" t="str">
        <f>IF(A102="","",LEFT(計算①!A101,4)&amp;計算①!B101&amp;" "&amp;IF(計算①!D101="01T",TEXT(計算①!N101,"0000000"),TEXT(計算①!N101,"00000")))</f>
        <v/>
      </c>
      <c r="G102" t="str">
        <f>IF(A102="","",計算①!J101)</f>
        <v/>
      </c>
      <c r="I102" t="str">
        <f>IF(計算①!A101="60100",1,"")</f>
        <v/>
      </c>
      <c r="J102" t="str">
        <f>IF(計算①!A101="60300",1,"")</f>
        <v/>
      </c>
    </row>
    <row r="103" spans="1:10" x14ac:dyDescent="0.2">
      <c r="A103" t="str">
        <f>IF(計算①!J102="","","128"&amp;初期設定!$C$4&amp;RIGHT(計算①!J102,2))</f>
        <v/>
      </c>
      <c r="B103" t="str">
        <f>IF(A103="","",計算①!K102)</f>
        <v/>
      </c>
      <c r="C103" t="str">
        <f>IF(A103="","",VLOOKUP(G103,男子選手!$B$5:$E$103,3,FALSE))</f>
        <v/>
      </c>
      <c r="E103" t="str">
        <f>IF(OR(A103="",計算①!B102=""),"",28)</f>
        <v/>
      </c>
      <c r="F103" t="str">
        <f>IF(A103="","",LEFT(計算①!A102,4)&amp;計算①!B102&amp;" "&amp;IF(計算①!D102="01T",TEXT(計算①!N102,"0000000"),TEXT(計算①!N102,"00000")))</f>
        <v/>
      </c>
      <c r="G103" t="str">
        <f>IF(A103="","",計算①!J102)</f>
        <v/>
      </c>
      <c r="I103" t="str">
        <f>IF(計算①!A102="60100",1,"")</f>
        <v/>
      </c>
      <c r="J103" t="str">
        <f>IF(計算①!A102="60300",1,"")</f>
        <v/>
      </c>
    </row>
    <row r="104" spans="1:10" x14ac:dyDescent="0.2">
      <c r="A104" t="str">
        <f>IF(計算①!J103="","","128"&amp;初期設定!$C$4&amp;RIGHT(計算①!J103,2))</f>
        <v/>
      </c>
      <c r="B104" t="str">
        <f>IF(A104="","",計算①!K103)</f>
        <v/>
      </c>
      <c r="C104" t="str">
        <f>IF(A104="","",VLOOKUP(G104,男子選手!$B$5:$E$103,3,FALSE))</f>
        <v/>
      </c>
      <c r="E104" t="str">
        <f>IF(OR(A104="",計算①!B103=""),"",28)</f>
        <v/>
      </c>
      <c r="F104" t="str">
        <f>IF(A104="","",LEFT(計算①!A103,4)&amp;計算①!B103&amp;" "&amp;IF(計算①!D103="01T",TEXT(計算①!N103,"0000000"),TEXT(計算①!N103,"00000")))</f>
        <v/>
      </c>
      <c r="G104" t="str">
        <f>IF(A104="","",計算①!J103)</f>
        <v/>
      </c>
      <c r="I104" t="str">
        <f>IF(計算①!A103="60100",1,"")</f>
        <v/>
      </c>
      <c r="J104" t="str">
        <f>IF(計算①!A103="60300",1,"")</f>
        <v/>
      </c>
    </row>
    <row r="105" spans="1:10" x14ac:dyDescent="0.2">
      <c r="A105" t="str">
        <f>IF(計算①!J104="","","128"&amp;初期設定!$C$4&amp;RIGHT(計算①!J104,2))</f>
        <v/>
      </c>
      <c r="B105" t="str">
        <f>IF(A105="","",計算①!K104)</f>
        <v/>
      </c>
      <c r="C105" t="str">
        <f>IF(A105="","",VLOOKUP(G105,男子選手!$B$5:$E$103,3,FALSE))</f>
        <v/>
      </c>
      <c r="E105" t="str">
        <f>IF(OR(A105="",計算①!B104=""),"",28)</f>
        <v/>
      </c>
      <c r="F105" t="str">
        <f>IF(A105="","",LEFT(計算①!A104,4)&amp;計算①!B104&amp;" "&amp;IF(計算①!D104="01T",TEXT(計算①!N104,"0000000"),TEXT(計算①!N104,"00000")))</f>
        <v/>
      </c>
      <c r="G105" t="str">
        <f>IF(A105="","",計算①!J104)</f>
        <v/>
      </c>
      <c r="I105" t="str">
        <f>IF(計算①!A104="60100",1,"")</f>
        <v/>
      </c>
      <c r="J105" t="str">
        <f>IF(計算①!A104="60300",1,"")</f>
        <v/>
      </c>
    </row>
    <row r="106" spans="1:10" x14ac:dyDescent="0.2">
      <c r="A106" t="str">
        <f>IF(計算①!J105="","","128"&amp;初期設定!$C$4&amp;RIGHT(計算①!J105,2))</f>
        <v/>
      </c>
      <c r="B106" t="str">
        <f>IF(A106="","",計算①!K105)</f>
        <v/>
      </c>
      <c r="C106" t="str">
        <f>IF(A106="","",VLOOKUP(G106,男子選手!$B$5:$E$103,3,FALSE))</f>
        <v/>
      </c>
      <c r="E106" t="str">
        <f>IF(OR(A106="",計算①!B105=""),"",28)</f>
        <v/>
      </c>
      <c r="F106" t="str">
        <f>IF(A106="","",LEFT(計算①!A105,4)&amp;計算①!B105&amp;" "&amp;IF(計算①!D105="01T",TEXT(計算①!N105,"0000000"),TEXT(計算①!N105,"00000")))</f>
        <v/>
      </c>
      <c r="G106" t="str">
        <f>IF(A106="","",計算①!J105)</f>
        <v/>
      </c>
      <c r="I106" t="str">
        <f>IF(計算①!A105="60100",1,"")</f>
        <v/>
      </c>
      <c r="J106" t="str">
        <f>IF(計算①!A105="60300",1,"")</f>
        <v/>
      </c>
    </row>
    <row r="107" spans="1:10" x14ac:dyDescent="0.2">
      <c r="A107" t="str">
        <f>IF(計算①!J106="","","128"&amp;初期設定!$C$4&amp;RIGHT(計算①!J106,2))</f>
        <v/>
      </c>
      <c r="B107" t="str">
        <f>IF(A107="","",計算①!K106)</f>
        <v/>
      </c>
      <c r="C107" t="str">
        <f>IF(A107="","",VLOOKUP(G107,男子選手!$B$5:$E$103,3,FALSE))</f>
        <v/>
      </c>
      <c r="E107" t="str">
        <f>IF(OR(A107="",計算①!B106=""),"",28)</f>
        <v/>
      </c>
      <c r="F107" t="str">
        <f>IF(A107="","",LEFT(計算①!A106,4)&amp;計算①!B106&amp;" "&amp;IF(計算①!D106="01T",TEXT(計算①!N106,"0000000"),TEXT(計算①!N106,"00000")))</f>
        <v/>
      </c>
      <c r="G107" t="str">
        <f>IF(A107="","",計算①!J106)</f>
        <v/>
      </c>
      <c r="I107" t="str">
        <f>IF(計算①!A106="60100",1,"")</f>
        <v/>
      </c>
      <c r="J107" t="str">
        <f>IF(計算①!A106="60300",1,"")</f>
        <v/>
      </c>
    </row>
    <row r="108" spans="1:10" x14ac:dyDescent="0.2">
      <c r="A108" t="str">
        <f>IF(計算①!J107="","","128"&amp;初期設定!$C$4&amp;RIGHT(計算①!J107,2))</f>
        <v/>
      </c>
      <c r="B108" t="str">
        <f>IF(A108="","",計算①!K107)</f>
        <v/>
      </c>
      <c r="C108" t="str">
        <f>IF(A108="","",VLOOKUP(G108,男子選手!$B$5:$E$103,3,FALSE))</f>
        <v/>
      </c>
      <c r="E108" t="str">
        <f>IF(OR(A108="",計算①!B107=""),"",28)</f>
        <v/>
      </c>
      <c r="F108" t="str">
        <f>IF(A108="","",LEFT(計算①!A107,4)&amp;計算①!B107&amp;" "&amp;IF(計算①!D107="01T",TEXT(計算①!N107,"0000000"),TEXT(計算①!N107,"00000")))</f>
        <v/>
      </c>
      <c r="G108" t="str">
        <f>IF(A108="","",計算①!J107)</f>
        <v/>
      </c>
      <c r="I108" t="str">
        <f>IF(計算①!A107="60100",1,"")</f>
        <v/>
      </c>
      <c r="J108" t="str">
        <f>IF(計算①!A107="60300",1,"")</f>
        <v/>
      </c>
    </row>
    <row r="109" spans="1:10" x14ac:dyDescent="0.2">
      <c r="A109" t="str">
        <f>IF(計算①!J108="","","128"&amp;初期設定!$C$4&amp;RIGHT(計算①!J108,2))</f>
        <v/>
      </c>
      <c r="B109" t="str">
        <f>IF(A109="","",計算①!K108)</f>
        <v/>
      </c>
      <c r="C109" t="str">
        <f>IF(A109="","",VLOOKUP(G109,男子選手!$B$5:$E$103,3,FALSE))</f>
        <v/>
      </c>
      <c r="E109" t="str">
        <f>IF(OR(A109="",計算①!B108=""),"",28)</f>
        <v/>
      </c>
      <c r="F109" t="str">
        <f>IF(A109="","",LEFT(計算①!A108,4)&amp;計算①!B108&amp;" "&amp;IF(計算①!D108="01T",TEXT(計算①!N108,"0000000"),TEXT(計算①!N108,"00000")))</f>
        <v/>
      </c>
      <c r="G109" t="str">
        <f>IF(A109="","",計算①!J108)</f>
        <v/>
      </c>
      <c r="I109" t="str">
        <f>IF(計算①!A108="60100",1,"")</f>
        <v/>
      </c>
      <c r="J109" t="str">
        <f>IF(計算①!A108="60300",1,"")</f>
        <v/>
      </c>
    </row>
    <row r="110" spans="1:10" x14ac:dyDescent="0.2">
      <c r="A110" t="str">
        <f>IF(計算①!J109="","","128"&amp;初期設定!$C$4&amp;RIGHT(計算①!J109,2))</f>
        <v/>
      </c>
      <c r="B110" t="str">
        <f>IF(A110="","",計算①!K109)</f>
        <v/>
      </c>
      <c r="C110" t="str">
        <f>IF(A110="","",VLOOKUP(G110,男子選手!$B$5:$E$103,3,FALSE))</f>
        <v/>
      </c>
      <c r="E110" t="str">
        <f>IF(OR(A110="",計算①!B109=""),"",28)</f>
        <v/>
      </c>
      <c r="F110" t="str">
        <f>IF(A110="","",LEFT(計算①!A109,4)&amp;計算①!B109&amp;" "&amp;IF(計算①!D109="01T",TEXT(計算①!N109,"0000000"),TEXT(計算①!N109,"00000")))</f>
        <v/>
      </c>
      <c r="G110" t="str">
        <f>IF(A110="","",計算①!J109)</f>
        <v/>
      </c>
      <c r="I110" t="str">
        <f>IF(計算①!A109="60100",1,"")</f>
        <v/>
      </c>
      <c r="J110" t="str">
        <f>IF(計算①!A109="60300",1,"")</f>
        <v/>
      </c>
    </row>
  </sheetData>
  <sheetProtection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K245"/>
  <sheetViews>
    <sheetView topLeftCell="I51" workbookViewId="0">
      <selection activeCell="P16" sqref="P16"/>
    </sheetView>
  </sheetViews>
  <sheetFormatPr defaultRowHeight="13" x14ac:dyDescent="0.2"/>
  <cols>
    <col min="1" max="1" width="0" hidden="1" customWidth="1"/>
    <col min="2" max="2" width="9" hidden="1" customWidth="1"/>
    <col min="3" max="3" width="12.36328125" hidden="1" customWidth="1"/>
    <col min="4" max="4" width="12.6328125" hidden="1" customWidth="1"/>
    <col min="5" max="8" width="9" hidden="1" customWidth="1"/>
    <col min="12" max="13" width="11.90625" bestFit="1" customWidth="1"/>
  </cols>
  <sheetData>
    <row r="1" spans="1:37" x14ac:dyDescent="0.2">
      <c r="A1" s="221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</row>
    <row r="2" spans="1:37" x14ac:dyDescent="0.2">
      <c r="A2" s="221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</row>
    <row r="3" spans="1:37" x14ac:dyDescent="0.2">
      <c r="A3" s="221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7" x14ac:dyDescent="0.2">
      <c r="A4" s="221"/>
      <c r="B4" s="222" t="s">
        <v>155</v>
      </c>
      <c r="C4" s="222" t="s">
        <v>263</v>
      </c>
      <c r="D4" s="222" t="s">
        <v>151</v>
      </c>
      <c r="E4" s="222" t="s">
        <v>152</v>
      </c>
      <c r="F4" s="222" t="s">
        <v>153</v>
      </c>
      <c r="G4" s="119"/>
      <c r="H4" s="119"/>
      <c r="I4" s="219" t="s">
        <v>411</v>
      </c>
      <c r="J4" s="219" t="s">
        <v>412</v>
      </c>
      <c r="K4" s="219" t="s">
        <v>413</v>
      </c>
      <c r="L4" s="219" t="s">
        <v>414</v>
      </c>
      <c r="M4" s="219" t="s">
        <v>415</v>
      </c>
      <c r="N4" s="219" t="s">
        <v>416</v>
      </c>
      <c r="O4" s="119"/>
      <c r="P4" s="224" t="s">
        <v>1369</v>
      </c>
      <c r="Q4" s="224"/>
      <c r="R4" s="224"/>
      <c r="S4" s="224"/>
      <c r="T4" s="224"/>
      <c r="U4" s="224"/>
      <c r="V4" s="224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</row>
    <row r="5" spans="1:37" x14ac:dyDescent="0.2">
      <c r="A5" s="221"/>
      <c r="B5" s="218">
        <f>IFERROR(VALUE(SUBSTITUTE(I5,"""","")),"")</f>
        <v>1</v>
      </c>
      <c r="C5" s="218" t="str">
        <f>IFERROR(J5&amp;VLOOKUP(5-LEN(J5)-LEN(K5),$C$104:$D$107,2,TRUE)&amp;K5,"")</f>
        <v>　　　</v>
      </c>
      <c r="D5" s="218" t="str">
        <f>IFERROR(ASC(L5)&amp;" "&amp;ASC(M5),"")</f>
        <v xml:space="preserve"> </v>
      </c>
      <c r="E5" s="218" t="str">
        <f>IFERROR(RIGHT(N5,1),"")</f>
        <v/>
      </c>
      <c r="F5" s="218" t="e">
        <f>VLOOKUP(初期設定!$C$4,学校番号!$A$3:$D$50,4,FALSE)</f>
        <v>#N/A</v>
      </c>
      <c r="G5" s="223" t="str">
        <f>IF(B5="","",C5&amp;"("&amp;E5&amp;")")</f>
        <v>　　　()</v>
      </c>
      <c r="H5" s="223"/>
      <c r="I5" s="226">
        <f>MOD(初期設定!$C$4,100)*100+ROW(男子選手!B1)</f>
        <v>1</v>
      </c>
      <c r="J5" s="226" t="str">
        <f>IFERROR(VLOOKUP($I5,追加登録選手!$A$1:$F$1000,COLUMN(男子選手!B1),FALSE),"")</f>
        <v/>
      </c>
      <c r="K5" s="226" t="str">
        <f>IFERROR(VLOOKUP($I5,追加登録選手!$A$1:$F$1000,COLUMN(男子選手!C1),FALSE),"")</f>
        <v/>
      </c>
      <c r="L5" s="226" t="str">
        <f>IFERROR(VLOOKUP($I5,追加登録選手!$A$1:$F$1000,COLUMN(男子選手!D1),FALSE),"")</f>
        <v/>
      </c>
      <c r="M5" s="226" t="str">
        <f>IFERROR(VLOOKUP($I5,追加登録選手!$A$1:$F$1000,COLUMN(男子選手!E1),FALSE),"")</f>
        <v/>
      </c>
      <c r="N5" s="226" t="str">
        <f>IFERROR(VLOOKUP($I5,追加登録選手!$A$1:$F$1000,COLUMN(男子選手!F1),FALSE),"")</f>
        <v/>
      </c>
      <c r="O5" s="119"/>
      <c r="P5" s="224"/>
      <c r="Q5" s="224"/>
      <c r="R5" s="224"/>
      <c r="S5" s="224"/>
      <c r="T5" s="224"/>
      <c r="U5" s="224"/>
      <c r="V5" s="224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</row>
    <row r="6" spans="1:37" x14ac:dyDescent="0.2">
      <c r="A6" s="221"/>
      <c r="B6" s="218">
        <f t="shared" ref="B6:B69" si="0">IFERROR(VALUE(SUBSTITUTE(I6,"""","")),"")</f>
        <v>2</v>
      </c>
      <c r="C6" s="218" t="str">
        <f t="shared" ref="C6:C69" si="1">IFERROR(J6&amp;VLOOKUP(5-LEN(J6)-LEN(K6),$C$104:$D$107,2,TRUE)&amp;K6,"")</f>
        <v>　　　</v>
      </c>
      <c r="D6" s="218" t="str">
        <f t="shared" ref="D6:D69" si="2">IFERROR(ASC(L6)&amp;" "&amp;ASC(M6),"")</f>
        <v xml:space="preserve"> </v>
      </c>
      <c r="E6" s="218" t="str">
        <f t="shared" ref="E6:E69" si="3">IFERROR(RIGHT(N6,1),"")</f>
        <v/>
      </c>
      <c r="F6" s="218" t="e">
        <f>VLOOKUP(初期設定!$C$4,学校番号!$A$3:$D$50,4,FALSE)</f>
        <v>#N/A</v>
      </c>
      <c r="G6" s="223" t="str">
        <f t="shared" ref="G6:G69" si="4">IF(B6="","",C6&amp;"("&amp;E6&amp;")")</f>
        <v>　　　()</v>
      </c>
      <c r="H6" s="223"/>
      <c r="I6" s="226">
        <f>MOD(初期設定!$C$4,100)*100+ROW(男子選手!B2)</f>
        <v>2</v>
      </c>
      <c r="J6" s="226" t="str">
        <f>IFERROR(VLOOKUP($I6,追加登録選手!$A$1:$F$1000,COLUMN(男子選手!B2),FALSE),"")</f>
        <v/>
      </c>
      <c r="K6" s="226" t="str">
        <f>IFERROR(VLOOKUP($I6,追加登録選手!$A$1:$F$1000,COLUMN(男子選手!C2),FALSE),"")</f>
        <v/>
      </c>
      <c r="L6" s="226" t="str">
        <f>IFERROR(VLOOKUP($I6,追加登録選手!$A$1:$F$1000,COLUMN(男子選手!D2),FALSE),"")</f>
        <v/>
      </c>
      <c r="M6" s="226" t="str">
        <f>IFERROR(VLOOKUP($I6,追加登録選手!$A$1:$F$1000,COLUMN(男子選手!E2),FALSE),"")</f>
        <v/>
      </c>
      <c r="N6" s="226" t="str">
        <f>IFERROR(VLOOKUP($I6,追加登録選手!$A$1:$F$1000,COLUMN(男子選手!F2),FALSE),"")</f>
        <v/>
      </c>
      <c r="O6" s="119"/>
      <c r="P6" s="224"/>
      <c r="Q6" s="224"/>
      <c r="R6" s="224"/>
      <c r="S6" s="224"/>
      <c r="T6" s="224"/>
      <c r="U6" s="224"/>
      <c r="V6" s="224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</row>
    <row r="7" spans="1:37" x14ac:dyDescent="0.2">
      <c r="A7" s="221"/>
      <c r="B7" s="218">
        <f t="shared" si="0"/>
        <v>3</v>
      </c>
      <c r="C7" s="218" t="str">
        <f t="shared" si="1"/>
        <v>　　　</v>
      </c>
      <c r="D7" s="218" t="str">
        <f t="shared" si="2"/>
        <v xml:space="preserve"> </v>
      </c>
      <c r="E7" s="218" t="str">
        <f t="shared" si="3"/>
        <v/>
      </c>
      <c r="F7" s="218" t="e">
        <f>VLOOKUP(初期設定!$C$4,学校番号!$A$3:$D$50,4,FALSE)</f>
        <v>#N/A</v>
      </c>
      <c r="G7" s="223" t="str">
        <f t="shared" si="4"/>
        <v>　　　()</v>
      </c>
      <c r="H7" s="223"/>
      <c r="I7" s="226">
        <f>MOD(初期設定!$C$4,100)*100+ROW(男子選手!B3)</f>
        <v>3</v>
      </c>
      <c r="J7" s="226" t="str">
        <f>IFERROR(VLOOKUP($I7,追加登録選手!$A$1:$F$1000,COLUMN(男子選手!B3),FALSE),"")</f>
        <v/>
      </c>
      <c r="K7" s="226" t="str">
        <f>IFERROR(VLOOKUP($I7,追加登録選手!$A$1:$F$1000,COLUMN(男子選手!C3),FALSE),"")</f>
        <v/>
      </c>
      <c r="L7" s="226" t="str">
        <f>IFERROR(VLOOKUP($I7,追加登録選手!$A$1:$F$1000,COLUMN(男子選手!D3),FALSE),"")</f>
        <v/>
      </c>
      <c r="M7" s="226" t="str">
        <f>IFERROR(VLOOKUP($I7,追加登録選手!$A$1:$F$1000,COLUMN(男子選手!E3),FALSE),"")</f>
        <v/>
      </c>
      <c r="N7" s="226" t="str">
        <f>IFERROR(VLOOKUP($I7,追加登録選手!$A$1:$F$1000,COLUMN(男子選手!F3),FALSE),"")</f>
        <v/>
      </c>
      <c r="O7" s="119"/>
      <c r="P7" s="224"/>
      <c r="Q7" s="224"/>
      <c r="R7" s="224"/>
      <c r="S7" s="224"/>
      <c r="T7" s="224"/>
      <c r="U7" s="224"/>
      <c r="V7" s="224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</row>
    <row r="8" spans="1:37" x14ac:dyDescent="0.2">
      <c r="A8" s="221"/>
      <c r="B8" s="218">
        <f t="shared" si="0"/>
        <v>4</v>
      </c>
      <c r="C8" s="218" t="str">
        <f t="shared" si="1"/>
        <v>　　　</v>
      </c>
      <c r="D8" s="218" t="str">
        <f t="shared" si="2"/>
        <v xml:space="preserve"> </v>
      </c>
      <c r="E8" s="218" t="str">
        <f t="shared" si="3"/>
        <v/>
      </c>
      <c r="F8" s="218" t="e">
        <f>VLOOKUP(初期設定!$C$4,学校番号!$A$3:$D$50,4,FALSE)</f>
        <v>#N/A</v>
      </c>
      <c r="G8" s="223" t="str">
        <f t="shared" si="4"/>
        <v>　　　()</v>
      </c>
      <c r="H8" s="223"/>
      <c r="I8" s="226">
        <f>MOD(初期設定!$C$4,100)*100+ROW(男子選手!B4)</f>
        <v>4</v>
      </c>
      <c r="J8" s="226" t="str">
        <f>IFERROR(VLOOKUP($I8,追加登録選手!$A$1:$F$1000,COLUMN(男子選手!B4),FALSE),"")</f>
        <v/>
      </c>
      <c r="K8" s="226" t="str">
        <f>IFERROR(VLOOKUP($I8,追加登録選手!$A$1:$F$1000,COLUMN(男子選手!C4),FALSE),"")</f>
        <v/>
      </c>
      <c r="L8" s="226" t="str">
        <f>IFERROR(VLOOKUP($I8,追加登録選手!$A$1:$F$1000,COLUMN(男子選手!D4),FALSE),"")</f>
        <v/>
      </c>
      <c r="M8" s="226" t="str">
        <f>IFERROR(VLOOKUP($I8,追加登録選手!$A$1:$F$1000,COLUMN(男子選手!E4),FALSE),"")</f>
        <v/>
      </c>
      <c r="N8" s="226" t="str">
        <f>IFERROR(VLOOKUP($I8,追加登録選手!$A$1:$F$1000,COLUMN(男子選手!F4),FALSE),"")</f>
        <v/>
      </c>
      <c r="O8" s="119"/>
      <c r="P8" s="224"/>
      <c r="Q8" s="224"/>
      <c r="R8" s="224"/>
      <c r="S8" s="224"/>
      <c r="T8" s="224"/>
      <c r="U8" s="224"/>
      <c r="V8" s="224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</row>
    <row r="9" spans="1:37" x14ac:dyDescent="0.2">
      <c r="A9" s="221"/>
      <c r="B9" s="218">
        <f t="shared" si="0"/>
        <v>5</v>
      </c>
      <c r="C9" s="218" t="str">
        <f t="shared" si="1"/>
        <v>　　　</v>
      </c>
      <c r="D9" s="218" t="str">
        <f t="shared" si="2"/>
        <v xml:space="preserve"> </v>
      </c>
      <c r="E9" s="218" t="str">
        <f t="shared" si="3"/>
        <v/>
      </c>
      <c r="F9" s="218" t="e">
        <f>VLOOKUP(初期設定!$C$4,学校番号!$A$3:$D$50,4,FALSE)</f>
        <v>#N/A</v>
      </c>
      <c r="G9" s="223" t="str">
        <f t="shared" si="4"/>
        <v>　　　()</v>
      </c>
      <c r="H9" s="223"/>
      <c r="I9" s="226">
        <f>MOD(初期設定!$C$4,100)*100+ROW(男子選手!B5)</f>
        <v>5</v>
      </c>
      <c r="J9" s="226" t="str">
        <f>IFERROR(VLOOKUP($I9,追加登録選手!$A$1:$F$1000,COLUMN(男子選手!B5),FALSE),"")</f>
        <v/>
      </c>
      <c r="K9" s="226" t="str">
        <f>IFERROR(VLOOKUP($I9,追加登録選手!$A$1:$F$1000,COLUMN(男子選手!C5),FALSE),"")</f>
        <v/>
      </c>
      <c r="L9" s="226" t="str">
        <f>IFERROR(VLOOKUP($I9,追加登録選手!$A$1:$F$1000,COLUMN(男子選手!D5),FALSE),"")</f>
        <v/>
      </c>
      <c r="M9" s="226" t="str">
        <f>IFERROR(VLOOKUP($I9,追加登録選手!$A$1:$F$1000,COLUMN(男子選手!E5),FALSE),"")</f>
        <v/>
      </c>
      <c r="N9" s="226" t="str">
        <f>IFERROR(VLOOKUP($I9,追加登録選手!$A$1:$F$1000,COLUMN(男子選手!F5),FALSE),"")</f>
        <v/>
      </c>
      <c r="O9" s="119"/>
      <c r="P9" s="224"/>
      <c r="Q9" s="224"/>
      <c r="R9" s="224"/>
      <c r="S9" s="224"/>
      <c r="T9" s="224"/>
      <c r="U9" s="224"/>
      <c r="V9" s="224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</row>
    <row r="10" spans="1:37" x14ac:dyDescent="0.2">
      <c r="A10" s="221"/>
      <c r="B10" s="218">
        <f t="shared" si="0"/>
        <v>6</v>
      </c>
      <c r="C10" s="218" t="str">
        <f t="shared" si="1"/>
        <v>　　　</v>
      </c>
      <c r="D10" s="218" t="str">
        <f t="shared" si="2"/>
        <v xml:space="preserve"> </v>
      </c>
      <c r="E10" s="218" t="str">
        <f t="shared" si="3"/>
        <v/>
      </c>
      <c r="F10" s="218" t="e">
        <f>VLOOKUP(初期設定!$C$4,学校番号!$A$3:$D$50,4,FALSE)</f>
        <v>#N/A</v>
      </c>
      <c r="G10" s="223" t="str">
        <f t="shared" si="4"/>
        <v>　　　()</v>
      </c>
      <c r="H10" s="223"/>
      <c r="I10" s="226">
        <f>MOD(初期設定!$C$4,100)*100+ROW(男子選手!B6)</f>
        <v>6</v>
      </c>
      <c r="J10" s="226" t="str">
        <f>IFERROR(VLOOKUP($I10,追加登録選手!$A$1:$F$1000,COLUMN(男子選手!B6),FALSE),"")</f>
        <v/>
      </c>
      <c r="K10" s="226" t="str">
        <f>IFERROR(VLOOKUP($I10,追加登録選手!$A$1:$F$1000,COLUMN(男子選手!C6),FALSE),"")</f>
        <v/>
      </c>
      <c r="L10" s="226" t="str">
        <f>IFERROR(VLOOKUP($I10,追加登録選手!$A$1:$F$1000,COLUMN(男子選手!D6),FALSE),"")</f>
        <v/>
      </c>
      <c r="M10" s="226" t="str">
        <f>IFERROR(VLOOKUP($I10,追加登録選手!$A$1:$F$1000,COLUMN(男子選手!E6),FALSE),"")</f>
        <v/>
      </c>
      <c r="N10" s="226" t="str">
        <f>IFERROR(VLOOKUP($I10,追加登録選手!$A$1:$F$1000,COLUMN(男子選手!F6),FALSE),"")</f>
        <v/>
      </c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</row>
    <row r="11" spans="1:37" x14ac:dyDescent="0.2">
      <c r="A11" s="221"/>
      <c r="B11" s="218">
        <f t="shared" si="0"/>
        <v>7</v>
      </c>
      <c r="C11" s="218" t="str">
        <f>IFERROR(J11&amp;VLOOKUP(5-LEN(J11)-LEN(K11),$C$104:$D$107,2,TRUE)&amp;K11,"")</f>
        <v>　　　</v>
      </c>
      <c r="D11" s="218" t="str">
        <f t="shared" si="2"/>
        <v xml:space="preserve"> </v>
      </c>
      <c r="E11" s="218" t="str">
        <f t="shared" si="3"/>
        <v/>
      </c>
      <c r="F11" s="218" t="e">
        <f>VLOOKUP(初期設定!$C$4,学校番号!$A$3:$D$50,4,FALSE)</f>
        <v>#N/A</v>
      </c>
      <c r="G11" s="223" t="str">
        <f t="shared" si="4"/>
        <v>　　　()</v>
      </c>
      <c r="H11" s="223"/>
      <c r="I11" s="226">
        <f>MOD(初期設定!$C$4,100)*100+ROW(男子選手!B7)</f>
        <v>7</v>
      </c>
      <c r="J11" s="226" t="str">
        <f>IFERROR(VLOOKUP($I11,追加登録選手!$A$1:$F$1000,COLUMN(男子選手!B7),FALSE),"")</f>
        <v/>
      </c>
      <c r="K11" s="226" t="str">
        <f>IFERROR(VLOOKUP($I11,追加登録選手!$A$1:$F$1000,COLUMN(男子選手!C7),FALSE),"")</f>
        <v/>
      </c>
      <c r="L11" s="226" t="str">
        <f>IFERROR(VLOOKUP($I11,追加登録選手!$A$1:$F$1000,COLUMN(男子選手!D7),FALSE),"")</f>
        <v/>
      </c>
      <c r="M11" s="226" t="str">
        <f>IFERROR(VLOOKUP($I11,追加登録選手!$A$1:$F$1000,COLUMN(男子選手!E7),FALSE),"")</f>
        <v/>
      </c>
      <c r="N11" s="226" t="str">
        <f>IFERROR(VLOOKUP($I11,追加登録選手!$A$1:$F$1000,COLUMN(男子選手!F7),FALSE),"")</f>
        <v/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</row>
    <row r="12" spans="1:37" x14ac:dyDescent="0.2">
      <c r="A12" s="221"/>
      <c r="B12" s="218">
        <f t="shared" si="0"/>
        <v>8</v>
      </c>
      <c r="C12" s="218" t="str">
        <f t="shared" si="1"/>
        <v>　　　</v>
      </c>
      <c r="D12" s="218" t="str">
        <f t="shared" si="2"/>
        <v xml:space="preserve"> </v>
      </c>
      <c r="E12" s="218" t="str">
        <f t="shared" si="3"/>
        <v/>
      </c>
      <c r="F12" s="218" t="e">
        <f>VLOOKUP(初期設定!$C$4,学校番号!$A$3:$D$50,4,FALSE)</f>
        <v>#N/A</v>
      </c>
      <c r="G12" s="223" t="str">
        <f t="shared" si="4"/>
        <v>　　　()</v>
      </c>
      <c r="H12" s="223"/>
      <c r="I12" s="226">
        <f>MOD(初期設定!$C$4,100)*100+ROW(男子選手!B8)</f>
        <v>8</v>
      </c>
      <c r="J12" s="226" t="str">
        <f>IFERROR(VLOOKUP($I12,追加登録選手!$A$1:$F$1000,COLUMN(男子選手!B8),FALSE),"")</f>
        <v/>
      </c>
      <c r="K12" s="226" t="str">
        <f>IFERROR(VLOOKUP($I12,追加登録選手!$A$1:$F$1000,COLUMN(男子選手!C8),FALSE),"")</f>
        <v/>
      </c>
      <c r="L12" s="226" t="str">
        <f>IFERROR(VLOOKUP($I12,追加登録選手!$A$1:$F$1000,COLUMN(男子選手!D8),FALSE),"")</f>
        <v/>
      </c>
      <c r="M12" s="226" t="str">
        <f>IFERROR(VLOOKUP($I12,追加登録選手!$A$1:$F$1000,COLUMN(男子選手!E8),FALSE),"")</f>
        <v/>
      </c>
      <c r="N12" s="226" t="str">
        <f>IFERROR(VLOOKUP($I12,追加登録選手!$A$1:$F$1000,COLUMN(男子選手!F8),FALSE),"")</f>
        <v/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</row>
    <row r="13" spans="1:37" x14ac:dyDescent="0.2">
      <c r="A13" s="221"/>
      <c r="B13" s="218">
        <f t="shared" si="0"/>
        <v>9</v>
      </c>
      <c r="C13" s="218" t="str">
        <f t="shared" si="1"/>
        <v>　　　</v>
      </c>
      <c r="D13" s="218" t="str">
        <f t="shared" si="2"/>
        <v xml:space="preserve"> </v>
      </c>
      <c r="E13" s="218" t="str">
        <f t="shared" si="3"/>
        <v/>
      </c>
      <c r="F13" s="218" t="e">
        <f>VLOOKUP(初期設定!$C$4,学校番号!$A$3:$D$50,4,FALSE)</f>
        <v>#N/A</v>
      </c>
      <c r="G13" s="223" t="str">
        <f t="shared" si="4"/>
        <v>　　　()</v>
      </c>
      <c r="H13" s="223"/>
      <c r="I13" s="226">
        <f>MOD(初期設定!$C$4,100)*100+ROW(男子選手!B9)</f>
        <v>9</v>
      </c>
      <c r="J13" s="226" t="str">
        <f>IFERROR(VLOOKUP($I13,追加登録選手!$A$1:$F$1000,COLUMN(男子選手!B9),FALSE),"")</f>
        <v/>
      </c>
      <c r="K13" s="226" t="str">
        <f>IFERROR(VLOOKUP($I13,追加登録選手!$A$1:$F$1000,COLUMN(男子選手!C9),FALSE),"")</f>
        <v/>
      </c>
      <c r="L13" s="226" t="str">
        <f>IFERROR(VLOOKUP($I13,追加登録選手!$A$1:$F$1000,COLUMN(男子選手!D9),FALSE),"")</f>
        <v/>
      </c>
      <c r="M13" s="226" t="str">
        <f>IFERROR(VLOOKUP($I13,追加登録選手!$A$1:$F$1000,COLUMN(男子選手!E9),FALSE),"")</f>
        <v/>
      </c>
      <c r="N13" s="226" t="str">
        <f>IFERROR(VLOOKUP($I13,追加登録選手!$A$1:$F$1000,COLUMN(男子選手!F9),FALSE),"")</f>
        <v/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</row>
    <row r="14" spans="1:37" x14ac:dyDescent="0.2">
      <c r="A14" s="221"/>
      <c r="B14" s="218">
        <f t="shared" si="0"/>
        <v>10</v>
      </c>
      <c r="C14" s="218" t="str">
        <f t="shared" si="1"/>
        <v>　　　</v>
      </c>
      <c r="D14" s="218" t="str">
        <f t="shared" si="2"/>
        <v xml:space="preserve"> </v>
      </c>
      <c r="E14" s="218" t="str">
        <f t="shared" si="3"/>
        <v/>
      </c>
      <c r="F14" s="218" t="e">
        <f>VLOOKUP(初期設定!$C$4,学校番号!$A$3:$D$50,4,FALSE)</f>
        <v>#N/A</v>
      </c>
      <c r="G14" s="223" t="str">
        <f t="shared" si="4"/>
        <v>　　　()</v>
      </c>
      <c r="H14" s="223"/>
      <c r="I14" s="226">
        <f>MOD(初期設定!$C$4,100)*100+ROW(男子選手!B10)</f>
        <v>10</v>
      </c>
      <c r="J14" s="226" t="str">
        <f>IFERROR(VLOOKUP($I14,追加登録選手!$A$1:$F$1000,COLUMN(男子選手!B10),FALSE),"")</f>
        <v/>
      </c>
      <c r="K14" s="226" t="str">
        <f>IFERROR(VLOOKUP($I14,追加登録選手!$A$1:$F$1000,COLUMN(男子選手!C10),FALSE),"")</f>
        <v/>
      </c>
      <c r="L14" s="226" t="str">
        <f>IFERROR(VLOOKUP($I14,追加登録選手!$A$1:$F$1000,COLUMN(男子選手!D10),FALSE),"")</f>
        <v/>
      </c>
      <c r="M14" s="226" t="str">
        <f>IFERROR(VLOOKUP($I14,追加登録選手!$A$1:$F$1000,COLUMN(男子選手!E10),FALSE),"")</f>
        <v/>
      </c>
      <c r="N14" s="226" t="str">
        <f>IFERROR(VLOOKUP($I14,追加登録選手!$A$1:$F$1000,COLUMN(男子選手!F10),FALSE),"")</f>
        <v/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</row>
    <row r="15" spans="1:37" x14ac:dyDescent="0.2">
      <c r="A15" s="221"/>
      <c r="B15" s="218">
        <f t="shared" si="0"/>
        <v>11</v>
      </c>
      <c r="C15" s="218" t="str">
        <f t="shared" si="1"/>
        <v>　　　</v>
      </c>
      <c r="D15" s="218" t="str">
        <f>IFERROR(ASC(L15)&amp;" "&amp;ASC(M15),"")</f>
        <v xml:space="preserve"> </v>
      </c>
      <c r="E15" s="218" t="str">
        <f t="shared" si="3"/>
        <v/>
      </c>
      <c r="F15" s="218" t="e">
        <f>VLOOKUP(初期設定!$C$4,学校番号!$A$3:$D$50,4,FALSE)</f>
        <v>#N/A</v>
      </c>
      <c r="G15" s="223" t="str">
        <f t="shared" si="4"/>
        <v>　　　()</v>
      </c>
      <c r="H15" s="223"/>
      <c r="I15" s="226">
        <f>MOD(初期設定!$C$4,100)*100+ROW(男子選手!B11)</f>
        <v>11</v>
      </c>
      <c r="J15" s="226" t="str">
        <f>IFERROR(VLOOKUP($I15,追加登録選手!$A$1:$F$1000,COLUMN(男子選手!B11),FALSE),"")</f>
        <v/>
      </c>
      <c r="K15" s="226" t="str">
        <f>IFERROR(VLOOKUP($I15,追加登録選手!$A$1:$F$1000,COLUMN(男子選手!C11),FALSE),"")</f>
        <v/>
      </c>
      <c r="L15" s="226" t="str">
        <f>IFERROR(VLOOKUP($I15,追加登録選手!$A$1:$F$1000,COLUMN(男子選手!D11),FALSE),"")</f>
        <v/>
      </c>
      <c r="M15" s="226" t="str">
        <f>IFERROR(VLOOKUP($I15,追加登録選手!$A$1:$F$1000,COLUMN(男子選手!E11),FALSE),"")</f>
        <v/>
      </c>
      <c r="N15" s="226" t="str">
        <f>IFERROR(VLOOKUP($I15,追加登録選手!$A$1:$F$1000,COLUMN(男子選手!F11),FALSE),"")</f>
        <v/>
      </c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</row>
    <row r="16" spans="1:37" x14ac:dyDescent="0.2">
      <c r="A16" s="221"/>
      <c r="B16" s="218">
        <f t="shared" si="0"/>
        <v>12</v>
      </c>
      <c r="C16" s="218" t="str">
        <f t="shared" si="1"/>
        <v>　　　</v>
      </c>
      <c r="D16" s="218" t="str">
        <f t="shared" si="2"/>
        <v xml:space="preserve"> </v>
      </c>
      <c r="E16" s="218" t="str">
        <f t="shared" si="3"/>
        <v/>
      </c>
      <c r="F16" s="218" t="e">
        <f>VLOOKUP(初期設定!$C$4,学校番号!$A$3:$D$50,4,FALSE)</f>
        <v>#N/A</v>
      </c>
      <c r="G16" s="223" t="str">
        <f t="shared" si="4"/>
        <v>　　　()</v>
      </c>
      <c r="H16" s="223"/>
      <c r="I16" s="226">
        <f>MOD(初期設定!$C$4,100)*100+ROW(男子選手!B12)</f>
        <v>12</v>
      </c>
      <c r="J16" s="226" t="str">
        <f>IFERROR(VLOOKUP($I16,追加登録選手!$A$1:$F$1000,COLUMN(男子選手!B12),FALSE),"")</f>
        <v/>
      </c>
      <c r="K16" s="226" t="str">
        <f>IFERROR(VLOOKUP($I16,追加登録選手!$A$1:$F$1000,COLUMN(男子選手!C12),FALSE),"")</f>
        <v/>
      </c>
      <c r="L16" s="226" t="str">
        <f>IFERROR(VLOOKUP($I16,追加登録選手!$A$1:$F$1000,COLUMN(男子選手!D12),FALSE),"")</f>
        <v/>
      </c>
      <c r="M16" s="226" t="str">
        <f>IFERROR(VLOOKUP($I16,追加登録選手!$A$1:$F$1000,COLUMN(男子選手!E12),FALSE),"")</f>
        <v/>
      </c>
      <c r="N16" s="226" t="str">
        <f>IFERROR(VLOOKUP($I16,追加登録選手!$A$1:$F$1000,COLUMN(男子選手!F12),FALSE),"")</f>
        <v/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</row>
    <row r="17" spans="1:37" x14ac:dyDescent="0.2">
      <c r="A17" s="221"/>
      <c r="B17" s="218">
        <f t="shared" si="0"/>
        <v>13</v>
      </c>
      <c r="C17" s="218" t="str">
        <f t="shared" si="1"/>
        <v>　　　</v>
      </c>
      <c r="D17" s="218" t="str">
        <f t="shared" si="2"/>
        <v xml:space="preserve"> </v>
      </c>
      <c r="E17" s="218" t="str">
        <f t="shared" si="3"/>
        <v/>
      </c>
      <c r="F17" s="218" t="e">
        <f>VLOOKUP(初期設定!$C$4,学校番号!$A$3:$D$50,4,FALSE)</f>
        <v>#N/A</v>
      </c>
      <c r="G17" s="223" t="str">
        <f t="shared" si="4"/>
        <v>　　　()</v>
      </c>
      <c r="H17" s="223"/>
      <c r="I17" s="226">
        <f>MOD(初期設定!$C$4,100)*100+ROW(男子選手!B13)</f>
        <v>13</v>
      </c>
      <c r="J17" s="226" t="str">
        <f>IFERROR(VLOOKUP($I17,追加登録選手!$A$1:$F$1000,COLUMN(男子選手!B13),FALSE),"")</f>
        <v/>
      </c>
      <c r="K17" s="226" t="str">
        <f>IFERROR(VLOOKUP($I17,追加登録選手!$A$1:$F$1000,COLUMN(男子選手!C13),FALSE),"")</f>
        <v/>
      </c>
      <c r="L17" s="226" t="str">
        <f>IFERROR(VLOOKUP($I17,追加登録選手!$A$1:$F$1000,COLUMN(男子選手!D13),FALSE),"")</f>
        <v/>
      </c>
      <c r="M17" s="226" t="str">
        <f>IFERROR(VLOOKUP($I17,追加登録選手!$A$1:$F$1000,COLUMN(男子選手!E13),FALSE),"")</f>
        <v/>
      </c>
      <c r="N17" s="226" t="str">
        <f>IFERROR(VLOOKUP($I17,追加登録選手!$A$1:$F$1000,COLUMN(男子選手!F13),FALSE),"")</f>
        <v/>
      </c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</row>
    <row r="18" spans="1:37" x14ac:dyDescent="0.2">
      <c r="A18" s="221"/>
      <c r="B18" s="218">
        <f t="shared" si="0"/>
        <v>14</v>
      </c>
      <c r="C18" s="218" t="str">
        <f t="shared" si="1"/>
        <v>　　　</v>
      </c>
      <c r="D18" s="218" t="str">
        <f t="shared" si="2"/>
        <v xml:space="preserve"> </v>
      </c>
      <c r="E18" s="218" t="str">
        <f>IFERROR(RIGHT(N18,1),"")</f>
        <v/>
      </c>
      <c r="F18" s="218" t="e">
        <f>VLOOKUP(初期設定!$C$4,学校番号!$A$3:$D$50,4,FALSE)</f>
        <v>#N/A</v>
      </c>
      <c r="G18" s="223" t="str">
        <f t="shared" si="4"/>
        <v>　　　()</v>
      </c>
      <c r="H18" s="223"/>
      <c r="I18" s="226">
        <f>MOD(初期設定!$C$4,100)*100+ROW(男子選手!B14)</f>
        <v>14</v>
      </c>
      <c r="J18" s="226" t="str">
        <f>IFERROR(VLOOKUP($I18,追加登録選手!$A$1:$F$1000,COLUMN(男子選手!B14),FALSE),"")</f>
        <v/>
      </c>
      <c r="K18" s="226" t="str">
        <f>IFERROR(VLOOKUP($I18,追加登録選手!$A$1:$F$1000,COLUMN(男子選手!C14),FALSE),"")</f>
        <v/>
      </c>
      <c r="L18" s="226" t="str">
        <f>IFERROR(VLOOKUP($I18,追加登録選手!$A$1:$F$1000,COLUMN(男子選手!D14),FALSE),"")</f>
        <v/>
      </c>
      <c r="M18" s="226" t="str">
        <f>IFERROR(VLOOKUP($I18,追加登録選手!$A$1:$F$1000,COLUMN(男子選手!E14),FALSE),"")</f>
        <v/>
      </c>
      <c r="N18" s="226" t="str">
        <f>IFERROR(VLOOKUP($I18,追加登録選手!$A$1:$F$1000,COLUMN(男子選手!F14),FALSE),"")</f>
        <v/>
      </c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</row>
    <row r="19" spans="1:37" x14ac:dyDescent="0.2">
      <c r="A19" s="221"/>
      <c r="B19" s="218">
        <f t="shared" si="0"/>
        <v>15</v>
      </c>
      <c r="C19" s="218" t="str">
        <f t="shared" si="1"/>
        <v>　　　</v>
      </c>
      <c r="D19" s="218" t="str">
        <f t="shared" si="2"/>
        <v xml:space="preserve"> </v>
      </c>
      <c r="E19" s="218" t="str">
        <f t="shared" si="3"/>
        <v/>
      </c>
      <c r="F19" s="218" t="e">
        <f>VLOOKUP(初期設定!$C$4,学校番号!$A$3:$D$50,4,FALSE)</f>
        <v>#N/A</v>
      </c>
      <c r="G19" s="223" t="str">
        <f t="shared" si="4"/>
        <v>　　　()</v>
      </c>
      <c r="H19" s="223"/>
      <c r="I19" s="226">
        <f>MOD(初期設定!$C$4,100)*100+ROW(男子選手!B15)</f>
        <v>15</v>
      </c>
      <c r="J19" s="226" t="str">
        <f>IFERROR(VLOOKUP($I19,追加登録選手!$A$1:$F$1000,COLUMN(男子選手!B15),FALSE),"")</f>
        <v/>
      </c>
      <c r="K19" s="226" t="str">
        <f>IFERROR(VLOOKUP($I19,追加登録選手!$A$1:$F$1000,COLUMN(男子選手!C15),FALSE),"")</f>
        <v/>
      </c>
      <c r="L19" s="226" t="str">
        <f>IFERROR(VLOOKUP($I19,追加登録選手!$A$1:$F$1000,COLUMN(男子選手!D15),FALSE),"")</f>
        <v/>
      </c>
      <c r="M19" s="226" t="str">
        <f>IFERROR(VLOOKUP($I19,追加登録選手!$A$1:$F$1000,COLUMN(男子選手!E15),FALSE),"")</f>
        <v/>
      </c>
      <c r="N19" s="226" t="str">
        <f>IFERROR(VLOOKUP($I19,追加登録選手!$A$1:$F$1000,COLUMN(男子選手!F15),FALSE),"")</f>
        <v/>
      </c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</row>
    <row r="20" spans="1:37" x14ac:dyDescent="0.2">
      <c r="A20" s="221"/>
      <c r="B20" s="218">
        <f t="shared" si="0"/>
        <v>16</v>
      </c>
      <c r="C20" s="218" t="str">
        <f t="shared" si="1"/>
        <v>　　　</v>
      </c>
      <c r="D20" s="218" t="str">
        <f t="shared" si="2"/>
        <v xml:space="preserve"> </v>
      </c>
      <c r="E20" s="218" t="str">
        <f t="shared" si="3"/>
        <v/>
      </c>
      <c r="F20" s="218" t="e">
        <f>VLOOKUP(初期設定!$C$4,学校番号!$A$3:$D$50,4,FALSE)</f>
        <v>#N/A</v>
      </c>
      <c r="G20" s="223" t="str">
        <f t="shared" si="4"/>
        <v>　　　()</v>
      </c>
      <c r="H20" s="223"/>
      <c r="I20" s="226">
        <f>MOD(初期設定!$C$4,100)*100+ROW(男子選手!B16)</f>
        <v>16</v>
      </c>
      <c r="J20" s="226" t="str">
        <f>IFERROR(VLOOKUP($I20,追加登録選手!$A$1:$F$1000,COLUMN(男子選手!B16),FALSE),"")</f>
        <v/>
      </c>
      <c r="K20" s="226" t="str">
        <f>IFERROR(VLOOKUP($I20,追加登録選手!$A$1:$F$1000,COLUMN(男子選手!C16),FALSE),"")</f>
        <v/>
      </c>
      <c r="L20" s="226" t="str">
        <f>IFERROR(VLOOKUP($I20,追加登録選手!$A$1:$F$1000,COLUMN(男子選手!D16),FALSE),"")</f>
        <v/>
      </c>
      <c r="M20" s="226" t="str">
        <f>IFERROR(VLOOKUP($I20,追加登録選手!$A$1:$F$1000,COLUMN(男子選手!E16),FALSE),"")</f>
        <v/>
      </c>
      <c r="N20" s="226" t="str">
        <f>IFERROR(VLOOKUP($I20,追加登録選手!$A$1:$F$1000,COLUMN(男子選手!F16),FALSE),"")</f>
        <v/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</row>
    <row r="21" spans="1:37" x14ac:dyDescent="0.2">
      <c r="A21" s="221"/>
      <c r="B21" s="218">
        <f t="shared" si="0"/>
        <v>17</v>
      </c>
      <c r="C21" s="218" t="str">
        <f t="shared" si="1"/>
        <v>　　　</v>
      </c>
      <c r="D21" s="218" t="str">
        <f t="shared" si="2"/>
        <v xml:space="preserve"> </v>
      </c>
      <c r="E21" s="218" t="str">
        <f t="shared" si="3"/>
        <v/>
      </c>
      <c r="F21" s="218" t="e">
        <f>VLOOKUP(初期設定!$C$4,学校番号!$A$3:$D$50,4,FALSE)</f>
        <v>#N/A</v>
      </c>
      <c r="G21" s="223" t="str">
        <f t="shared" si="4"/>
        <v>　　　()</v>
      </c>
      <c r="H21" s="223"/>
      <c r="I21" s="226">
        <f>MOD(初期設定!$C$4,100)*100+ROW(男子選手!B17)</f>
        <v>17</v>
      </c>
      <c r="J21" s="226" t="str">
        <f>IFERROR(VLOOKUP($I21,追加登録選手!$A$1:$F$1000,COLUMN(男子選手!B17),FALSE),"")</f>
        <v/>
      </c>
      <c r="K21" s="226" t="str">
        <f>IFERROR(VLOOKUP($I21,追加登録選手!$A$1:$F$1000,COLUMN(男子選手!C17),FALSE),"")</f>
        <v/>
      </c>
      <c r="L21" s="226" t="str">
        <f>IFERROR(VLOOKUP($I21,追加登録選手!$A$1:$F$1000,COLUMN(男子選手!D17),FALSE),"")</f>
        <v/>
      </c>
      <c r="M21" s="226" t="str">
        <f>IFERROR(VLOOKUP($I21,追加登録選手!$A$1:$F$1000,COLUMN(男子選手!E17),FALSE),"")</f>
        <v/>
      </c>
      <c r="N21" s="226" t="str">
        <f>IFERROR(VLOOKUP($I21,追加登録選手!$A$1:$F$1000,COLUMN(男子選手!F17),FALSE),"")</f>
        <v/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</row>
    <row r="22" spans="1:37" x14ac:dyDescent="0.2">
      <c r="A22" s="221"/>
      <c r="B22" s="218">
        <f t="shared" si="0"/>
        <v>18</v>
      </c>
      <c r="C22" s="218" t="str">
        <f t="shared" si="1"/>
        <v>　　　</v>
      </c>
      <c r="D22" s="218" t="str">
        <f t="shared" si="2"/>
        <v xml:space="preserve"> </v>
      </c>
      <c r="E22" s="218" t="str">
        <f t="shared" si="3"/>
        <v/>
      </c>
      <c r="F22" s="218" t="e">
        <f>VLOOKUP(初期設定!$C$4,学校番号!$A$3:$D$50,4,FALSE)</f>
        <v>#N/A</v>
      </c>
      <c r="G22" s="223" t="str">
        <f t="shared" si="4"/>
        <v>　　　()</v>
      </c>
      <c r="H22" s="223"/>
      <c r="I22" s="226">
        <f>MOD(初期設定!$C$4,100)*100+ROW(男子選手!B18)</f>
        <v>18</v>
      </c>
      <c r="J22" s="226" t="str">
        <f>IFERROR(VLOOKUP($I22,追加登録選手!$A$1:$F$1000,COLUMN(男子選手!B18),FALSE),"")</f>
        <v/>
      </c>
      <c r="K22" s="226" t="str">
        <f>IFERROR(VLOOKUP($I22,追加登録選手!$A$1:$F$1000,COLUMN(男子選手!C18),FALSE),"")</f>
        <v/>
      </c>
      <c r="L22" s="226" t="str">
        <f>IFERROR(VLOOKUP($I22,追加登録選手!$A$1:$F$1000,COLUMN(男子選手!D18),FALSE),"")</f>
        <v/>
      </c>
      <c r="M22" s="226" t="str">
        <f>IFERROR(VLOOKUP($I22,追加登録選手!$A$1:$F$1000,COLUMN(男子選手!E18),FALSE),"")</f>
        <v/>
      </c>
      <c r="N22" s="226" t="str">
        <f>IFERROR(VLOOKUP($I22,追加登録選手!$A$1:$F$1000,COLUMN(男子選手!F18),FALSE),"")</f>
        <v/>
      </c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</row>
    <row r="23" spans="1:37" x14ac:dyDescent="0.2">
      <c r="A23" s="221"/>
      <c r="B23" s="218">
        <f t="shared" si="0"/>
        <v>19</v>
      </c>
      <c r="C23" s="218" t="str">
        <f t="shared" si="1"/>
        <v>　　　</v>
      </c>
      <c r="D23" s="218" t="str">
        <f t="shared" si="2"/>
        <v xml:space="preserve"> </v>
      </c>
      <c r="E23" s="218" t="str">
        <f t="shared" si="3"/>
        <v/>
      </c>
      <c r="F23" s="218" t="e">
        <f>VLOOKUP(初期設定!$C$4,学校番号!$A$3:$D$50,4,FALSE)</f>
        <v>#N/A</v>
      </c>
      <c r="G23" s="223" t="str">
        <f t="shared" si="4"/>
        <v>　　　()</v>
      </c>
      <c r="H23" s="223"/>
      <c r="I23" s="226">
        <f>MOD(初期設定!$C$4,100)*100+ROW(男子選手!B19)</f>
        <v>19</v>
      </c>
      <c r="J23" s="226" t="str">
        <f>IFERROR(VLOOKUP($I23,追加登録選手!$A$1:$F$1000,COLUMN(男子選手!B19),FALSE),"")</f>
        <v/>
      </c>
      <c r="K23" s="226" t="str">
        <f>IFERROR(VLOOKUP($I23,追加登録選手!$A$1:$F$1000,COLUMN(男子選手!C19),FALSE),"")</f>
        <v/>
      </c>
      <c r="L23" s="226" t="str">
        <f>IFERROR(VLOOKUP($I23,追加登録選手!$A$1:$F$1000,COLUMN(男子選手!D19),FALSE),"")</f>
        <v/>
      </c>
      <c r="M23" s="226" t="str">
        <f>IFERROR(VLOOKUP($I23,追加登録選手!$A$1:$F$1000,COLUMN(男子選手!E19),FALSE),"")</f>
        <v/>
      </c>
      <c r="N23" s="226" t="str">
        <f>IFERROR(VLOOKUP($I23,追加登録選手!$A$1:$F$1000,COLUMN(男子選手!F19),FALSE),"")</f>
        <v/>
      </c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</row>
    <row r="24" spans="1:37" x14ac:dyDescent="0.2">
      <c r="A24" s="221"/>
      <c r="B24" s="218">
        <f t="shared" si="0"/>
        <v>20</v>
      </c>
      <c r="C24" s="218" t="str">
        <f t="shared" si="1"/>
        <v>　　　</v>
      </c>
      <c r="D24" s="218" t="str">
        <f t="shared" si="2"/>
        <v xml:space="preserve"> </v>
      </c>
      <c r="E24" s="218" t="str">
        <f t="shared" si="3"/>
        <v/>
      </c>
      <c r="F24" s="218" t="e">
        <f>VLOOKUP(初期設定!$C$4,学校番号!$A$3:$D$50,4,FALSE)</f>
        <v>#N/A</v>
      </c>
      <c r="G24" s="223" t="str">
        <f t="shared" si="4"/>
        <v>　　　()</v>
      </c>
      <c r="H24" s="223"/>
      <c r="I24" s="226">
        <f>MOD(初期設定!$C$4,100)*100+ROW(男子選手!B20)</f>
        <v>20</v>
      </c>
      <c r="J24" s="226" t="str">
        <f>IFERROR(VLOOKUP($I24,追加登録選手!$A$1:$F$1000,COLUMN(男子選手!B20),FALSE),"")</f>
        <v/>
      </c>
      <c r="K24" s="226" t="str">
        <f>IFERROR(VLOOKUP($I24,追加登録選手!$A$1:$F$1000,COLUMN(男子選手!C20),FALSE),"")</f>
        <v/>
      </c>
      <c r="L24" s="226" t="str">
        <f>IFERROR(VLOOKUP($I24,追加登録選手!$A$1:$F$1000,COLUMN(男子選手!D20),FALSE),"")</f>
        <v/>
      </c>
      <c r="M24" s="226" t="str">
        <f>IFERROR(VLOOKUP($I24,追加登録選手!$A$1:$F$1000,COLUMN(男子選手!E20),FALSE),"")</f>
        <v/>
      </c>
      <c r="N24" s="226" t="str">
        <f>IFERROR(VLOOKUP($I24,追加登録選手!$A$1:$F$1000,COLUMN(男子選手!F20),FALSE),"")</f>
        <v/>
      </c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</row>
    <row r="25" spans="1:37" x14ac:dyDescent="0.2">
      <c r="A25" s="221"/>
      <c r="B25" s="218">
        <f t="shared" si="0"/>
        <v>21</v>
      </c>
      <c r="C25" s="218" t="str">
        <f t="shared" si="1"/>
        <v>　　　</v>
      </c>
      <c r="D25" s="218" t="str">
        <f t="shared" si="2"/>
        <v xml:space="preserve"> </v>
      </c>
      <c r="E25" s="218" t="str">
        <f t="shared" si="3"/>
        <v/>
      </c>
      <c r="F25" s="218" t="e">
        <f>VLOOKUP(初期設定!$C$4,学校番号!$A$3:$D$50,4,FALSE)</f>
        <v>#N/A</v>
      </c>
      <c r="G25" s="223" t="str">
        <f t="shared" si="4"/>
        <v>　　　()</v>
      </c>
      <c r="H25" s="223"/>
      <c r="I25" s="226">
        <f>MOD(初期設定!$C$4,100)*100+ROW(男子選手!B21)</f>
        <v>21</v>
      </c>
      <c r="J25" s="226" t="str">
        <f>IFERROR(VLOOKUP($I25,追加登録選手!$A$1:$F$1000,COLUMN(男子選手!B21),FALSE),"")</f>
        <v/>
      </c>
      <c r="K25" s="226" t="str">
        <f>IFERROR(VLOOKUP($I25,追加登録選手!$A$1:$F$1000,COLUMN(男子選手!C21),FALSE),"")</f>
        <v/>
      </c>
      <c r="L25" s="226" t="str">
        <f>IFERROR(VLOOKUP($I25,追加登録選手!$A$1:$F$1000,COLUMN(男子選手!D21),FALSE),"")</f>
        <v/>
      </c>
      <c r="M25" s="226" t="str">
        <f>IFERROR(VLOOKUP($I25,追加登録選手!$A$1:$F$1000,COLUMN(男子選手!E21),FALSE),"")</f>
        <v/>
      </c>
      <c r="N25" s="226" t="str">
        <f>IFERROR(VLOOKUP($I25,追加登録選手!$A$1:$F$1000,COLUMN(男子選手!F21),FALSE),"")</f>
        <v/>
      </c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</row>
    <row r="26" spans="1:37" x14ac:dyDescent="0.2">
      <c r="A26" s="221"/>
      <c r="B26" s="218">
        <f t="shared" si="0"/>
        <v>22</v>
      </c>
      <c r="C26" s="218" t="str">
        <f t="shared" si="1"/>
        <v>　　　</v>
      </c>
      <c r="D26" s="218" t="str">
        <f t="shared" si="2"/>
        <v xml:space="preserve"> </v>
      </c>
      <c r="E26" s="218" t="str">
        <f t="shared" si="3"/>
        <v/>
      </c>
      <c r="F26" s="218" t="e">
        <f>VLOOKUP(初期設定!$C$4,学校番号!$A$3:$D$50,4,FALSE)</f>
        <v>#N/A</v>
      </c>
      <c r="G26" s="223" t="str">
        <f t="shared" si="4"/>
        <v>　　　()</v>
      </c>
      <c r="H26" s="223"/>
      <c r="I26" s="226">
        <f>MOD(初期設定!$C$4,100)*100+ROW(男子選手!B22)</f>
        <v>22</v>
      </c>
      <c r="J26" s="226" t="str">
        <f>IFERROR(VLOOKUP($I26,追加登録選手!$A$1:$F$1000,COLUMN(男子選手!B22),FALSE),"")</f>
        <v/>
      </c>
      <c r="K26" s="226" t="str">
        <f>IFERROR(VLOOKUP($I26,追加登録選手!$A$1:$F$1000,COLUMN(男子選手!C22),FALSE),"")</f>
        <v/>
      </c>
      <c r="L26" s="226" t="str">
        <f>IFERROR(VLOOKUP($I26,追加登録選手!$A$1:$F$1000,COLUMN(男子選手!D22),FALSE),"")</f>
        <v/>
      </c>
      <c r="M26" s="226" t="str">
        <f>IFERROR(VLOOKUP($I26,追加登録選手!$A$1:$F$1000,COLUMN(男子選手!E22),FALSE),"")</f>
        <v/>
      </c>
      <c r="N26" s="226" t="str">
        <f>IFERROR(VLOOKUP($I26,追加登録選手!$A$1:$F$1000,COLUMN(男子選手!F22),FALSE),"")</f>
        <v/>
      </c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</row>
    <row r="27" spans="1:37" x14ac:dyDescent="0.2">
      <c r="A27" s="221"/>
      <c r="B27" s="218">
        <f t="shared" si="0"/>
        <v>23</v>
      </c>
      <c r="C27" s="218" t="str">
        <f t="shared" si="1"/>
        <v>　　　</v>
      </c>
      <c r="D27" s="218" t="str">
        <f t="shared" si="2"/>
        <v xml:space="preserve"> </v>
      </c>
      <c r="E27" s="218" t="str">
        <f t="shared" si="3"/>
        <v/>
      </c>
      <c r="F27" s="218" t="e">
        <f>VLOOKUP(初期設定!$C$4,学校番号!$A$3:$D$50,4,FALSE)</f>
        <v>#N/A</v>
      </c>
      <c r="G27" s="223" t="str">
        <f t="shared" si="4"/>
        <v>　　　()</v>
      </c>
      <c r="H27" s="223"/>
      <c r="I27" s="226">
        <f>MOD(初期設定!$C$4,100)*100+ROW(男子選手!B23)</f>
        <v>23</v>
      </c>
      <c r="J27" s="226" t="str">
        <f>IFERROR(VLOOKUP($I27,追加登録選手!$A$1:$F$1000,COLUMN(男子選手!B23),FALSE),"")</f>
        <v/>
      </c>
      <c r="K27" s="226" t="str">
        <f>IFERROR(VLOOKUP($I27,追加登録選手!$A$1:$F$1000,COLUMN(男子選手!C23),FALSE),"")</f>
        <v/>
      </c>
      <c r="L27" s="226" t="str">
        <f>IFERROR(VLOOKUP($I27,追加登録選手!$A$1:$F$1000,COLUMN(男子選手!D23),FALSE),"")</f>
        <v/>
      </c>
      <c r="M27" s="226" t="str">
        <f>IFERROR(VLOOKUP($I27,追加登録選手!$A$1:$F$1000,COLUMN(男子選手!E23),FALSE),"")</f>
        <v/>
      </c>
      <c r="N27" s="226" t="str">
        <f>IFERROR(VLOOKUP($I27,追加登録選手!$A$1:$F$1000,COLUMN(男子選手!F23),FALSE),"")</f>
        <v/>
      </c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</row>
    <row r="28" spans="1:37" x14ac:dyDescent="0.2">
      <c r="A28" s="221"/>
      <c r="B28" s="218">
        <f t="shared" si="0"/>
        <v>24</v>
      </c>
      <c r="C28" s="218" t="str">
        <f t="shared" si="1"/>
        <v>　　　</v>
      </c>
      <c r="D28" s="218" t="str">
        <f t="shared" si="2"/>
        <v xml:space="preserve"> </v>
      </c>
      <c r="E28" s="218" t="str">
        <f t="shared" si="3"/>
        <v/>
      </c>
      <c r="F28" s="218" t="e">
        <f>VLOOKUP(初期設定!$C$4,学校番号!$A$3:$D$50,4,FALSE)</f>
        <v>#N/A</v>
      </c>
      <c r="G28" s="223" t="str">
        <f t="shared" si="4"/>
        <v>　　　()</v>
      </c>
      <c r="H28" s="223"/>
      <c r="I28" s="226">
        <f>MOD(初期設定!$C$4,100)*100+ROW(男子選手!B24)</f>
        <v>24</v>
      </c>
      <c r="J28" s="226" t="str">
        <f>IFERROR(VLOOKUP($I28,追加登録選手!$A$1:$F$1000,COLUMN(男子選手!B24),FALSE),"")</f>
        <v/>
      </c>
      <c r="K28" s="226" t="str">
        <f>IFERROR(VLOOKUP($I28,追加登録選手!$A$1:$F$1000,COLUMN(男子選手!C24),FALSE),"")</f>
        <v/>
      </c>
      <c r="L28" s="226" t="str">
        <f>IFERROR(VLOOKUP($I28,追加登録選手!$A$1:$F$1000,COLUMN(男子選手!D24),FALSE),"")</f>
        <v/>
      </c>
      <c r="M28" s="226" t="str">
        <f>IFERROR(VLOOKUP($I28,追加登録選手!$A$1:$F$1000,COLUMN(男子選手!E24),FALSE),"")</f>
        <v/>
      </c>
      <c r="N28" s="226" t="str">
        <f>IFERROR(VLOOKUP($I28,追加登録選手!$A$1:$F$1000,COLUMN(男子選手!F24),FALSE),"")</f>
        <v/>
      </c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</row>
    <row r="29" spans="1:37" x14ac:dyDescent="0.2">
      <c r="A29" s="221"/>
      <c r="B29" s="218">
        <f t="shared" si="0"/>
        <v>25</v>
      </c>
      <c r="C29" s="218" t="str">
        <f t="shared" si="1"/>
        <v>　　　</v>
      </c>
      <c r="D29" s="218" t="str">
        <f t="shared" si="2"/>
        <v xml:space="preserve"> </v>
      </c>
      <c r="E29" s="218" t="str">
        <f t="shared" si="3"/>
        <v/>
      </c>
      <c r="F29" s="218" t="e">
        <f>VLOOKUP(初期設定!$C$4,学校番号!$A$3:$D$50,4,FALSE)</f>
        <v>#N/A</v>
      </c>
      <c r="G29" s="223" t="str">
        <f t="shared" si="4"/>
        <v>　　　()</v>
      </c>
      <c r="H29" s="223"/>
      <c r="I29" s="226">
        <f>MOD(初期設定!$C$4,100)*100+ROW(男子選手!B25)</f>
        <v>25</v>
      </c>
      <c r="J29" s="226" t="str">
        <f>IFERROR(VLOOKUP($I29,追加登録選手!$A$1:$F$1000,COLUMN(男子選手!B25),FALSE),"")</f>
        <v/>
      </c>
      <c r="K29" s="226" t="str">
        <f>IFERROR(VLOOKUP($I29,追加登録選手!$A$1:$F$1000,COLUMN(男子選手!C25),FALSE),"")</f>
        <v/>
      </c>
      <c r="L29" s="226" t="str">
        <f>IFERROR(VLOOKUP($I29,追加登録選手!$A$1:$F$1000,COLUMN(男子選手!D25),FALSE),"")</f>
        <v/>
      </c>
      <c r="M29" s="226" t="str">
        <f>IFERROR(VLOOKUP($I29,追加登録選手!$A$1:$F$1000,COLUMN(男子選手!E25),FALSE),"")</f>
        <v/>
      </c>
      <c r="N29" s="226" t="str">
        <f>IFERROR(VLOOKUP($I29,追加登録選手!$A$1:$F$1000,COLUMN(男子選手!F25),FALSE),"")</f>
        <v/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</row>
    <row r="30" spans="1:37" x14ac:dyDescent="0.2">
      <c r="A30" s="221"/>
      <c r="B30" s="218">
        <f t="shared" si="0"/>
        <v>26</v>
      </c>
      <c r="C30" s="218" t="str">
        <f t="shared" si="1"/>
        <v>　　　</v>
      </c>
      <c r="D30" s="218" t="str">
        <f t="shared" si="2"/>
        <v xml:space="preserve"> </v>
      </c>
      <c r="E30" s="218" t="str">
        <f t="shared" si="3"/>
        <v/>
      </c>
      <c r="F30" s="218" t="e">
        <f>VLOOKUP(初期設定!$C$4,学校番号!$A$3:$D$50,4,FALSE)</f>
        <v>#N/A</v>
      </c>
      <c r="G30" s="223" t="str">
        <f t="shared" si="4"/>
        <v>　　　()</v>
      </c>
      <c r="H30" s="223"/>
      <c r="I30" s="226">
        <f>MOD(初期設定!$C$4,100)*100+ROW(男子選手!B26)</f>
        <v>26</v>
      </c>
      <c r="J30" s="226" t="str">
        <f>IFERROR(VLOOKUP($I30,追加登録選手!$A$1:$F$1000,COLUMN(男子選手!B26),FALSE),"")</f>
        <v/>
      </c>
      <c r="K30" s="226" t="str">
        <f>IFERROR(VLOOKUP($I30,追加登録選手!$A$1:$F$1000,COLUMN(男子選手!C26),FALSE),"")</f>
        <v/>
      </c>
      <c r="L30" s="226" t="str">
        <f>IFERROR(VLOOKUP($I30,追加登録選手!$A$1:$F$1000,COLUMN(男子選手!D26),FALSE),"")</f>
        <v/>
      </c>
      <c r="M30" s="226" t="str">
        <f>IFERROR(VLOOKUP($I30,追加登録選手!$A$1:$F$1000,COLUMN(男子選手!E26),FALSE),"")</f>
        <v/>
      </c>
      <c r="N30" s="226" t="str">
        <f>IFERROR(VLOOKUP($I30,追加登録選手!$A$1:$F$1000,COLUMN(男子選手!F26),FALSE),"")</f>
        <v/>
      </c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</row>
    <row r="31" spans="1:37" x14ac:dyDescent="0.2">
      <c r="A31" s="221"/>
      <c r="B31" s="218">
        <f t="shared" si="0"/>
        <v>27</v>
      </c>
      <c r="C31" s="218" t="str">
        <f t="shared" si="1"/>
        <v>　　　</v>
      </c>
      <c r="D31" s="218" t="str">
        <f t="shared" si="2"/>
        <v xml:space="preserve"> </v>
      </c>
      <c r="E31" s="218" t="str">
        <f t="shared" si="3"/>
        <v/>
      </c>
      <c r="F31" s="218" t="e">
        <f>VLOOKUP(初期設定!$C$4,学校番号!$A$3:$D$50,4,FALSE)</f>
        <v>#N/A</v>
      </c>
      <c r="G31" s="223" t="str">
        <f t="shared" si="4"/>
        <v>　　　()</v>
      </c>
      <c r="H31" s="223"/>
      <c r="I31" s="226">
        <f>MOD(初期設定!$C$4,100)*100+ROW(男子選手!B27)</f>
        <v>27</v>
      </c>
      <c r="J31" s="226" t="str">
        <f>IFERROR(VLOOKUP($I31,追加登録選手!$A$1:$F$1000,COLUMN(男子選手!B27),FALSE),"")</f>
        <v/>
      </c>
      <c r="K31" s="226" t="str">
        <f>IFERROR(VLOOKUP($I31,追加登録選手!$A$1:$F$1000,COLUMN(男子選手!C27),FALSE),"")</f>
        <v/>
      </c>
      <c r="L31" s="226" t="str">
        <f>IFERROR(VLOOKUP($I31,追加登録選手!$A$1:$F$1000,COLUMN(男子選手!D27),FALSE),"")</f>
        <v/>
      </c>
      <c r="M31" s="226" t="str">
        <f>IFERROR(VLOOKUP($I31,追加登録選手!$A$1:$F$1000,COLUMN(男子選手!E27),FALSE),"")</f>
        <v/>
      </c>
      <c r="N31" s="226" t="str">
        <f>IFERROR(VLOOKUP($I31,追加登録選手!$A$1:$F$1000,COLUMN(男子選手!F27),FALSE),"")</f>
        <v/>
      </c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</row>
    <row r="32" spans="1:37" x14ac:dyDescent="0.2">
      <c r="A32" s="221"/>
      <c r="B32" s="218">
        <f t="shared" si="0"/>
        <v>28</v>
      </c>
      <c r="C32" s="218" t="str">
        <f t="shared" si="1"/>
        <v>　　　</v>
      </c>
      <c r="D32" s="218" t="str">
        <f t="shared" si="2"/>
        <v xml:space="preserve"> </v>
      </c>
      <c r="E32" s="218" t="str">
        <f t="shared" si="3"/>
        <v/>
      </c>
      <c r="F32" s="218" t="e">
        <f>VLOOKUP(初期設定!$C$4,学校番号!$A$3:$D$50,4,FALSE)</f>
        <v>#N/A</v>
      </c>
      <c r="G32" s="223" t="str">
        <f t="shared" si="4"/>
        <v>　　　()</v>
      </c>
      <c r="H32" s="223"/>
      <c r="I32" s="226">
        <f>MOD(初期設定!$C$4,100)*100+ROW(男子選手!B28)</f>
        <v>28</v>
      </c>
      <c r="J32" s="226" t="str">
        <f>IFERROR(VLOOKUP($I32,追加登録選手!$A$1:$F$1000,COLUMN(男子選手!B28),FALSE),"")</f>
        <v/>
      </c>
      <c r="K32" s="226" t="str">
        <f>IFERROR(VLOOKUP($I32,追加登録選手!$A$1:$F$1000,COLUMN(男子選手!C28),FALSE),"")</f>
        <v/>
      </c>
      <c r="L32" s="226" t="str">
        <f>IFERROR(VLOOKUP($I32,追加登録選手!$A$1:$F$1000,COLUMN(男子選手!D28),FALSE),"")</f>
        <v/>
      </c>
      <c r="M32" s="226" t="str">
        <f>IFERROR(VLOOKUP($I32,追加登録選手!$A$1:$F$1000,COLUMN(男子選手!E28),FALSE),"")</f>
        <v/>
      </c>
      <c r="N32" s="226" t="str">
        <f>IFERROR(VLOOKUP($I32,追加登録選手!$A$1:$F$1000,COLUMN(男子選手!F28),FALSE),"")</f>
        <v/>
      </c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</row>
    <row r="33" spans="1:37" x14ac:dyDescent="0.2">
      <c r="A33" s="221"/>
      <c r="B33" s="218">
        <f t="shared" si="0"/>
        <v>29</v>
      </c>
      <c r="C33" s="218" t="str">
        <f t="shared" si="1"/>
        <v>　　　</v>
      </c>
      <c r="D33" s="218" t="str">
        <f t="shared" si="2"/>
        <v xml:space="preserve"> </v>
      </c>
      <c r="E33" s="218" t="str">
        <f t="shared" si="3"/>
        <v/>
      </c>
      <c r="F33" s="218" t="e">
        <f>VLOOKUP(初期設定!$C$4,学校番号!$A$3:$D$50,4,FALSE)</f>
        <v>#N/A</v>
      </c>
      <c r="G33" s="223" t="str">
        <f t="shared" si="4"/>
        <v>　　　()</v>
      </c>
      <c r="H33" s="223"/>
      <c r="I33" s="226">
        <f>MOD(初期設定!$C$4,100)*100+ROW(男子選手!B29)</f>
        <v>29</v>
      </c>
      <c r="J33" s="226" t="str">
        <f>IFERROR(VLOOKUP($I33,追加登録選手!$A$1:$F$1000,COLUMN(男子選手!B29),FALSE),"")</f>
        <v/>
      </c>
      <c r="K33" s="226" t="str">
        <f>IFERROR(VLOOKUP($I33,追加登録選手!$A$1:$F$1000,COLUMN(男子選手!C29),FALSE),"")</f>
        <v/>
      </c>
      <c r="L33" s="226" t="str">
        <f>IFERROR(VLOOKUP($I33,追加登録選手!$A$1:$F$1000,COLUMN(男子選手!D29),FALSE),"")</f>
        <v/>
      </c>
      <c r="M33" s="226" t="str">
        <f>IFERROR(VLOOKUP($I33,追加登録選手!$A$1:$F$1000,COLUMN(男子選手!E29),FALSE),"")</f>
        <v/>
      </c>
      <c r="N33" s="226" t="str">
        <f>IFERROR(VLOOKUP($I33,追加登録選手!$A$1:$F$1000,COLUMN(男子選手!F29),FALSE),"")</f>
        <v/>
      </c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</row>
    <row r="34" spans="1:37" x14ac:dyDescent="0.2">
      <c r="A34" s="221"/>
      <c r="B34" s="218">
        <f t="shared" si="0"/>
        <v>30</v>
      </c>
      <c r="C34" s="218" t="str">
        <f t="shared" si="1"/>
        <v>　　　</v>
      </c>
      <c r="D34" s="218" t="str">
        <f t="shared" si="2"/>
        <v xml:space="preserve"> </v>
      </c>
      <c r="E34" s="218" t="str">
        <f t="shared" si="3"/>
        <v/>
      </c>
      <c r="F34" s="218" t="e">
        <f>VLOOKUP(初期設定!$C$4,学校番号!$A$3:$D$50,4,FALSE)</f>
        <v>#N/A</v>
      </c>
      <c r="G34" s="223" t="str">
        <f t="shared" si="4"/>
        <v>　　　()</v>
      </c>
      <c r="H34" s="223"/>
      <c r="I34" s="226">
        <f>MOD(初期設定!$C$4,100)*100+ROW(男子選手!B30)</f>
        <v>30</v>
      </c>
      <c r="J34" s="226" t="str">
        <f>IFERROR(VLOOKUP($I34,追加登録選手!$A$1:$F$1000,COLUMN(男子選手!B30),FALSE),"")</f>
        <v/>
      </c>
      <c r="K34" s="226" t="str">
        <f>IFERROR(VLOOKUP($I34,追加登録選手!$A$1:$F$1000,COLUMN(男子選手!C30),FALSE),"")</f>
        <v/>
      </c>
      <c r="L34" s="226" t="str">
        <f>IFERROR(VLOOKUP($I34,追加登録選手!$A$1:$F$1000,COLUMN(男子選手!D30),FALSE),"")</f>
        <v/>
      </c>
      <c r="M34" s="226" t="str">
        <f>IFERROR(VLOOKUP($I34,追加登録選手!$A$1:$F$1000,COLUMN(男子選手!E30),FALSE),"")</f>
        <v/>
      </c>
      <c r="N34" s="226" t="str">
        <f>IFERROR(VLOOKUP($I34,追加登録選手!$A$1:$F$1000,COLUMN(男子選手!F30),FALSE),"")</f>
        <v/>
      </c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</row>
    <row r="35" spans="1:37" x14ac:dyDescent="0.2">
      <c r="A35" s="221"/>
      <c r="B35" s="218">
        <f t="shared" si="0"/>
        <v>31</v>
      </c>
      <c r="C35" s="218" t="str">
        <f t="shared" si="1"/>
        <v>　　　</v>
      </c>
      <c r="D35" s="218" t="str">
        <f t="shared" si="2"/>
        <v xml:space="preserve"> </v>
      </c>
      <c r="E35" s="218" t="str">
        <f t="shared" si="3"/>
        <v/>
      </c>
      <c r="F35" s="218" t="e">
        <f>VLOOKUP(初期設定!$C$4,学校番号!$A$3:$D$50,4,FALSE)</f>
        <v>#N/A</v>
      </c>
      <c r="G35" s="223" t="str">
        <f t="shared" si="4"/>
        <v>　　　()</v>
      </c>
      <c r="H35" s="223"/>
      <c r="I35" s="226">
        <f>MOD(初期設定!$C$4,100)*100+ROW(男子選手!B31)</f>
        <v>31</v>
      </c>
      <c r="J35" s="226" t="str">
        <f>IFERROR(VLOOKUP($I35,追加登録選手!$A$1:$F$1000,COLUMN(男子選手!B31),FALSE),"")</f>
        <v/>
      </c>
      <c r="K35" s="226" t="str">
        <f>IFERROR(VLOOKUP($I35,追加登録選手!$A$1:$F$1000,COLUMN(男子選手!C31),FALSE),"")</f>
        <v/>
      </c>
      <c r="L35" s="226" t="str">
        <f>IFERROR(VLOOKUP($I35,追加登録選手!$A$1:$F$1000,COLUMN(男子選手!D31),FALSE),"")</f>
        <v/>
      </c>
      <c r="M35" s="226" t="str">
        <f>IFERROR(VLOOKUP($I35,追加登録選手!$A$1:$F$1000,COLUMN(男子選手!E31),FALSE),"")</f>
        <v/>
      </c>
      <c r="N35" s="226" t="str">
        <f>IFERROR(VLOOKUP($I35,追加登録選手!$A$1:$F$1000,COLUMN(男子選手!F31),FALSE),"")</f>
        <v/>
      </c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</row>
    <row r="36" spans="1:37" x14ac:dyDescent="0.2">
      <c r="A36" s="221"/>
      <c r="B36" s="218">
        <f t="shared" si="0"/>
        <v>32</v>
      </c>
      <c r="C36" s="218" t="str">
        <f t="shared" si="1"/>
        <v>　　　</v>
      </c>
      <c r="D36" s="218" t="str">
        <f t="shared" si="2"/>
        <v xml:space="preserve"> </v>
      </c>
      <c r="E36" s="218" t="str">
        <f t="shared" si="3"/>
        <v/>
      </c>
      <c r="F36" s="218" t="e">
        <f>VLOOKUP(初期設定!$C$4,学校番号!$A$3:$D$50,4,FALSE)</f>
        <v>#N/A</v>
      </c>
      <c r="G36" s="223" t="str">
        <f t="shared" si="4"/>
        <v>　　　()</v>
      </c>
      <c r="H36" s="223"/>
      <c r="I36" s="226">
        <f>MOD(初期設定!$C$4,100)*100+ROW(男子選手!B32)</f>
        <v>32</v>
      </c>
      <c r="J36" s="226" t="str">
        <f>IFERROR(VLOOKUP($I36,追加登録選手!$A$1:$F$1000,COLUMN(男子選手!B32),FALSE),"")</f>
        <v/>
      </c>
      <c r="K36" s="226" t="str">
        <f>IFERROR(VLOOKUP($I36,追加登録選手!$A$1:$F$1000,COLUMN(男子選手!C32),FALSE),"")</f>
        <v/>
      </c>
      <c r="L36" s="226" t="str">
        <f>IFERROR(VLOOKUP($I36,追加登録選手!$A$1:$F$1000,COLUMN(男子選手!D32),FALSE),"")</f>
        <v/>
      </c>
      <c r="M36" s="226" t="str">
        <f>IFERROR(VLOOKUP($I36,追加登録選手!$A$1:$F$1000,COLUMN(男子選手!E32),FALSE),"")</f>
        <v/>
      </c>
      <c r="N36" s="226" t="str">
        <f>IFERROR(VLOOKUP($I36,追加登録選手!$A$1:$F$1000,COLUMN(男子選手!F32),FALSE),"")</f>
        <v/>
      </c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</row>
    <row r="37" spans="1:37" x14ac:dyDescent="0.2">
      <c r="A37" s="221"/>
      <c r="B37" s="218">
        <f t="shared" si="0"/>
        <v>33</v>
      </c>
      <c r="C37" s="218" t="str">
        <f t="shared" si="1"/>
        <v>　　　</v>
      </c>
      <c r="D37" s="218" t="str">
        <f t="shared" si="2"/>
        <v xml:space="preserve"> </v>
      </c>
      <c r="E37" s="218" t="str">
        <f t="shared" si="3"/>
        <v/>
      </c>
      <c r="F37" s="218" t="e">
        <f>VLOOKUP(初期設定!$C$4,学校番号!$A$3:$D$50,4,FALSE)</f>
        <v>#N/A</v>
      </c>
      <c r="G37" s="223" t="str">
        <f t="shared" si="4"/>
        <v>　　　()</v>
      </c>
      <c r="H37" s="223"/>
      <c r="I37" s="226">
        <f>MOD(初期設定!$C$4,100)*100+ROW(男子選手!B33)</f>
        <v>33</v>
      </c>
      <c r="J37" s="226" t="str">
        <f>IFERROR(VLOOKUP($I37,追加登録選手!$A$1:$F$1000,COLUMN(男子選手!B33),FALSE),"")</f>
        <v/>
      </c>
      <c r="K37" s="226" t="str">
        <f>IFERROR(VLOOKUP($I37,追加登録選手!$A$1:$F$1000,COLUMN(男子選手!C33),FALSE),"")</f>
        <v/>
      </c>
      <c r="L37" s="226" t="str">
        <f>IFERROR(VLOOKUP($I37,追加登録選手!$A$1:$F$1000,COLUMN(男子選手!D33),FALSE),"")</f>
        <v/>
      </c>
      <c r="M37" s="226" t="str">
        <f>IFERROR(VLOOKUP($I37,追加登録選手!$A$1:$F$1000,COLUMN(男子選手!E33),FALSE),"")</f>
        <v/>
      </c>
      <c r="N37" s="226" t="str">
        <f>IFERROR(VLOOKUP($I37,追加登録選手!$A$1:$F$1000,COLUMN(男子選手!F33),FALSE),"")</f>
        <v/>
      </c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</row>
    <row r="38" spans="1:37" x14ac:dyDescent="0.2">
      <c r="A38" s="221"/>
      <c r="B38" s="218">
        <f t="shared" si="0"/>
        <v>34</v>
      </c>
      <c r="C38" s="218" t="str">
        <f t="shared" si="1"/>
        <v>　　　</v>
      </c>
      <c r="D38" s="218" t="str">
        <f t="shared" si="2"/>
        <v xml:space="preserve"> </v>
      </c>
      <c r="E38" s="218" t="str">
        <f t="shared" si="3"/>
        <v/>
      </c>
      <c r="F38" s="218" t="e">
        <f>VLOOKUP(初期設定!$C$4,学校番号!$A$3:$D$50,4,FALSE)</f>
        <v>#N/A</v>
      </c>
      <c r="G38" s="223" t="str">
        <f t="shared" si="4"/>
        <v>　　　()</v>
      </c>
      <c r="H38" s="223"/>
      <c r="I38" s="226">
        <f>MOD(初期設定!$C$4,100)*100+ROW(男子選手!B34)</f>
        <v>34</v>
      </c>
      <c r="J38" s="226" t="str">
        <f>IFERROR(VLOOKUP($I38,追加登録選手!$A$1:$F$1000,COLUMN(男子選手!B34),FALSE),"")</f>
        <v/>
      </c>
      <c r="K38" s="226" t="str">
        <f>IFERROR(VLOOKUP($I38,追加登録選手!$A$1:$F$1000,COLUMN(男子選手!C34),FALSE),"")</f>
        <v/>
      </c>
      <c r="L38" s="226" t="str">
        <f>IFERROR(VLOOKUP($I38,追加登録選手!$A$1:$F$1000,COLUMN(男子選手!D34),FALSE),"")</f>
        <v/>
      </c>
      <c r="M38" s="226" t="str">
        <f>IFERROR(VLOOKUP($I38,追加登録選手!$A$1:$F$1000,COLUMN(男子選手!E34),FALSE),"")</f>
        <v/>
      </c>
      <c r="N38" s="226" t="str">
        <f>IFERROR(VLOOKUP($I38,追加登録選手!$A$1:$F$1000,COLUMN(男子選手!F34),FALSE),"")</f>
        <v/>
      </c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</row>
    <row r="39" spans="1:37" x14ac:dyDescent="0.2">
      <c r="A39" s="221"/>
      <c r="B39" s="218">
        <f t="shared" si="0"/>
        <v>35</v>
      </c>
      <c r="C39" s="218" t="str">
        <f t="shared" si="1"/>
        <v>　　　</v>
      </c>
      <c r="D39" s="218" t="str">
        <f t="shared" si="2"/>
        <v xml:space="preserve"> </v>
      </c>
      <c r="E39" s="218" t="str">
        <f t="shared" si="3"/>
        <v/>
      </c>
      <c r="F39" s="218" t="e">
        <f>VLOOKUP(初期設定!$C$4,学校番号!$A$3:$D$50,4,FALSE)</f>
        <v>#N/A</v>
      </c>
      <c r="G39" s="223" t="str">
        <f t="shared" si="4"/>
        <v>　　　()</v>
      </c>
      <c r="H39" s="223"/>
      <c r="I39" s="226">
        <f>MOD(初期設定!$C$4,100)*100+ROW(男子選手!B35)</f>
        <v>35</v>
      </c>
      <c r="J39" s="226" t="str">
        <f>IFERROR(VLOOKUP($I39,追加登録選手!$A$1:$F$1000,COLUMN(男子選手!B35),FALSE),"")</f>
        <v/>
      </c>
      <c r="K39" s="226" t="str">
        <f>IFERROR(VLOOKUP($I39,追加登録選手!$A$1:$F$1000,COLUMN(男子選手!C35),FALSE),"")</f>
        <v/>
      </c>
      <c r="L39" s="226" t="str">
        <f>IFERROR(VLOOKUP($I39,追加登録選手!$A$1:$F$1000,COLUMN(男子選手!D35),FALSE),"")</f>
        <v/>
      </c>
      <c r="M39" s="226" t="str">
        <f>IFERROR(VLOOKUP($I39,追加登録選手!$A$1:$F$1000,COLUMN(男子選手!E35),FALSE),"")</f>
        <v/>
      </c>
      <c r="N39" s="226" t="str">
        <f>IFERROR(VLOOKUP($I39,追加登録選手!$A$1:$F$1000,COLUMN(男子選手!F35),FALSE),"")</f>
        <v/>
      </c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</row>
    <row r="40" spans="1:37" x14ac:dyDescent="0.2">
      <c r="A40" s="221"/>
      <c r="B40" s="218">
        <f t="shared" si="0"/>
        <v>36</v>
      </c>
      <c r="C40" s="218" t="str">
        <f t="shared" si="1"/>
        <v>　　　</v>
      </c>
      <c r="D40" s="218" t="str">
        <f t="shared" si="2"/>
        <v xml:space="preserve"> </v>
      </c>
      <c r="E40" s="218" t="str">
        <f t="shared" si="3"/>
        <v/>
      </c>
      <c r="F40" s="218" t="e">
        <f>VLOOKUP(初期設定!$C$4,学校番号!$A$3:$D$50,4,FALSE)</f>
        <v>#N/A</v>
      </c>
      <c r="G40" s="223" t="str">
        <f t="shared" si="4"/>
        <v>　　　()</v>
      </c>
      <c r="H40" s="223"/>
      <c r="I40" s="226">
        <f>MOD(初期設定!$C$4,100)*100+ROW(男子選手!B36)</f>
        <v>36</v>
      </c>
      <c r="J40" s="226" t="str">
        <f>IFERROR(VLOOKUP($I40,追加登録選手!$A$1:$F$1000,COLUMN(男子選手!B36),FALSE),"")</f>
        <v/>
      </c>
      <c r="K40" s="226" t="str">
        <f>IFERROR(VLOOKUP($I40,追加登録選手!$A$1:$F$1000,COLUMN(男子選手!C36),FALSE),"")</f>
        <v/>
      </c>
      <c r="L40" s="226" t="str">
        <f>IFERROR(VLOOKUP($I40,追加登録選手!$A$1:$F$1000,COLUMN(男子選手!D36),FALSE),"")</f>
        <v/>
      </c>
      <c r="M40" s="226" t="str">
        <f>IFERROR(VLOOKUP($I40,追加登録選手!$A$1:$F$1000,COLUMN(男子選手!E36),FALSE),"")</f>
        <v/>
      </c>
      <c r="N40" s="226" t="str">
        <f>IFERROR(VLOOKUP($I40,追加登録選手!$A$1:$F$1000,COLUMN(男子選手!F36),FALSE),"")</f>
        <v/>
      </c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</row>
    <row r="41" spans="1:37" x14ac:dyDescent="0.2">
      <c r="A41" s="221"/>
      <c r="B41" s="218">
        <f t="shared" si="0"/>
        <v>37</v>
      </c>
      <c r="C41" s="218" t="str">
        <f t="shared" si="1"/>
        <v>　　　</v>
      </c>
      <c r="D41" s="218" t="str">
        <f t="shared" si="2"/>
        <v xml:space="preserve"> </v>
      </c>
      <c r="E41" s="218" t="str">
        <f t="shared" si="3"/>
        <v/>
      </c>
      <c r="F41" s="218" t="e">
        <f>VLOOKUP(初期設定!$C$4,学校番号!$A$3:$D$50,4,FALSE)</f>
        <v>#N/A</v>
      </c>
      <c r="G41" s="223" t="str">
        <f t="shared" si="4"/>
        <v>　　　()</v>
      </c>
      <c r="H41" s="223"/>
      <c r="I41" s="226">
        <f>MOD(初期設定!$C$4,100)*100+ROW(男子選手!B37)</f>
        <v>37</v>
      </c>
      <c r="J41" s="226" t="str">
        <f>IFERROR(VLOOKUP($I41,追加登録選手!$A$1:$F$1000,COLUMN(男子選手!B37),FALSE),"")</f>
        <v/>
      </c>
      <c r="K41" s="226" t="str">
        <f>IFERROR(VLOOKUP($I41,追加登録選手!$A$1:$F$1000,COLUMN(男子選手!C37),FALSE),"")</f>
        <v/>
      </c>
      <c r="L41" s="226" t="str">
        <f>IFERROR(VLOOKUP($I41,追加登録選手!$A$1:$F$1000,COLUMN(男子選手!D37),FALSE),"")</f>
        <v/>
      </c>
      <c r="M41" s="226" t="str">
        <f>IFERROR(VLOOKUP($I41,追加登録選手!$A$1:$F$1000,COLUMN(男子選手!E37),FALSE),"")</f>
        <v/>
      </c>
      <c r="N41" s="226" t="str">
        <f>IFERROR(VLOOKUP($I41,追加登録選手!$A$1:$F$1000,COLUMN(男子選手!F37),FALSE),"")</f>
        <v/>
      </c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</row>
    <row r="42" spans="1:37" x14ac:dyDescent="0.2">
      <c r="A42" s="221"/>
      <c r="B42" s="218">
        <f t="shared" si="0"/>
        <v>38</v>
      </c>
      <c r="C42" s="218" t="str">
        <f t="shared" si="1"/>
        <v>　　　</v>
      </c>
      <c r="D42" s="218" t="str">
        <f t="shared" si="2"/>
        <v xml:space="preserve"> </v>
      </c>
      <c r="E42" s="218" t="str">
        <f t="shared" si="3"/>
        <v/>
      </c>
      <c r="F42" s="218" t="e">
        <f>VLOOKUP(初期設定!$C$4,学校番号!$A$3:$D$50,4,FALSE)</f>
        <v>#N/A</v>
      </c>
      <c r="G42" s="223" t="str">
        <f t="shared" si="4"/>
        <v>　　　()</v>
      </c>
      <c r="H42" s="223"/>
      <c r="I42" s="226">
        <f>MOD(初期設定!$C$4,100)*100+ROW(男子選手!B38)</f>
        <v>38</v>
      </c>
      <c r="J42" s="226" t="str">
        <f>IFERROR(VLOOKUP($I42,追加登録選手!$A$1:$F$1000,COLUMN(男子選手!B38),FALSE),"")</f>
        <v/>
      </c>
      <c r="K42" s="226" t="str">
        <f>IFERROR(VLOOKUP($I42,追加登録選手!$A$1:$F$1000,COLUMN(男子選手!C38),FALSE),"")</f>
        <v/>
      </c>
      <c r="L42" s="226" t="str">
        <f>IFERROR(VLOOKUP($I42,追加登録選手!$A$1:$F$1000,COLUMN(男子選手!D38),FALSE),"")</f>
        <v/>
      </c>
      <c r="M42" s="226" t="str">
        <f>IFERROR(VLOOKUP($I42,追加登録選手!$A$1:$F$1000,COLUMN(男子選手!E38),FALSE),"")</f>
        <v/>
      </c>
      <c r="N42" s="226" t="str">
        <f>IFERROR(VLOOKUP($I42,追加登録選手!$A$1:$F$1000,COLUMN(男子選手!F38),FALSE),"")</f>
        <v/>
      </c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</row>
    <row r="43" spans="1:37" x14ac:dyDescent="0.2">
      <c r="A43" s="221"/>
      <c r="B43" s="218">
        <f t="shared" si="0"/>
        <v>39</v>
      </c>
      <c r="C43" s="218" t="str">
        <f t="shared" si="1"/>
        <v>　　　</v>
      </c>
      <c r="D43" s="218" t="str">
        <f t="shared" si="2"/>
        <v xml:space="preserve"> </v>
      </c>
      <c r="E43" s="218" t="str">
        <f t="shared" si="3"/>
        <v/>
      </c>
      <c r="F43" s="218" t="e">
        <f>VLOOKUP(初期設定!$C$4,学校番号!$A$3:$D$50,4,FALSE)</f>
        <v>#N/A</v>
      </c>
      <c r="G43" s="223" t="str">
        <f t="shared" si="4"/>
        <v>　　　()</v>
      </c>
      <c r="H43" s="223"/>
      <c r="I43" s="226">
        <f>MOD(初期設定!$C$4,100)*100+ROW(男子選手!B39)</f>
        <v>39</v>
      </c>
      <c r="J43" s="226" t="str">
        <f>IFERROR(VLOOKUP($I43,追加登録選手!$A$1:$F$1000,COLUMN(男子選手!B39),FALSE),"")</f>
        <v/>
      </c>
      <c r="K43" s="226" t="str">
        <f>IFERROR(VLOOKUP($I43,追加登録選手!$A$1:$F$1000,COLUMN(男子選手!C39),FALSE),"")</f>
        <v/>
      </c>
      <c r="L43" s="226" t="str">
        <f>IFERROR(VLOOKUP($I43,追加登録選手!$A$1:$F$1000,COLUMN(男子選手!D39),FALSE),"")</f>
        <v/>
      </c>
      <c r="M43" s="226" t="str">
        <f>IFERROR(VLOOKUP($I43,追加登録選手!$A$1:$F$1000,COLUMN(男子選手!E39),FALSE),"")</f>
        <v/>
      </c>
      <c r="N43" s="226" t="str">
        <f>IFERROR(VLOOKUP($I43,追加登録選手!$A$1:$F$1000,COLUMN(男子選手!F39),FALSE),"")</f>
        <v/>
      </c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</row>
    <row r="44" spans="1:37" x14ac:dyDescent="0.2">
      <c r="A44" s="221"/>
      <c r="B44" s="218">
        <f t="shared" si="0"/>
        <v>40</v>
      </c>
      <c r="C44" s="218" t="str">
        <f t="shared" si="1"/>
        <v>　　　</v>
      </c>
      <c r="D44" s="218" t="str">
        <f t="shared" si="2"/>
        <v xml:space="preserve"> </v>
      </c>
      <c r="E44" s="218" t="str">
        <f t="shared" si="3"/>
        <v/>
      </c>
      <c r="F44" s="218" t="e">
        <f>VLOOKUP(初期設定!$C$4,学校番号!$A$3:$D$50,4,FALSE)</f>
        <v>#N/A</v>
      </c>
      <c r="G44" s="223" t="str">
        <f t="shared" si="4"/>
        <v>　　　()</v>
      </c>
      <c r="H44" s="223"/>
      <c r="I44" s="226">
        <f>MOD(初期設定!$C$4,100)*100+ROW(男子選手!B40)</f>
        <v>40</v>
      </c>
      <c r="J44" s="226" t="str">
        <f>IFERROR(VLOOKUP($I44,追加登録選手!$A$1:$F$1000,COLUMN(男子選手!B40),FALSE),"")</f>
        <v/>
      </c>
      <c r="K44" s="226" t="str">
        <f>IFERROR(VLOOKUP($I44,追加登録選手!$A$1:$F$1000,COLUMN(男子選手!C40),FALSE),"")</f>
        <v/>
      </c>
      <c r="L44" s="226" t="str">
        <f>IFERROR(VLOOKUP($I44,追加登録選手!$A$1:$F$1000,COLUMN(男子選手!D40),FALSE),"")</f>
        <v/>
      </c>
      <c r="M44" s="226" t="str">
        <f>IFERROR(VLOOKUP($I44,追加登録選手!$A$1:$F$1000,COLUMN(男子選手!E40),FALSE),"")</f>
        <v/>
      </c>
      <c r="N44" s="226" t="str">
        <f>IFERROR(VLOOKUP($I44,追加登録選手!$A$1:$F$1000,COLUMN(男子選手!F40),FALSE),"")</f>
        <v/>
      </c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</row>
    <row r="45" spans="1:37" x14ac:dyDescent="0.2">
      <c r="A45" s="221"/>
      <c r="B45" s="218">
        <f t="shared" si="0"/>
        <v>41</v>
      </c>
      <c r="C45" s="218" t="str">
        <f t="shared" si="1"/>
        <v>　　　</v>
      </c>
      <c r="D45" s="218" t="str">
        <f t="shared" si="2"/>
        <v xml:space="preserve"> </v>
      </c>
      <c r="E45" s="218" t="str">
        <f t="shared" si="3"/>
        <v/>
      </c>
      <c r="F45" s="218" t="e">
        <f>VLOOKUP(初期設定!$C$4,学校番号!$A$3:$D$50,4,FALSE)</f>
        <v>#N/A</v>
      </c>
      <c r="G45" s="223" t="str">
        <f t="shared" si="4"/>
        <v>　　　()</v>
      </c>
      <c r="H45" s="223"/>
      <c r="I45" s="226">
        <f>MOD(初期設定!$C$4,100)*100+ROW(男子選手!B41)</f>
        <v>41</v>
      </c>
      <c r="J45" s="226" t="str">
        <f>IFERROR(VLOOKUP($I45,追加登録選手!$A$1:$F$1000,COLUMN(男子選手!B41),FALSE),"")</f>
        <v/>
      </c>
      <c r="K45" s="226" t="str">
        <f>IFERROR(VLOOKUP($I45,追加登録選手!$A$1:$F$1000,COLUMN(男子選手!C41),FALSE),"")</f>
        <v/>
      </c>
      <c r="L45" s="226" t="str">
        <f>IFERROR(VLOOKUP($I45,追加登録選手!$A$1:$F$1000,COLUMN(男子選手!D41),FALSE),"")</f>
        <v/>
      </c>
      <c r="M45" s="226" t="str">
        <f>IFERROR(VLOOKUP($I45,追加登録選手!$A$1:$F$1000,COLUMN(男子選手!E41),FALSE),"")</f>
        <v/>
      </c>
      <c r="N45" s="226" t="str">
        <f>IFERROR(VLOOKUP($I45,追加登録選手!$A$1:$F$1000,COLUMN(男子選手!F41),FALSE),"")</f>
        <v/>
      </c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</row>
    <row r="46" spans="1:37" x14ac:dyDescent="0.2">
      <c r="A46" s="221"/>
      <c r="B46" s="218">
        <f t="shared" si="0"/>
        <v>42</v>
      </c>
      <c r="C46" s="218" t="str">
        <f t="shared" si="1"/>
        <v>　　　</v>
      </c>
      <c r="D46" s="218" t="str">
        <f t="shared" si="2"/>
        <v xml:space="preserve"> </v>
      </c>
      <c r="E46" s="218" t="str">
        <f t="shared" si="3"/>
        <v/>
      </c>
      <c r="F46" s="218" t="e">
        <f>VLOOKUP(初期設定!$C$4,学校番号!$A$3:$D$50,4,FALSE)</f>
        <v>#N/A</v>
      </c>
      <c r="G46" s="223" t="str">
        <f t="shared" si="4"/>
        <v>　　　()</v>
      </c>
      <c r="H46" s="223"/>
      <c r="I46" s="226">
        <f>MOD(初期設定!$C$4,100)*100+ROW(男子選手!B42)</f>
        <v>42</v>
      </c>
      <c r="J46" s="226" t="str">
        <f>IFERROR(VLOOKUP($I46,追加登録選手!$A$1:$F$1000,COLUMN(男子選手!B42),FALSE),"")</f>
        <v/>
      </c>
      <c r="K46" s="226" t="str">
        <f>IFERROR(VLOOKUP($I46,追加登録選手!$A$1:$F$1000,COLUMN(男子選手!C42),FALSE),"")</f>
        <v/>
      </c>
      <c r="L46" s="226" t="str">
        <f>IFERROR(VLOOKUP($I46,追加登録選手!$A$1:$F$1000,COLUMN(男子選手!D42),FALSE),"")</f>
        <v/>
      </c>
      <c r="M46" s="226" t="str">
        <f>IFERROR(VLOOKUP($I46,追加登録選手!$A$1:$F$1000,COLUMN(男子選手!E42),FALSE),"")</f>
        <v/>
      </c>
      <c r="N46" s="226" t="str">
        <f>IFERROR(VLOOKUP($I46,追加登録選手!$A$1:$F$1000,COLUMN(男子選手!F42),FALSE),"")</f>
        <v/>
      </c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</row>
    <row r="47" spans="1:37" x14ac:dyDescent="0.2">
      <c r="A47" s="221"/>
      <c r="B47" s="218">
        <f t="shared" si="0"/>
        <v>43</v>
      </c>
      <c r="C47" s="218" t="str">
        <f t="shared" si="1"/>
        <v>　　　</v>
      </c>
      <c r="D47" s="218" t="str">
        <f t="shared" si="2"/>
        <v xml:space="preserve"> </v>
      </c>
      <c r="E47" s="218" t="str">
        <f t="shared" si="3"/>
        <v/>
      </c>
      <c r="F47" s="218" t="e">
        <f>VLOOKUP(初期設定!$C$4,学校番号!$A$3:$D$50,4,FALSE)</f>
        <v>#N/A</v>
      </c>
      <c r="G47" s="223" t="str">
        <f t="shared" si="4"/>
        <v>　　　()</v>
      </c>
      <c r="H47" s="223"/>
      <c r="I47" s="226">
        <f>MOD(初期設定!$C$4,100)*100+ROW(男子選手!B43)</f>
        <v>43</v>
      </c>
      <c r="J47" s="226" t="str">
        <f>IFERROR(VLOOKUP($I47,追加登録選手!$A$1:$F$1000,COLUMN(男子選手!B43),FALSE),"")</f>
        <v/>
      </c>
      <c r="K47" s="226" t="str">
        <f>IFERROR(VLOOKUP($I47,追加登録選手!$A$1:$F$1000,COLUMN(男子選手!C43),FALSE),"")</f>
        <v/>
      </c>
      <c r="L47" s="226" t="str">
        <f>IFERROR(VLOOKUP($I47,追加登録選手!$A$1:$F$1000,COLUMN(男子選手!D43),FALSE),"")</f>
        <v/>
      </c>
      <c r="M47" s="226" t="str">
        <f>IFERROR(VLOOKUP($I47,追加登録選手!$A$1:$F$1000,COLUMN(男子選手!E43),FALSE),"")</f>
        <v/>
      </c>
      <c r="N47" s="226" t="str">
        <f>IFERROR(VLOOKUP($I47,追加登録選手!$A$1:$F$1000,COLUMN(男子選手!F43),FALSE),"")</f>
        <v/>
      </c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</row>
    <row r="48" spans="1:37" x14ac:dyDescent="0.2">
      <c r="A48" s="221"/>
      <c r="B48" s="218">
        <f t="shared" si="0"/>
        <v>44</v>
      </c>
      <c r="C48" s="218" t="str">
        <f t="shared" si="1"/>
        <v>　　　</v>
      </c>
      <c r="D48" s="218" t="str">
        <f t="shared" si="2"/>
        <v xml:space="preserve"> </v>
      </c>
      <c r="E48" s="218" t="str">
        <f t="shared" si="3"/>
        <v/>
      </c>
      <c r="F48" s="218" t="e">
        <f>VLOOKUP(初期設定!$C$4,学校番号!$A$3:$D$50,4,FALSE)</f>
        <v>#N/A</v>
      </c>
      <c r="G48" s="223" t="str">
        <f t="shared" si="4"/>
        <v>　　　()</v>
      </c>
      <c r="H48" s="223"/>
      <c r="I48" s="226">
        <f>MOD(初期設定!$C$4,100)*100+ROW(男子選手!B44)</f>
        <v>44</v>
      </c>
      <c r="J48" s="226" t="str">
        <f>IFERROR(VLOOKUP($I48,追加登録選手!$A$1:$F$1000,COLUMN(男子選手!B44),FALSE),"")</f>
        <v/>
      </c>
      <c r="K48" s="226" t="str">
        <f>IFERROR(VLOOKUP($I48,追加登録選手!$A$1:$F$1000,COLUMN(男子選手!C44),FALSE),"")</f>
        <v/>
      </c>
      <c r="L48" s="226" t="str">
        <f>IFERROR(VLOOKUP($I48,追加登録選手!$A$1:$F$1000,COLUMN(男子選手!D44),FALSE),"")</f>
        <v/>
      </c>
      <c r="M48" s="226" t="str">
        <f>IFERROR(VLOOKUP($I48,追加登録選手!$A$1:$F$1000,COLUMN(男子選手!E44),FALSE),"")</f>
        <v/>
      </c>
      <c r="N48" s="226" t="str">
        <f>IFERROR(VLOOKUP($I48,追加登録選手!$A$1:$F$1000,COLUMN(男子選手!F44),FALSE),"")</f>
        <v/>
      </c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</row>
    <row r="49" spans="1:37" x14ac:dyDescent="0.2">
      <c r="A49" s="221"/>
      <c r="B49" s="218">
        <f t="shared" si="0"/>
        <v>45</v>
      </c>
      <c r="C49" s="218" t="str">
        <f t="shared" si="1"/>
        <v>　　　</v>
      </c>
      <c r="D49" s="218" t="str">
        <f t="shared" si="2"/>
        <v xml:space="preserve"> </v>
      </c>
      <c r="E49" s="218" t="str">
        <f t="shared" si="3"/>
        <v/>
      </c>
      <c r="F49" s="218" t="e">
        <f>VLOOKUP(初期設定!$C$4,学校番号!$A$3:$D$50,4,FALSE)</f>
        <v>#N/A</v>
      </c>
      <c r="G49" s="223" t="str">
        <f t="shared" si="4"/>
        <v>　　　()</v>
      </c>
      <c r="H49" s="223"/>
      <c r="I49" s="226">
        <f>MOD(初期設定!$C$4,100)*100+ROW(男子選手!B45)</f>
        <v>45</v>
      </c>
      <c r="J49" s="226" t="str">
        <f>IFERROR(VLOOKUP($I49,追加登録選手!$A$1:$F$1000,COLUMN(男子選手!B45),FALSE),"")</f>
        <v/>
      </c>
      <c r="K49" s="226" t="str">
        <f>IFERROR(VLOOKUP($I49,追加登録選手!$A$1:$F$1000,COLUMN(男子選手!C45),FALSE),"")</f>
        <v/>
      </c>
      <c r="L49" s="226" t="str">
        <f>IFERROR(VLOOKUP($I49,追加登録選手!$A$1:$F$1000,COLUMN(男子選手!D45),FALSE),"")</f>
        <v/>
      </c>
      <c r="M49" s="226" t="str">
        <f>IFERROR(VLOOKUP($I49,追加登録選手!$A$1:$F$1000,COLUMN(男子選手!E45),FALSE),"")</f>
        <v/>
      </c>
      <c r="N49" s="226" t="str">
        <f>IFERROR(VLOOKUP($I49,追加登録選手!$A$1:$F$1000,COLUMN(男子選手!F45),FALSE),"")</f>
        <v/>
      </c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</row>
    <row r="50" spans="1:37" x14ac:dyDescent="0.2">
      <c r="A50" s="221"/>
      <c r="B50" s="218">
        <f t="shared" si="0"/>
        <v>46</v>
      </c>
      <c r="C50" s="218" t="str">
        <f t="shared" si="1"/>
        <v>　　　</v>
      </c>
      <c r="D50" s="218" t="str">
        <f t="shared" si="2"/>
        <v xml:space="preserve"> </v>
      </c>
      <c r="E50" s="218" t="str">
        <f t="shared" si="3"/>
        <v/>
      </c>
      <c r="F50" s="218" t="e">
        <f>VLOOKUP(初期設定!$C$4,学校番号!$A$3:$D$50,4,FALSE)</f>
        <v>#N/A</v>
      </c>
      <c r="G50" s="223" t="str">
        <f t="shared" si="4"/>
        <v>　　　()</v>
      </c>
      <c r="H50" s="223"/>
      <c r="I50" s="226">
        <f>MOD(初期設定!$C$4,100)*100+ROW(男子選手!B46)</f>
        <v>46</v>
      </c>
      <c r="J50" s="226" t="str">
        <f>IFERROR(VLOOKUP($I50,追加登録選手!$A$1:$F$1000,COLUMN(男子選手!B46),FALSE),"")</f>
        <v/>
      </c>
      <c r="K50" s="226" t="str">
        <f>IFERROR(VLOOKUP($I50,追加登録選手!$A$1:$F$1000,COLUMN(男子選手!C46),FALSE),"")</f>
        <v/>
      </c>
      <c r="L50" s="226" t="str">
        <f>IFERROR(VLOOKUP($I50,追加登録選手!$A$1:$F$1000,COLUMN(男子選手!D46),FALSE),"")</f>
        <v/>
      </c>
      <c r="M50" s="226" t="str">
        <f>IFERROR(VLOOKUP($I50,追加登録選手!$A$1:$F$1000,COLUMN(男子選手!E46),FALSE),"")</f>
        <v/>
      </c>
      <c r="N50" s="226" t="str">
        <f>IFERROR(VLOOKUP($I50,追加登録選手!$A$1:$F$1000,COLUMN(男子選手!F46),FALSE),"")</f>
        <v/>
      </c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</row>
    <row r="51" spans="1:37" x14ac:dyDescent="0.2">
      <c r="A51" s="221"/>
      <c r="B51" s="218">
        <f t="shared" si="0"/>
        <v>47</v>
      </c>
      <c r="C51" s="218" t="str">
        <f t="shared" si="1"/>
        <v>　　　</v>
      </c>
      <c r="D51" s="218" t="str">
        <f t="shared" si="2"/>
        <v xml:space="preserve"> </v>
      </c>
      <c r="E51" s="218" t="str">
        <f t="shared" si="3"/>
        <v/>
      </c>
      <c r="F51" s="218" t="e">
        <f>VLOOKUP(初期設定!$C$4,学校番号!$A$3:$D$50,4,FALSE)</f>
        <v>#N/A</v>
      </c>
      <c r="G51" s="223" t="str">
        <f t="shared" si="4"/>
        <v>　　　()</v>
      </c>
      <c r="H51" s="223"/>
      <c r="I51" s="226">
        <f>MOD(初期設定!$C$4,100)*100+ROW(男子選手!B47)</f>
        <v>47</v>
      </c>
      <c r="J51" s="226" t="str">
        <f>IFERROR(VLOOKUP($I51,追加登録選手!$A$1:$F$1000,COLUMN(男子選手!B47),FALSE),"")</f>
        <v/>
      </c>
      <c r="K51" s="226" t="str">
        <f>IFERROR(VLOOKUP($I51,追加登録選手!$A$1:$F$1000,COLUMN(男子選手!C47),FALSE),"")</f>
        <v/>
      </c>
      <c r="L51" s="226" t="str">
        <f>IFERROR(VLOOKUP($I51,追加登録選手!$A$1:$F$1000,COLUMN(男子選手!D47),FALSE),"")</f>
        <v/>
      </c>
      <c r="M51" s="226" t="str">
        <f>IFERROR(VLOOKUP($I51,追加登録選手!$A$1:$F$1000,COLUMN(男子選手!E47),FALSE),"")</f>
        <v/>
      </c>
      <c r="N51" s="226" t="str">
        <f>IFERROR(VLOOKUP($I51,追加登録選手!$A$1:$F$1000,COLUMN(男子選手!F47),FALSE),"")</f>
        <v/>
      </c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</row>
    <row r="52" spans="1:37" x14ac:dyDescent="0.2">
      <c r="A52" s="221"/>
      <c r="B52" s="218">
        <f t="shared" si="0"/>
        <v>48</v>
      </c>
      <c r="C52" s="218" t="str">
        <f t="shared" si="1"/>
        <v>　　　</v>
      </c>
      <c r="D52" s="218" t="str">
        <f t="shared" si="2"/>
        <v xml:space="preserve"> </v>
      </c>
      <c r="E52" s="218" t="str">
        <f t="shared" si="3"/>
        <v/>
      </c>
      <c r="F52" s="218" t="e">
        <f>VLOOKUP(初期設定!$C$4,学校番号!$A$3:$D$50,4,FALSE)</f>
        <v>#N/A</v>
      </c>
      <c r="G52" s="223" t="str">
        <f t="shared" si="4"/>
        <v>　　　()</v>
      </c>
      <c r="H52" s="223"/>
      <c r="I52" s="226">
        <f>MOD(初期設定!$C$4,100)*100+ROW(男子選手!B48)</f>
        <v>48</v>
      </c>
      <c r="J52" s="226" t="str">
        <f>IFERROR(VLOOKUP($I52,追加登録選手!$A$1:$F$1000,COLUMN(男子選手!B48),FALSE),"")</f>
        <v/>
      </c>
      <c r="K52" s="226" t="str">
        <f>IFERROR(VLOOKUP($I52,追加登録選手!$A$1:$F$1000,COLUMN(男子選手!C48),FALSE),"")</f>
        <v/>
      </c>
      <c r="L52" s="226" t="str">
        <f>IFERROR(VLOOKUP($I52,追加登録選手!$A$1:$F$1000,COLUMN(男子選手!D48),FALSE),"")</f>
        <v/>
      </c>
      <c r="M52" s="226" t="str">
        <f>IFERROR(VLOOKUP($I52,追加登録選手!$A$1:$F$1000,COLUMN(男子選手!E48),FALSE),"")</f>
        <v/>
      </c>
      <c r="N52" s="226" t="str">
        <f>IFERROR(VLOOKUP($I52,追加登録選手!$A$1:$F$1000,COLUMN(男子選手!F48),FALSE),"")</f>
        <v/>
      </c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19"/>
      <c r="AK52" s="119"/>
    </row>
    <row r="53" spans="1:37" x14ac:dyDescent="0.2">
      <c r="A53" s="221"/>
      <c r="B53" s="218">
        <f t="shared" si="0"/>
        <v>49</v>
      </c>
      <c r="C53" s="218" t="str">
        <f t="shared" si="1"/>
        <v>　　　</v>
      </c>
      <c r="D53" s="218" t="str">
        <f t="shared" si="2"/>
        <v xml:space="preserve"> </v>
      </c>
      <c r="E53" s="218" t="str">
        <f t="shared" si="3"/>
        <v/>
      </c>
      <c r="F53" s="218" t="e">
        <f>VLOOKUP(初期設定!$C$4,学校番号!$A$3:$D$50,4,FALSE)</f>
        <v>#N/A</v>
      </c>
      <c r="G53" s="223" t="str">
        <f t="shared" si="4"/>
        <v>　　　()</v>
      </c>
      <c r="H53" s="223"/>
      <c r="I53" s="226">
        <f>MOD(初期設定!$C$4,100)*100+ROW(男子選手!B49)</f>
        <v>49</v>
      </c>
      <c r="J53" s="226" t="str">
        <f>IFERROR(VLOOKUP($I53,追加登録選手!$A$1:$F$1000,COLUMN(男子選手!B49),FALSE),"")</f>
        <v/>
      </c>
      <c r="K53" s="226" t="str">
        <f>IFERROR(VLOOKUP($I53,追加登録選手!$A$1:$F$1000,COLUMN(男子選手!C49),FALSE),"")</f>
        <v/>
      </c>
      <c r="L53" s="226" t="str">
        <f>IFERROR(VLOOKUP($I53,追加登録選手!$A$1:$F$1000,COLUMN(男子選手!D49),FALSE),"")</f>
        <v/>
      </c>
      <c r="M53" s="226" t="str">
        <f>IFERROR(VLOOKUP($I53,追加登録選手!$A$1:$F$1000,COLUMN(男子選手!E49),FALSE),"")</f>
        <v/>
      </c>
      <c r="N53" s="226" t="str">
        <f>IFERROR(VLOOKUP($I53,追加登録選手!$A$1:$F$1000,COLUMN(男子選手!F49),FALSE),"")</f>
        <v/>
      </c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</row>
    <row r="54" spans="1:37" x14ac:dyDescent="0.2">
      <c r="A54" s="221"/>
      <c r="B54" s="218">
        <f t="shared" si="0"/>
        <v>50</v>
      </c>
      <c r="C54" s="218" t="str">
        <f t="shared" si="1"/>
        <v>　　　</v>
      </c>
      <c r="D54" s="218" t="str">
        <f t="shared" si="2"/>
        <v xml:space="preserve"> </v>
      </c>
      <c r="E54" s="218" t="str">
        <f t="shared" si="3"/>
        <v/>
      </c>
      <c r="F54" s="218" t="e">
        <f>VLOOKUP(初期設定!$C$4,学校番号!$A$3:$D$50,4,FALSE)</f>
        <v>#N/A</v>
      </c>
      <c r="G54" s="223" t="str">
        <f t="shared" si="4"/>
        <v>　　　()</v>
      </c>
      <c r="H54" s="223"/>
      <c r="I54" s="226">
        <f>MOD(初期設定!$C$4,100)*100+ROW(男子選手!B50)</f>
        <v>50</v>
      </c>
      <c r="J54" s="226" t="str">
        <f>IFERROR(VLOOKUP($I54,追加登録選手!$A$1:$F$1000,COLUMN(男子選手!B50),FALSE),"")</f>
        <v/>
      </c>
      <c r="K54" s="226" t="str">
        <f>IFERROR(VLOOKUP($I54,追加登録選手!$A$1:$F$1000,COLUMN(男子選手!C50),FALSE),"")</f>
        <v/>
      </c>
      <c r="L54" s="226" t="str">
        <f>IFERROR(VLOOKUP($I54,追加登録選手!$A$1:$F$1000,COLUMN(男子選手!D50),FALSE),"")</f>
        <v/>
      </c>
      <c r="M54" s="226" t="str">
        <f>IFERROR(VLOOKUP($I54,追加登録選手!$A$1:$F$1000,COLUMN(男子選手!E50),FALSE),"")</f>
        <v/>
      </c>
      <c r="N54" s="226" t="str">
        <f>IFERROR(VLOOKUP($I54,追加登録選手!$A$1:$F$1000,COLUMN(男子選手!F50),FALSE),"")</f>
        <v/>
      </c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19"/>
      <c r="AK54" s="119"/>
    </row>
    <row r="55" spans="1:37" x14ac:dyDescent="0.2">
      <c r="A55" s="221"/>
      <c r="B55" s="218">
        <f t="shared" si="0"/>
        <v>51</v>
      </c>
      <c r="C55" s="218" t="str">
        <f t="shared" si="1"/>
        <v>　　　</v>
      </c>
      <c r="D55" s="218" t="str">
        <f t="shared" si="2"/>
        <v xml:space="preserve"> </v>
      </c>
      <c r="E55" s="218" t="str">
        <f t="shared" si="3"/>
        <v/>
      </c>
      <c r="F55" s="218" t="e">
        <f>VLOOKUP(初期設定!$C$4,学校番号!$A$3:$D$50,4,FALSE)</f>
        <v>#N/A</v>
      </c>
      <c r="G55" s="223" t="str">
        <f t="shared" si="4"/>
        <v>　　　()</v>
      </c>
      <c r="H55" s="223"/>
      <c r="I55" s="226">
        <f>MOD(初期設定!$C$4,100)*100+ROW(男子選手!B51)</f>
        <v>51</v>
      </c>
      <c r="J55" s="226" t="str">
        <f>IFERROR(VLOOKUP($I55,追加登録選手!$A$1:$F$1000,COLUMN(男子選手!B51),FALSE),"")</f>
        <v/>
      </c>
      <c r="K55" s="226" t="str">
        <f>IFERROR(VLOOKUP($I55,追加登録選手!$A$1:$F$1000,COLUMN(男子選手!C51),FALSE),"")</f>
        <v/>
      </c>
      <c r="L55" s="226" t="str">
        <f>IFERROR(VLOOKUP($I55,追加登録選手!$A$1:$F$1000,COLUMN(男子選手!D51),FALSE),"")</f>
        <v/>
      </c>
      <c r="M55" s="226" t="str">
        <f>IFERROR(VLOOKUP($I55,追加登録選手!$A$1:$F$1000,COLUMN(男子選手!E51),FALSE),"")</f>
        <v/>
      </c>
      <c r="N55" s="226" t="str">
        <f>IFERROR(VLOOKUP($I55,追加登録選手!$A$1:$F$1000,COLUMN(男子選手!F51),FALSE),"")</f>
        <v/>
      </c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</row>
    <row r="56" spans="1:37" x14ac:dyDescent="0.2">
      <c r="A56" s="221"/>
      <c r="B56" s="218">
        <f t="shared" si="0"/>
        <v>52</v>
      </c>
      <c r="C56" s="218" t="str">
        <f t="shared" si="1"/>
        <v>　　　</v>
      </c>
      <c r="D56" s="218" t="str">
        <f t="shared" si="2"/>
        <v xml:space="preserve"> </v>
      </c>
      <c r="E56" s="218" t="str">
        <f t="shared" si="3"/>
        <v/>
      </c>
      <c r="F56" s="218" t="e">
        <f>VLOOKUP(初期設定!$C$4,学校番号!$A$3:$D$50,4,FALSE)</f>
        <v>#N/A</v>
      </c>
      <c r="G56" s="223" t="str">
        <f t="shared" si="4"/>
        <v>　　　()</v>
      </c>
      <c r="H56" s="223"/>
      <c r="I56" s="226">
        <f>MOD(初期設定!$C$4,100)*100+ROW(男子選手!B52)</f>
        <v>52</v>
      </c>
      <c r="J56" s="226" t="str">
        <f>IFERROR(VLOOKUP($I56,追加登録選手!$A$1:$F$1000,COLUMN(男子選手!B52),FALSE),"")</f>
        <v/>
      </c>
      <c r="K56" s="226" t="str">
        <f>IFERROR(VLOOKUP($I56,追加登録選手!$A$1:$F$1000,COLUMN(男子選手!C52),FALSE),"")</f>
        <v/>
      </c>
      <c r="L56" s="226" t="str">
        <f>IFERROR(VLOOKUP($I56,追加登録選手!$A$1:$F$1000,COLUMN(男子選手!D52),FALSE),"")</f>
        <v/>
      </c>
      <c r="M56" s="226" t="str">
        <f>IFERROR(VLOOKUP($I56,追加登録選手!$A$1:$F$1000,COLUMN(男子選手!E52),FALSE),"")</f>
        <v/>
      </c>
      <c r="N56" s="226" t="str">
        <f>IFERROR(VLOOKUP($I56,追加登録選手!$A$1:$F$1000,COLUMN(男子選手!F52),FALSE),"")</f>
        <v/>
      </c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</row>
    <row r="57" spans="1:37" x14ac:dyDescent="0.2">
      <c r="A57" s="221"/>
      <c r="B57" s="218">
        <f t="shared" si="0"/>
        <v>53</v>
      </c>
      <c r="C57" s="218" t="str">
        <f t="shared" si="1"/>
        <v>　　　</v>
      </c>
      <c r="D57" s="218" t="str">
        <f t="shared" si="2"/>
        <v xml:space="preserve"> </v>
      </c>
      <c r="E57" s="218" t="str">
        <f t="shared" si="3"/>
        <v/>
      </c>
      <c r="F57" s="218" t="e">
        <f>VLOOKUP(初期設定!$C$4,学校番号!$A$3:$D$50,4,FALSE)</f>
        <v>#N/A</v>
      </c>
      <c r="G57" s="223" t="str">
        <f t="shared" si="4"/>
        <v>　　　()</v>
      </c>
      <c r="H57" s="223"/>
      <c r="I57" s="226">
        <f>MOD(初期設定!$C$4,100)*100+ROW(男子選手!B53)</f>
        <v>53</v>
      </c>
      <c r="J57" s="226" t="str">
        <f>IFERROR(VLOOKUP($I57,追加登録選手!$A$1:$F$1000,COLUMN(男子選手!B53),FALSE),"")</f>
        <v/>
      </c>
      <c r="K57" s="226" t="str">
        <f>IFERROR(VLOOKUP($I57,追加登録選手!$A$1:$F$1000,COLUMN(男子選手!C53),FALSE),"")</f>
        <v/>
      </c>
      <c r="L57" s="226" t="str">
        <f>IFERROR(VLOOKUP($I57,追加登録選手!$A$1:$F$1000,COLUMN(男子選手!D53),FALSE),"")</f>
        <v/>
      </c>
      <c r="M57" s="226" t="str">
        <f>IFERROR(VLOOKUP($I57,追加登録選手!$A$1:$F$1000,COLUMN(男子選手!E53),FALSE),"")</f>
        <v/>
      </c>
      <c r="N57" s="226" t="str">
        <f>IFERROR(VLOOKUP($I57,追加登録選手!$A$1:$F$1000,COLUMN(男子選手!F53),FALSE),"")</f>
        <v/>
      </c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</row>
    <row r="58" spans="1:37" x14ac:dyDescent="0.2">
      <c r="A58" s="221"/>
      <c r="B58" s="218">
        <f t="shared" si="0"/>
        <v>54</v>
      </c>
      <c r="C58" s="218" t="str">
        <f t="shared" si="1"/>
        <v>　　　</v>
      </c>
      <c r="D58" s="218" t="str">
        <f t="shared" si="2"/>
        <v xml:space="preserve"> </v>
      </c>
      <c r="E58" s="218" t="str">
        <f t="shared" si="3"/>
        <v/>
      </c>
      <c r="F58" s="218" t="e">
        <f>VLOOKUP(初期設定!$C$4,学校番号!$A$3:$D$50,4,FALSE)</f>
        <v>#N/A</v>
      </c>
      <c r="G58" s="223" t="str">
        <f t="shared" si="4"/>
        <v>　　　()</v>
      </c>
      <c r="H58" s="223"/>
      <c r="I58" s="226">
        <f>MOD(初期設定!$C$4,100)*100+ROW(男子選手!B54)</f>
        <v>54</v>
      </c>
      <c r="J58" s="226" t="str">
        <f>IFERROR(VLOOKUP($I58,追加登録選手!$A$1:$F$1000,COLUMN(男子選手!B54),FALSE),"")</f>
        <v/>
      </c>
      <c r="K58" s="226" t="str">
        <f>IFERROR(VLOOKUP($I58,追加登録選手!$A$1:$F$1000,COLUMN(男子選手!C54),FALSE),"")</f>
        <v/>
      </c>
      <c r="L58" s="226" t="str">
        <f>IFERROR(VLOOKUP($I58,追加登録選手!$A$1:$F$1000,COLUMN(男子選手!D54),FALSE),"")</f>
        <v/>
      </c>
      <c r="M58" s="226" t="str">
        <f>IFERROR(VLOOKUP($I58,追加登録選手!$A$1:$F$1000,COLUMN(男子選手!E54),FALSE),"")</f>
        <v/>
      </c>
      <c r="N58" s="226" t="str">
        <f>IFERROR(VLOOKUP($I58,追加登録選手!$A$1:$F$1000,COLUMN(男子選手!F54),FALSE),"")</f>
        <v/>
      </c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</row>
    <row r="59" spans="1:37" x14ac:dyDescent="0.2">
      <c r="A59" s="221"/>
      <c r="B59" s="218">
        <f t="shared" si="0"/>
        <v>55</v>
      </c>
      <c r="C59" s="218" t="str">
        <f t="shared" si="1"/>
        <v>　　　</v>
      </c>
      <c r="D59" s="218" t="str">
        <f t="shared" si="2"/>
        <v xml:space="preserve"> </v>
      </c>
      <c r="E59" s="218" t="str">
        <f t="shared" si="3"/>
        <v/>
      </c>
      <c r="F59" s="218" t="e">
        <f>VLOOKUP(初期設定!$C$4,学校番号!$A$3:$D$50,4,FALSE)</f>
        <v>#N/A</v>
      </c>
      <c r="G59" s="223" t="str">
        <f t="shared" si="4"/>
        <v>　　　()</v>
      </c>
      <c r="H59" s="223"/>
      <c r="I59" s="226">
        <f>MOD(初期設定!$C$4,100)*100+ROW(男子選手!B55)</f>
        <v>55</v>
      </c>
      <c r="J59" s="226" t="str">
        <f>IFERROR(VLOOKUP($I59,追加登録選手!$A$1:$F$1000,COLUMN(男子選手!B55),FALSE),"")</f>
        <v/>
      </c>
      <c r="K59" s="226" t="str">
        <f>IFERROR(VLOOKUP($I59,追加登録選手!$A$1:$F$1000,COLUMN(男子選手!C55),FALSE),"")</f>
        <v/>
      </c>
      <c r="L59" s="226" t="str">
        <f>IFERROR(VLOOKUP($I59,追加登録選手!$A$1:$F$1000,COLUMN(男子選手!D55),FALSE),"")</f>
        <v/>
      </c>
      <c r="M59" s="226" t="str">
        <f>IFERROR(VLOOKUP($I59,追加登録選手!$A$1:$F$1000,COLUMN(男子選手!E55),FALSE),"")</f>
        <v/>
      </c>
      <c r="N59" s="226" t="str">
        <f>IFERROR(VLOOKUP($I59,追加登録選手!$A$1:$F$1000,COLUMN(男子選手!F55),FALSE),"")</f>
        <v/>
      </c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</row>
    <row r="60" spans="1:37" x14ac:dyDescent="0.2">
      <c r="A60" s="221"/>
      <c r="B60" s="218">
        <f t="shared" si="0"/>
        <v>56</v>
      </c>
      <c r="C60" s="218" t="str">
        <f t="shared" si="1"/>
        <v>　　　</v>
      </c>
      <c r="D60" s="218" t="str">
        <f t="shared" si="2"/>
        <v xml:space="preserve"> </v>
      </c>
      <c r="E60" s="218" t="str">
        <f t="shared" si="3"/>
        <v/>
      </c>
      <c r="F60" s="218" t="e">
        <f>VLOOKUP(初期設定!$C$4,学校番号!$A$3:$D$50,4,FALSE)</f>
        <v>#N/A</v>
      </c>
      <c r="G60" s="223" t="str">
        <f t="shared" si="4"/>
        <v>　　　()</v>
      </c>
      <c r="H60" s="223"/>
      <c r="I60" s="226">
        <f>MOD(初期設定!$C$4,100)*100+ROW(男子選手!B56)</f>
        <v>56</v>
      </c>
      <c r="J60" s="226" t="str">
        <f>IFERROR(VLOOKUP($I60,追加登録選手!$A$1:$F$1000,COLUMN(男子選手!B56),FALSE),"")</f>
        <v/>
      </c>
      <c r="K60" s="226" t="str">
        <f>IFERROR(VLOOKUP($I60,追加登録選手!$A$1:$F$1000,COLUMN(男子選手!C56),FALSE),"")</f>
        <v/>
      </c>
      <c r="L60" s="226" t="str">
        <f>IFERROR(VLOOKUP($I60,追加登録選手!$A$1:$F$1000,COLUMN(男子選手!D56),FALSE),"")</f>
        <v/>
      </c>
      <c r="M60" s="226" t="str">
        <f>IFERROR(VLOOKUP($I60,追加登録選手!$A$1:$F$1000,COLUMN(男子選手!E56),FALSE),"")</f>
        <v/>
      </c>
      <c r="N60" s="226" t="str">
        <f>IFERROR(VLOOKUP($I60,追加登録選手!$A$1:$F$1000,COLUMN(男子選手!F56),FALSE),"")</f>
        <v/>
      </c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</row>
    <row r="61" spans="1:37" x14ac:dyDescent="0.2">
      <c r="A61" s="221"/>
      <c r="B61" s="218">
        <f t="shared" si="0"/>
        <v>57</v>
      </c>
      <c r="C61" s="218" t="str">
        <f t="shared" si="1"/>
        <v>　　　</v>
      </c>
      <c r="D61" s="218" t="str">
        <f t="shared" si="2"/>
        <v xml:space="preserve"> </v>
      </c>
      <c r="E61" s="218" t="str">
        <f t="shared" si="3"/>
        <v/>
      </c>
      <c r="F61" s="218" t="e">
        <f>VLOOKUP(初期設定!$C$4,学校番号!$A$3:$D$50,4,FALSE)</f>
        <v>#N/A</v>
      </c>
      <c r="G61" s="223" t="str">
        <f t="shared" si="4"/>
        <v>　　　()</v>
      </c>
      <c r="H61" s="223"/>
      <c r="I61" s="226">
        <f>MOD(初期設定!$C$4,100)*100+ROW(男子選手!B57)</f>
        <v>57</v>
      </c>
      <c r="J61" s="226" t="str">
        <f>IFERROR(VLOOKUP($I61,追加登録選手!$A$1:$F$1000,COLUMN(男子選手!B57),FALSE),"")</f>
        <v/>
      </c>
      <c r="K61" s="226" t="str">
        <f>IFERROR(VLOOKUP($I61,追加登録選手!$A$1:$F$1000,COLUMN(男子選手!C57),FALSE),"")</f>
        <v/>
      </c>
      <c r="L61" s="226" t="str">
        <f>IFERROR(VLOOKUP($I61,追加登録選手!$A$1:$F$1000,COLUMN(男子選手!D57),FALSE),"")</f>
        <v/>
      </c>
      <c r="M61" s="226" t="str">
        <f>IFERROR(VLOOKUP($I61,追加登録選手!$A$1:$F$1000,COLUMN(男子選手!E57),FALSE),"")</f>
        <v/>
      </c>
      <c r="N61" s="226" t="str">
        <f>IFERROR(VLOOKUP($I61,追加登録選手!$A$1:$F$1000,COLUMN(男子選手!F57),FALSE),"")</f>
        <v/>
      </c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</row>
    <row r="62" spans="1:37" x14ac:dyDescent="0.2">
      <c r="A62" s="221"/>
      <c r="B62" s="218">
        <f t="shared" si="0"/>
        <v>58</v>
      </c>
      <c r="C62" s="218" t="str">
        <f t="shared" si="1"/>
        <v>　　　</v>
      </c>
      <c r="D62" s="218" t="str">
        <f t="shared" si="2"/>
        <v xml:space="preserve"> </v>
      </c>
      <c r="E62" s="218" t="str">
        <f t="shared" si="3"/>
        <v/>
      </c>
      <c r="F62" s="218" t="e">
        <f>VLOOKUP(初期設定!$C$4,学校番号!$A$3:$D$50,4,FALSE)</f>
        <v>#N/A</v>
      </c>
      <c r="G62" s="223" t="str">
        <f t="shared" si="4"/>
        <v>　　　()</v>
      </c>
      <c r="H62" s="223"/>
      <c r="I62" s="226">
        <f>MOD(初期設定!$C$4,100)*100+ROW(男子選手!B58)</f>
        <v>58</v>
      </c>
      <c r="J62" s="226" t="str">
        <f>IFERROR(VLOOKUP($I62,追加登録選手!$A$1:$F$1000,COLUMN(男子選手!B58),FALSE),"")</f>
        <v/>
      </c>
      <c r="K62" s="226" t="str">
        <f>IFERROR(VLOOKUP($I62,追加登録選手!$A$1:$F$1000,COLUMN(男子選手!C58),FALSE),"")</f>
        <v/>
      </c>
      <c r="L62" s="226" t="str">
        <f>IFERROR(VLOOKUP($I62,追加登録選手!$A$1:$F$1000,COLUMN(男子選手!D58),FALSE),"")</f>
        <v/>
      </c>
      <c r="M62" s="226" t="str">
        <f>IFERROR(VLOOKUP($I62,追加登録選手!$A$1:$F$1000,COLUMN(男子選手!E58),FALSE),"")</f>
        <v/>
      </c>
      <c r="N62" s="226" t="str">
        <f>IFERROR(VLOOKUP($I62,追加登録選手!$A$1:$F$1000,COLUMN(男子選手!F58),FALSE),"")</f>
        <v/>
      </c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</row>
    <row r="63" spans="1:37" x14ac:dyDescent="0.2">
      <c r="A63" s="221"/>
      <c r="B63" s="218">
        <f t="shared" si="0"/>
        <v>59</v>
      </c>
      <c r="C63" s="218" t="str">
        <f t="shared" si="1"/>
        <v>　　　</v>
      </c>
      <c r="D63" s="218" t="str">
        <f t="shared" si="2"/>
        <v xml:space="preserve"> </v>
      </c>
      <c r="E63" s="218" t="str">
        <f t="shared" si="3"/>
        <v/>
      </c>
      <c r="F63" s="218" t="e">
        <f>VLOOKUP(初期設定!$C$4,学校番号!$A$3:$D$50,4,FALSE)</f>
        <v>#N/A</v>
      </c>
      <c r="G63" s="223" t="str">
        <f t="shared" si="4"/>
        <v>　　　()</v>
      </c>
      <c r="H63" s="223"/>
      <c r="I63" s="226">
        <f>MOD(初期設定!$C$4,100)*100+ROW(男子選手!B59)</f>
        <v>59</v>
      </c>
      <c r="J63" s="226" t="str">
        <f>IFERROR(VLOOKUP($I63,追加登録選手!$A$1:$F$1000,COLUMN(男子選手!B59),FALSE),"")</f>
        <v/>
      </c>
      <c r="K63" s="226" t="str">
        <f>IFERROR(VLOOKUP($I63,追加登録選手!$A$1:$F$1000,COLUMN(男子選手!C59),FALSE),"")</f>
        <v/>
      </c>
      <c r="L63" s="226" t="str">
        <f>IFERROR(VLOOKUP($I63,追加登録選手!$A$1:$F$1000,COLUMN(男子選手!D59),FALSE),"")</f>
        <v/>
      </c>
      <c r="M63" s="226" t="str">
        <f>IFERROR(VLOOKUP($I63,追加登録選手!$A$1:$F$1000,COLUMN(男子選手!E59),FALSE),"")</f>
        <v/>
      </c>
      <c r="N63" s="226" t="str">
        <f>IFERROR(VLOOKUP($I63,追加登録選手!$A$1:$F$1000,COLUMN(男子選手!F59),FALSE),"")</f>
        <v/>
      </c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</row>
    <row r="64" spans="1:37" x14ac:dyDescent="0.2">
      <c r="A64" s="221"/>
      <c r="B64" s="218">
        <f t="shared" si="0"/>
        <v>60</v>
      </c>
      <c r="C64" s="218" t="str">
        <f t="shared" si="1"/>
        <v>　　　</v>
      </c>
      <c r="D64" s="218" t="str">
        <f t="shared" si="2"/>
        <v xml:space="preserve"> </v>
      </c>
      <c r="E64" s="218" t="str">
        <f t="shared" si="3"/>
        <v/>
      </c>
      <c r="F64" s="218" t="e">
        <f>VLOOKUP(初期設定!$C$4,学校番号!$A$3:$D$50,4,FALSE)</f>
        <v>#N/A</v>
      </c>
      <c r="G64" s="223" t="str">
        <f t="shared" si="4"/>
        <v>　　　()</v>
      </c>
      <c r="H64" s="223"/>
      <c r="I64" s="226">
        <f>MOD(初期設定!$C$4,100)*100+ROW(男子選手!B60)</f>
        <v>60</v>
      </c>
      <c r="J64" s="226" t="str">
        <f>IFERROR(VLOOKUP($I64,追加登録選手!$A$1:$F$1000,COLUMN(男子選手!B60),FALSE),"")</f>
        <v/>
      </c>
      <c r="K64" s="226" t="str">
        <f>IFERROR(VLOOKUP($I64,追加登録選手!$A$1:$F$1000,COLUMN(男子選手!C60),FALSE),"")</f>
        <v/>
      </c>
      <c r="L64" s="226" t="str">
        <f>IFERROR(VLOOKUP($I64,追加登録選手!$A$1:$F$1000,COLUMN(男子選手!D60),FALSE),"")</f>
        <v/>
      </c>
      <c r="M64" s="226" t="str">
        <f>IFERROR(VLOOKUP($I64,追加登録選手!$A$1:$F$1000,COLUMN(男子選手!E60),FALSE),"")</f>
        <v/>
      </c>
      <c r="N64" s="226" t="str">
        <f>IFERROR(VLOOKUP($I64,追加登録選手!$A$1:$F$1000,COLUMN(男子選手!F60),FALSE),"")</f>
        <v/>
      </c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</row>
    <row r="65" spans="1:37" x14ac:dyDescent="0.2">
      <c r="A65" s="221"/>
      <c r="B65" s="218">
        <f t="shared" si="0"/>
        <v>61</v>
      </c>
      <c r="C65" s="218" t="str">
        <f t="shared" si="1"/>
        <v>　　　</v>
      </c>
      <c r="D65" s="218" t="str">
        <f t="shared" si="2"/>
        <v xml:space="preserve"> </v>
      </c>
      <c r="E65" s="218" t="str">
        <f t="shared" si="3"/>
        <v/>
      </c>
      <c r="F65" s="218" t="e">
        <f>VLOOKUP(初期設定!$C$4,学校番号!$A$3:$D$50,4,FALSE)</f>
        <v>#N/A</v>
      </c>
      <c r="G65" s="223" t="str">
        <f t="shared" si="4"/>
        <v>　　　()</v>
      </c>
      <c r="H65" s="223"/>
      <c r="I65" s="226">
        <f>MOD(初期設定!$C$4,100)*100+ROW(男子選手!B61)</f>
        <v>61</v>
      </c>
      <c r="J65" s="226" t="str">
        <f>IFERROR(VLOOKUP($I65,追加登録選手!$A$1:$F$1000,COLUMN(男子選手!B61),FALSE),"")</f>
        <v/>
      </c>
      <c r="K65" s="226" t="str">
        <f>IFERROR(VLOOKUP($I65,追加登録選手!$A$1:$F$1000,COLUMN(男子選手!C61),FALSE),"")</f>
        <v/>
      </c>
      <c r="L65" s="226" t="str">
        <f>IFERROR(VLOOKUP($I65,追加登録選手!$A$1:$F$1000,COLUMN(男子選手!D61),FALSE),"")</f>
        <v/>
      </c>
      <c r="M65" s="226" t="str">
        <f>IFERROR(VLOOKUP($I65,追加登録選手!$A$1:$F$1000,COLUMN(男子選手!E61),FALSE),"")</f>
        <v/>
      </c>
      <c r="N65" s="226" t="str">
        <f>IFERROR(VLOOKUP($I65,追加登録選手!$A$1:$F$1000,COLUMN(男子選手!F61),FALSE),"")</f>
        <v/>
      </c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</row>
    <row r="66" spans="1:37" x14ac:dyDescent="0.2">
      <c r="A66" s="221"/>
      <c r="B66" s="218">
        <f t="shared" si="0"/>
        <v>62</v>
      </c>
      <c r="C66" s="218" t="str">
        <f t="shared" si="1"/>
        <v>　　　</v>
      </c>
      <c r="D66" s="218" t="str">
        <f t="shared" si="2"/>
        <v xml:space="preserve"> </v>
      </c>
      <c r="E66" s="218" t="str">
        <f t="shared" si="3"/>
        <v/>
      </c>
      <c r="F66" s="218" t="e">
        <f>VLOOKUP(初期設定!$C$4,学校番号!$A$3:$D$50,4,FALSE)</f>
        <v>#N/A</v>
      </c>
      <c r="G66" s="223" t="str">
        <f t="shared" si="4"/>
        <v>　　　()</v>
      </c>
      <c r="H66" s="223"/>
      <c r="I66" s="226">
        <f>MOD(初期設定!$C$4,100)*100+ROW(男子選手!B62)</f>
        <v>62</v>
      </c>
      <c r="J66" s="226" t="str">
        <f>IFERROR(VLOOKUP($I66,追加登録選手!$A$1:$F$1000,COLUMN(男子選手!B62),FALSE),"")</f>
        <v/>
      </c>
      <c r="K66" s="226" t="str">
        <f>IFERROR(VLOOKUP($I66,追加登録選手!$A$1:$F$1000,COLUMN(男子選手!C62),FALSE),"")</f>
        <v/>
      </c>
      <c r="L66" s="226" t="str">
        <f>IFERROR(VLOOKUP($I66,追加登録選手!$A$1:$F$1000,COLUMN(男子選手!D62),FALSE),"")</f>
        <v/>
      </c>
      <c r="M66" s="226" t="str">
        <f>IFERROR(VLOOKUP($I66,追加登録選手!$A$1:$F$1000,COLUMN(男子選手!E62),FALSE),"")</f>
        <v/>
      </c>
      <c r="N66" s="226" t="str">
        <f>IFERROR(VLOOKUP($I66,追加登録選手!$A$1:$F$1000,COLUMN(男子選手!F62),FALSE),"")</f>
        <v/>
      </c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</row>
    <row r="67" spans="1:37" x14ac:dyDescent="0.2">
      <c r="A67" s="221"/>
      <c r="B67" s="218">
        <f t="shared" si="0"/>
        <v>63</v>
      </c>
      <c r="C67" s="218" t="str">
        <f t="shared" si="1"/>
        <v>　　　</v>
      </c>
      <c r="D67" s="218" t="str">
        <f t="shared" si="2"/>
        <v xml:space="preserve"> </v>
      </c>
      <c r="E67" s="218" t="str">
        <f t="shared" si="3"/>
        <v/>
      </c>
      <c r="F67" s="218" t="e">
        <f>VLOOKUP(初期設定!$C$4,学校番号!$A$3:$D$50,4,FALSE)</f>
        <v>#N/A</v>
      </c>
      <c r="G67" s="223" t="str">
        <f t="shared" si="4"/>
        <v>　　　()</v>
      </c>
      <c r="H67" s="223"/>
      <c r="I67" s="226">
        <f>MOD(初期設定!$C$4,100)*100+ROW(男子選手!B63)</f>
        <v>63</v>
      </c>
      <c r="J67" s="226" t="str">
        <f>IFERROR(VLOOKUP($I67,追加登録選手!$A$1:$F$1000,COLUMN(男子選手!B63),FALSE),"")</f>
        <v/>
      </c>
      <c r="K67" s="226" t="str">
        <f>IFERROR(VLOOKUP($I67,追加登録選手!$A$1:$F$1000,COLUMN(男子選手!C63),FALSE),"")</f>
        <v/>
      </c>
      <c r="L67" s="226" t="str">
        <f>IFERROR(VLOOKUP($I67,追加登録選手!$A$1:$F$1000,COLUMN(男子選手!D63),FALSE),"")</f>
        <v/>
      </c>
      <c r="M67" s="226" t="str">
        <f>IFERROR(VLOOKUP($I67,追加登録選手!$A$1:$F$1000,COLUMN(男子選手!E63),FALSE),"")</f>
        <v/>
      </c>
      <c r="N67" s="226" t="str">
        <f>IFERROR(VLOOKUP($I67,追加登録選手!$A$1:$F$1000,COLUMN(男子選手!F63),FALSE),"")</f>
        <v/>
      </c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</row>
    <row r="68" spans="1:37" x14ac:dyDescent="0.2">
      <c r="A68" s="221"/>
      <c r="B68" s="218">
        <f t="shared" si="0"/>
        <v>64</v>
      </c>
      <c r="C68" s="218" t="str">
        <f t="shared" si="1"/>
        <v>　　　</v>
      </c>
      <c r="D68" s="218" t="str">
        <f t="shared" si="2"/>
        <v xml:space="preserve"> </v>
      </c>
      <c r="E68" s="218" t="str">
        <f t="shared" si="3"/>
        <v/>
      </c>
      <c r="F68" s="218" t="e">
        <f>VLOOKUP(初期設定!$C$4,学校番号!$A$3:$D$50,4,FALSE)</f>
        <v>#N/A</v>
      </c>
      <c r="G68" s="223" t="str">
        <f t="shared" si="4"/>
        <v>　　　()</v>
      </c>
      <c r="H68" s="223"/>
      <c r="I68" s="226">
        <f>MOD(初期設定!$C$4,100)*100+ROW(男子選手!B64)</f>
        <v>64</v>
      </c>
      <c r="J68" s="226" t="str">
        <f>IFERROR(VLOOKUP($I68,追加登録選手!$A$1:$F$1000,COLUMN(男子選手!B64),FALSE),"")</f>
        <v/>
      </c>
      <c r="K68" s="226" t="str">
        <f>IFERROR(VLOOKUP($I68,追加登録選手!$A$1:$F$1000,COLUMN(男子選手!C64),FALSE),"")</f>
        <v/>
      </c>
      <c r="L68" s="226" t="str">
        <f>IFERROR(VLOOKUP($I68,追加登録選手!$A$1:$F$1000,COLUMN(男子選手!D64),FALSE),"")</f>
        <v/>
      </c>
      <c r="M68" s="226" t="str">
        <f>IFERROR(VLOOKUP($I68,追加登録選手!$A$1:$F$1000,COLUMN(男子選手!E64),FALSE),"")</f>
        <v/>
      </c>
      <c r="N68" s="226" t="str">
        <f>IFERROR(VLOOKUP($I68,追加登録選手!$A$1:$F$1000,COLUMN(男子選手!F64),FALSE),"")</f>
        <v/>
      </c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</row>
    <row r="69" spans="1:37" x14ac:dyDescent="0.2">
      <c r="A69" s="221"/>
      <c r="B69" s="218">
        <f t="shared" si="0"/>
        <v>65</v>
      </c>
      <c r="C69" s="218" t="str">
        <f t="shared" si="1"/>
        <v>　　　</v>
      </c>
      <c r="D69" s="218" t="str">
        <f t="shared" si="2"/>
        <v xml:space="preserve"> </v>
      </c>
      <c r="E69" s="218" t="str">
        <f t="shared" si="3"/>
        <v/>
      </c>
      <c r="F69" s="218" t="e">
        <f>VLOOKUP(初期設定!$C$4,学校番号!$A$3:$D$50,4,FALSE)</f>
        <v>#N/A</v>
      </c>
      <c r="G69" s="223" t="str">
        <f t="shared" si="4"/>
        <v>　　　()</v>
      </c>
      <c r="H69" s="223"/>
      <c r="I69" s="226">
        <f>MOD(初期設定!$C$4,100)*100+ROW(男子選手!B65)</f>
        <v>65</v>
      </c>
      <c r="J69" s="226" t="str">
        <f>IFERROR(VLOOKUP($I69,追加登録選手!$A$1:$F$1000,COLUMN(男子選手!B65),FALSE),"")</f>
        <v/>
      </c>
      <c r="K69" s="226" t="str">
        <f>IFERROR(VLOOKUP($I69,追加登録選手!$A$1:$F$1000,COLUMN(男子選手!C65),FALSE),"")</f>
        <v/>
      </c>
      <c r="L69" s="226" t="str">
        <f>IFERROR(VLOOKUP($I69,追加登録選手!$A$1:$F$1000,COLUMN(男子選手!D65),FALSE),"")</f>
        <v/>
      </c>
      <c r="M69" s="226" t="str">
        <f>IFERROR(VLOOKUP($I69,追加登録選手!$A$1:$F$1000,COLUMN(男子選手!E65),FALSE),"")</f>
        <v/>
      </c>
      <c r="N69" s="226" t="str">
        <f>IFERROR(VLOOKUP($I69,追加登録選手!$A$1:$F$1000,COLUMN(男子選手!F65),FALSE),"")</f>
        <v/>
      </c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</row>
    <row r="70" spans="1:37" x14ac:dyDescent="0.2">
      <c r="A70" s="221"/>
      <c r="B70" s="218">
        <f t="shared" ref="B70:B103" si="5">IFERROR(VALUE(SUBSTITUTE(I70,"""","")),"")</f>
        <v>66</v>
      </c>
      <c r="C70" s="218" t="str">
        <f t="shared" ref="C70:C103" si="6">IFERROR(J70&amp;VLOOKUP(5-LEN(J70)-LEN(K70),$C$104:$D$107,2,TRUE)&amp;K70,"")</f>
        <v>　　　</v>
      </c>
      <c r="D70" s="218" t="str">
        <f t="shared" ref="D70:D103" si="7">IFERROR(ASC(L70)&amp;" "&amp;ASC(M70),"")</f>
        <v xml:space="preserve"> </v>
      </c>
      <c r="E70" s="218" t="str">
        <f t="shared" ref="E70:E103" si="8">IFERROR(RIGHT(N70,1),"")</f>
        <v/>
      </c>
      <c r="F70" s="218" t="e">
        <f>VLOOKUP(初期設定!$C$4,学校番号!$A$3:$D$50,4,FALSE)</f>
        <v>#N/A</v>
      </c>
      <c r="G70" s="223" t="str">
        <f t="shared" ref="G70:G103" si="9">IF(B70="","",C70&amp;"("&amp;E70&amp;")")</f>
        <v>　　　()</v>
      </c>
      <c r="H70" s="223"/>
      <c r="I70" s="226">
        <f>MOD(初期設定!$C$4,100)*100+ROW(男子選手!B66)</f>
        <v>66</v>
      </c>
      <c r="J70" s="226" t="str">
        <f>IFERROR(VLOOKUP($I70,追加登録選手!$A$1:$F$1000,COLUMN(男子選手!B66),FALSE),"")</f>
        <v/>
      </c>
      <c r="K70" s="226" t="str">
        <f>IFERROR(VLOOKUP($I70,追加登録選手!$A$1:$F$1000,COLUMN(男子選手!C66),FALSE),"")</f>
        <v/>
      </c>
      <c r="L70" s="226" t="str">
        <f>IFERROR(VLOOKUP($I70,追加登録選手!$A$1:$F$1000,COLUMN(男子選手!D66),FALSE),"")</f>
        <v/>
      </c>
      <c r="M70" s="226" t="str">
        <f>IFERROR(VLOOKUP($I70,追加登録選手!$A$1:$F$1000,COLUMN(男子選手!E66),FALSE),"")</f>
        <v/>
      </c>
      <c r="N70" s="226" t="str">
        <f>IFERROR(VLOOKUP($I70,追加登録選手!$A$1:$F$1000,COLUMN(男子選手!F66),FALSE),"")</f>
        <v/>
      </c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</row>
    <row r="71" spans="1:37" x14ac:dyDescent="0.2">
      <c r="A71" s="221"/>
      <c r="B71" s="218">
        <f t="shared" si="5"/>
        <v>67</v>
      </c>
      <c r="C71" s="218" t="str">
        <f t="shared" si="6"/>
        <v>　　　</v>
      </c>
      <c r="D71" s="218" t="str">
        <f t="shared" si="7"/>
        <v xml:space="preserve"> </v>
      </c>
      <c r="E71" s="218" t="str">
        <f t="shared" si="8"/>
        <v/>
      </c>
      <c r="F71" s="218" t="e">
        <f>VLOOKUP(初期設定!$C$4,学校番号!$A$3:$D$50,4,FALSE)</f>
        <v>#N/A</v>
      </c>
      <c r="G71" s="223" t="str">
        <f t="shared" si="9"/>
        <v>　　　()</v>
      </c>
      <c r="H71" s="223"/>
      <c r="I71" s="226">
        <f>MOD(初期設定!$C$4,100)*100+ROW(男子選手!B67)</f>
        <v>67</v>
      </c>
      <c r="J71" s="226" t="str">
        <f>IFERROR(VLOOKUP($I71,追加登録選手!$A$1:$F$1000,COLUMN(男子選手!B67),FALSE),"")</f>
        <v/>
      </c>
      <c r="K71" s="226" t="str">
        <f>IFERROR(VLOOKUP($I71,追加登録選手!$A$1:$F$1000,COLUMN(男子選手!C67),FALSE),"")</f>
        <v/>
      </c>
      <c r="L71" s="226" t="str">
        <f>IFERROR(VLOOKUP($I71,追加登録選手!$A$1:$F$1000,COLUMN(男子選手!D67),FALSE),"")</f>
        <v/>
      </c>
      <c r="M71" s="226" t="str">
        <f>IFERROR(VLOOKUP($I71,追加登録選手!$A$1:$F$1000,COLUMN(男子選手!E67),FALSE),"")</f>
        <v/>
      </c>
      <c r="N71" s="226" t="str">
        <f>IFERROR(VLOOKUP($I71,追加登録選手!$A$1:$F$1000,COLUMN(男子選手!F67),FALSE),"")</f>
        <v/>
      </c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</row>
    <row r="72" spans="1:37" x14ac:dyDescent="0.2">
      <c r="A72" s="221"/>
      <c r="B72" s="218">
        <f t="shared" si="5"/>
        <v>68</v>
      </c>
      <c r="C72" s="218" t="str">
        <f t="shared" si="6"/>
        <v>　　　</v>
      </c>
      <c r="D72" s="218" t="str">
        <f t="shared" si="7"/>
        <v xml:space="preserve"> </v>
      </c>
      <c r="E72" s="218" t="str">
        <f t="shared" si="8"/>
        <v/>
      </c>
      <c r="F72" s="218" t="e">
        <f>VLOOKUP(初期設定!$C$4,学校番号!$A$3:$D$50,4,FALSE)</f>
        <v>#N/A</v>
      </c>
      <c r="G72" s="223" t="str">
        <f t="shared" si="9"/>
        <v>　　　()</v>
      </c>
      <c r="H72" s="223"/>
      <c r="I72" s="226">
        <f>MOD(初期設定!$C$4,100)*100+ROW(男子選手!B68)</f>
        <v>68</v>
      </c>
      <c r="J72" s="226" t="str">
        <f>IFERROR(VLOOKUP($I72,追加登録選手!$A$1:$F$1000,COLUMN(男子選手!B68),FALSE),"")</f>
        <v/>
      </c>
      <c r="K72" s="226" t="str">
        <f>IFERROR(VLOOKUP($I72,追加登録選手!$A$1:$F$1000,COLUMN(男子選手!C68),FALSE),"")</f>
        <v/>
      </c>
      <c r="L72" s="226" t="str">
        <f>IFERROR(VLOOKUP($I72,追加登録選手!$A$1:$F$1000,COLUMN(男子選手!D68),FALSE),"")</f>
        <v/>
      </c>
      <c r="M72" s="226" t="str">
        <f>IFERROR(VLOOKUP($I72,追加登録選手!$A$1:$F$1000,COLUMN(男子選手!E68),FALSE),"")</f>
        <v/>
      </c>
      <c r="N72" s="226" t="str">
        <f>IFERROR(VLOOKUP($I72,追加登録選手!$A$1:$F$1000,COLUMN(男子選手!F68),FALSE),"")</f>
        <v/>
      </c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</row>
    <row r="73" spans="1:37" x14ac:dyDescent="0.2">
      <c r="A73" s="221"/>
      <c r="B73" s="218">
        <f t="shared" si="5"/>
        <v>69</v>
      </c>
      <c r="C73" s="218" t="str">
        <f t="shared" si="6"/>
        <v>　　　</v>
      </c>
      <c r="D73" s="218" t="str">
        <f t="shared" si="7"/>
        <v xml:space="preserve"> </v>
      </c>
      <c r="E73" s="218" t="str">
        <f t="shared" si="8"/>
        <v/>
      </c>
      <c r="F73" s="218" t="e">
        <f>VLOOKUP(初期設定!$C$4,学校番号!$A$3:$D$50,4,FALSE)</f>
        <v>#N/A</v>
      </c>
      <c r="G73" s="223" t="str">
        <f t="shared" si="9"/>
        <v>　　　()</v>
      </c>
      <c r="H73" s="223"/>
      <c r="I73" s="226">
        <f>MOD(初期設定!$C$4,100)*100+ROW(男子選手!B69)</f>
        <v>69</v>
      </c>
      <c r="J73" s="226" t="str">
        <f>IFERROR(VLOOKUP($I73,追加登録選手!$A$1:$F$1000,COLUMN(男子選手!B69),FALSE),"")</f>
        <v/>
      </c>
      <c r="K73" s="226" t="str">
        <f>IFERROR(VLOOKUP($I73,追加登録選手!$A$1:$F$1000,COLUMN(男子選手!C69),FALSE),"")</f>
        <v/>
      </c>
      <c r="L73" s="226" t="str">
        <f>IFERROR(VLOOKUP($I73,追加登録選手!$A$1:$F$1000,COLUMN(男子選手!D69),FALSE),"")</f>
        <v/>
      </c>
      <c r="M73" s="226" t="str">
        <f>IFERROR(VLOOKUP($I73,追加登録選手!$A$1:$F$1000,COLUMN(男子選手!E69),FALSE),"")</f>
        <v/>
      </c>
      <c r="N73" s="226" t="str">
        <f>IFERROR(VLOOKUP($I73,追加登録選手!$A$1:$F$1000,COLUMN(男子選手!F69),FALSE),"")</f>
        <v/>
      </c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</row>
    <row r="74" spans="1:37" x14ac:dyDescent="0.2">
      <c r="A74" s="221"/>
      <c r="B74" s="218">
        <f t="shared" si="5"/>
        <v>70</v>
      </c>
      <c r="C74" s="218" t="str">
        <f t="shared" si="6"/>
        <v>　　　</v>
      </c>
      <c r="D74" s="218" t="str">
        <f t="shared" si="7"/>
        <v xml:space="preserve"> </v>
      </c>
      <c r="E74" s="218" t="str">
        <f t="shared" si="8"/>
        <v/>
      </c>
      <c r="F74" s="218" t="e">
        <f>VLOOKUP(初期設定!$C$4,学校番号!$A$3:$D$50,4,FALSE)</f>
        <v>#N/A</v>
      </c>
      <c r="G74" s="223" t="str">
        <f t="shared" si="9"/>
        <v>　　　()</v>
      </c>
      <c r="H74" s="223"/>
      <c r="I74" s="226">
        <f>MOD(初期設定!$C$4,100)*100+ROW(男子選手!B70)</f>
        <v>70</v>
      </c>
      <c r="J74" s="226" t="str">
        <f>IFERROR(VLOOKUP($I74,追加登録選手!$A$1:$F$1000,COLUMN(男子選手!B70),FALSE),"")</f>
        <v/>
      </c>
      <c r="K74" s="226" t="str">
        <f>IFERROR(VLOOKUP($I74,追加登録選手!$A$1:$F$1000,COLUMN(男子選手!C70),FALSE),"")</f>
        <v/>
      </c>
      <c r="L74" s="226" t="str">
        <f>IFERROR(VLOOKUP($I74,追加登録選手!$A$1:$F$1000,COLUMN(男子選手!D70),FALSE),"")</f>
        <v/>
      </c>
      <c r="M74" s="226" t="str">
        <f>IFERROR(VLOOKUP($I74,追加登録選手!$A$1:$F$1000,COLUMN(男子選手!E70),FALSE),"")</f>
        <v/>
      </c>
      <c r="N74" s="226" t="str">
        <f>IFERROR(VLOOKUP($I74,追加登録選手!$A$1:$F$1000,COLUMN(男子選手!F70),FALSE),"")</f>
        <v/>
      </c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</row>
    <row r="75" spans="1:37" x14ac:dyDescent="0.2">
      <c r="A75" s="221"/>
      <c r="B75" s="218">
        <f t="shared" si="5"/>
        <v>71</v>
      </c>
      <c r="C75" s="218" t="str">
        <f t="shared" si="6"/>
        <v>　　　</v>
      </c>
      <c r="D75" s="218" t="str">
        <f t="shared" si="7"/>
        <v xml:space="preserve"> </v>
      </c>
      <c r="E75" s="218" t="str">
        <f t="shared" si="8"/>
        <v/>
      </c>
      <c r="F75" s="218" t="e">
        <f>VLOOKUP(初期設定!$C$4,学校番号!$A$3:$D$50,4,FALSE)</f>
        <v>#N/A</v>
      </c>
      <c r="G75" s="223" t="str">
        <f t="shared" si="9"/>
        <v>　　　()</v>
      </c>
      <c r="H75" s="223"/>
      <c r="I75" s="226">
        <f>MOD(初期設定!$C$4,100)*100+ROW(男子選手!B71)</f>
        <v>71</v>
      </c>
      <c r="J75" s="226" t="str">
        <f>IFERROR(VLOOKUP($I75,追加登録選手!$A$1:$F$1000,COLUMN(男子選手!B71),FALSE),"")</f>
        <v/>
      </c>
      <c r="K75" s="226" t="str">
        <f>IFERROR(VLOOKUP($I75,追加登録選手!$A$1:$F$1000,COLUMN(男子選手!C71),FALSE),"")</f>
        <v/>
      </c>
      <c r="L75" s="226" t="str">
        <f>IFERROR(VLOOKUP($I75,追加登録選手!$A$1:$F$1000,COLUMN(男子選手!D71),FALSE),"")</f>
        <v/>
      </c>
      <c r="M75" s="226" t="str">
        <f>IFERROR(VLOOKUP($I75,追加登録選手!$A$1:$F$1000,COLUMN(男子選手!E71),FALSE),"")</f>
        <v/>
      </c>
      <c r="N75" s="226" t="str">
        <f>IFERROR(VLOOKUP($I75,追加登録選手!$A$1:$F$1000,COLUMN(男子選手!F71),FALSE),"")</f>
        <v/>
      </c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</row>
    <row r="76" spans="1:37" x14ac:dyDescent="0.2">
      <c r="A76" s="221"/>
      <c r="B76" s="218">
        <f t="shared" si="5"/>
        <v>72</v>
      </c>
      <c r="C76" s="218" t="str">
        <f t="shared" si="6"/>
        <v>　　　</v>
      </c>
      <c r="D76" s="218" t="str">
        <f t="shared" si="7"/>
        <v xml:space="preserve"> </v>
      </c>
      <c r="E76" s="218" t="str">
        <f t="shared" si="8"/>
        <v/>
      </c>
      <c r="F76" s="218" t="e">
        <f>VLOOKUP(初期設定!$C$4,学校番号!$A$3:$D$50,4,FALSE)</f>
        <v>#N/A</v>
      </c>
      <c r="G76" s="223" t="str">
        <f t="shared" si="9"/>
        <v>　　　()</v>
      </c>
      <c r="H76" s="223"/>
      <c r="I76" s="226">
        <f>MOD(初期設定!$C$4,100)*100+ROW(男子選手!B72)</f>
        <v>72</v>
      </c>
      <c r="J76" s="226" t="str">
        <f>IFERROR(VLOOKUP($I76,追加登録選手!$A$1:$F$1000,COLUMN(男子選手!B72),FALSE),"")</f>
        <v/>
      </c>
      <c r="K76" s="226" t="str">
        <f>IFERROR(VLOOKUP($I76,追加登録選手!$A$1:$F$1000,COLUMN(男子選手!C72),FALSE),"")</f>
        <v/>
      </c>
      <c r="L76" s="226" t="str">
        <f>IFERROR(VLOOKUP($I76,追加登録選手!$A$1:$F$1000,COLUMN(男子選手!D72),FALSE),"")</f>
        <v/>
      </c>
      <c r="M76" s="226" t="str">
        <f>IFERROR(VLOOKUP($I76,追加登録選手!$A$1:$F$1000,COLUMN(男子選手!E72),FALSE),"")</f>
        <v/>
      </c>
      <c r="N76" s="226" t="str">
        <f>IFERROR(VLOOKUP($I76,追加登録選手!$A$1:$F$1000,COLUMN(男子選手!F72),FALSE),"")</f>
        <v/>
      </c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</row>
    <row r="77" spans="1:37" x14ac:dyDescent="0.2">
      <c r="A77" s="221"/>
      <c r="B77" s="218">
        <f t="shared" si="5"/>
        <v>73</v>
      </c>
      <c r="C77" s="218" t="str">
        <f t="shared" si="6"/>
        <v>　　　</v>
      </c>
      <c r="D77" s="218" t="str">
        <f t="shared" si="7"/>
        <v xml:space="preserve"> </v>
      </c>
      <c r="E77" s="218" t="str">
        <f t="shared" si="8"/>
        <v/>
      </c>
      <c r="F77" s="218" t="e">
        <f>VLOOKUP(初期設定!$C$4,学校番号!$A$3:$D$50,4,FALSE)</f>
        <v>#N/A</v>
      </c>
      <c r="G77" s="223" t="str">
        <f t="shared" si="9"/>
        <v>　　　()</v>
      </c>
      <c r="H77" s="223"/>
      <c r="I77" s="226">
        <f>MOD(初期設定!$C$4,100)*100+ROW(男子選手!B73)</f>
        <v>73</v>
      </c>
      <c r="J77" s="226" t="str">
        <f>IFERROR(VLOOKUP($I77,追加登録選手!$A$1:$F$1000,COLUMN(男子選手!B73),FALSE),"")</f>
        <v/>
      </c>
      <c r="K77" s="226" t="str">
        <f>IFERROR(VLOOKUP($I77,追加登録選手!$A$1:$F$1000,COLUMN(男子選手!C73),FALSE),"")</f>
        <v/>
      </c>
      <c r="L77" s="226" t="str">
        <f>IFERROR(VLOOKUP($I77,追加登録選手!$A$1:$F$1000,COLUMN(男子選手!D73),FALSE),"")</f>
        <v/>
      </c>
      <c r="M77" s="226" t="str">
        <f>IFERROR(VLOOKUP($I77,追加登録選手!$A$1:$F$1000,COLUMN(男子選手!E73),FALSE),"")</f>
        <v/>
      </c>
      <c r="N77" s="226" t="str">
        <f>IFERROR(VLOOKUP($I77,追加登録選手!$A$1:$F$1000,COLUMN(男子選手!F73),FALSE),"")</f>
        <v/>
      </c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</row>
    <row r="78" spans="1:37" x14ac:dyDescent="0.2">
      <c r="A78" s="221"/>
      <c r="B78" s="218">
        <f t="shared" si="5"/>
        <v>74</v>
      </c>
      <c r="C78" s="218" t="str">
        <f t="shared" si="6"/>
        <v>　　　</v>
      </c>
      <c r="D78" s="218" t="str">
        <f t="shared" si="7"/>
        <v xml:space="preserve"> </v>
      </c>
      <c r="E78" s="218" t="str">
        <f t="shared" si="8"/>
        <v/>
      </c>
      <c r="F78" s="218" t="e">
        <f>VLOOKUP(初期設定!$C$4,学校番号!$A$3:$D$50,4,FALSE)</f>
        <v>#N/A</v>
      </c>
      <c r="G78" s="223" t="str">
        <f t="shared" si="9"/>
        <v>　　　()</v>
      </c>
      <c r="H78" s="223"/>
      <c r="I78" s="226">
        <f>MOD(初期設定!$C$4,100)*100+ROW(男子選手!B74)</f>
        <v>74</v>
      </c>
      <c r="J78" s="226" t="str">
        <f>IFERROR(VLOOKUP($I78,追加登録選手!$A$1:$F$1000,COLUMN(男子選手!B74),FALSE),"")</f>
        <v/>
      </c>
      <c r="K78" s="226" t="str">
        <f>IFERROR(VLOOKUP($I78,追加登録選手!$A$1:$F$1000,COLUMN(男子選手!C74),FALSE),"")</f>
        <v/>
      </c>
      <c r="L78" s="226" t="str">
        <f>IFERROR(VLOOKUP($I78,追加登録選手!$A$1:$F$1000,COLUMN(男子選手!D74),FALSE),"")</f>
        <v/>
      </c>
      <c r="M78" s="226" t="str">
        <f>IFERROR(VLOOKUP($I78,追加登録選手!$A$1:$F$1000,COLUMN(男子選手!E74),FALSE),"")</f>
        <v/>
      </c>
      <c r="N78" s="226" t="str">
        <f>IFERROR(VLOOKUP($I78,追加登録選手!$A$1:$F$1000,COLUMN(男子選手!F74),FALSE),"")</f>
        <v/>
      </c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</row>
    <row r="79" spans="1:37" x14ac:dyDescent="0.2">
      <c r="A79" s="221"/>
      <c r="B79" s="218">
        <f t="shared" si="5"/>
        <v>75</v>
      </c>
      <c r="C79" s="218" t="str">
        <f t="shared" si="6"/>
        <v>　　　</v>
      </c>
      <c r="D79" s="218" t="str">
        <f t="shared" si="7"/>
        <v xml:space="preserve"> </v>
      </c>
      <c r="E79" s="218" t="str">
        <f t="shared" si="8"/>
        <v/>
      </c>
      <c r="F79" s="218" t="e">
        <f>VLOOKUP(初期設定!$C$4,学校番号!$A$3:$D$50,4,FALSE)</f>
        <v>#N/A</v>
      </c>
      <c r="G79" s="223" t="str">
        <f t="shared" si="9"/>
        <v>　　　()</v>
      </c>
      <c r="H79" s="223"/>
      <c r="I79" s="226">
        <f>MOD(初期設定!$C$4,100)*100+ROW(男子選手!B75)</f>
        <v>75</v>
      </c>
      <c r="J79" s="226" t="str">
        <f>IFERROR(VLOOKUP($I79,追加登録選手!$A$1:$F$1000,COLUMN(男子選手!B75),FALSE),"")</f>
        <v/>
      </c>
      <c r="K79" s="226" t="str">
        <f>IFERROR(VLOOKUP($I79,追加登録選手!$A$1:$F$1000,COLUMN(男子選手!C75),FALSE),"")</f>
        <v/>
      </c>
      <c r="L79" s="226" t="str">
        <f>IFERROR(VLOOKUP($I79,追加登録選手!$A$1:$F$1000,COLUMN(男子選手!D75),FALSE),"")</f>
        <v/>
      </c>
      <c r="M79" s="226" t="str">
        <f>IFERROR(VLOOKUP($I79,追加登録選手!$A$1:$F$1000,COLUMN(男子選手!E75),FALSE),"")</f>
        <v/>
      </c>
      <c r="N79" s="226" t="str">
        <f>IFERROR(VLOOKUP($I79,追加登録選手!$A$1:$F$1000,COLUMN(男子選手!F75),FALSE),"")</f>
        <v/>
      </c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</row>
    <row r="80" spans="1:37" x14ac:dyDescent="0.2">
      <c r="A80" s="221"/>
      <c r="B80" s="218">
        <f t="shared" si="5"/>
        <v>76</v>
      </c>
      <c r="C80" s="218" t="str">
        <f t="shared" si="6"/>
        <v>　　　</v>
      </c>
      <c r="D80" s="218" t="str">
        <f t="shared" si="7"/>
        <v xml:space="preserve"> </v>
      </c>
      <c r="E80" s="218" t="str">
        <f t="shared" si="8"/>
        <v/>
      </c>
      <c r="F80" s="218" t="e">
        <f>VLOOKUP(初期設定!$C$4,学校番号!$A$3:$D$50,4,FALSE)</f>
        <v>#N/A</v>
      </c>
      <c r="G80" s="223" t="str">
        <f t="shared" si="9"/>
        <v>　　　()</v>
      </c>
      <c r="H80" s="223"/>
      <c r="I80" s="226">
        <f>MOD(初期設定!$C$4,100)*100+ROW(男子選手!B76)</f>
        <v>76</v>
      </c>
      <c r="J80" s="226" t="str">
        <f>IFERROR(VLOOKUP($I80,追加登録選手!$A$1:$F$1000,COLUMN(男子選手!B76),FALSE),"")</f>
        <v/>
      </c>
      <c r="K80" s="226" t="str">
        <f>IFERROR(VLOOKUP($I80,追加登録選手!$A$1:$F$1000,COLUMN(男子選手!C76),FALSE),"")</f>
        <v/>
      </c>
      <c r="L80" s="226" t="str">
        <f>IFERROR(VLOOKUP($I80,追加登録選手!$A$1:$F$1000,COLUMN(男子選手!D76),FALSE),"")</f>
        <v/>
      </c>
      <c r="M80" s="226" t="str">
        <f>IFERROR(VLOOKUP($I80,追加登録選手!$A$1:$F$1000,COLUMN(男子選手!E76),FALSE),"")</f>
        <v/>
      </c>
      <c r="N80" s="226" t="str">
        <f>IFERROR(VLOOKUP($I80,追加登録選手!$A$1:$F$1000,COLUMN(男子選手!F76),FALSE),"")</f>
        <v/>
      </c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</row>
    <row r="81" spans="1:37" x14ac:dyDescent="0.2">
      <c r="A81" s="221"/>
      <c r="B81" s="218">
        <f t="shared" si="5"/>
        <v>77</v>
      </c>
      <c r="C81" s="218" t="str">
        <f t="shared" si="6"/>
        <v>　　　</v>
      </c>
      <c r="D81" s="218" t="str">
        <f t="shared" si="7"/>
        <v xml:space="preserve"> </v>
      </c>
      <c r="E81" s="218" t="str">
        <f t="shared" si="8"/>
        <v/>
      </c>
      <c r="F81" s="218" t="e">
        <f>VLOOKUP(初期設定!$C$4,学校番号!$A$3:$D$50,4,FALSE)</f>
        <v>#N/A</v>
      </c>
      <c r="G81" s="223" t="str">
        <f t="shared" si="9"/>
        <v>　　　()</v>
      </c>
      <c r="H81" s="223"/>
      <c r="I81" s="226">
        <f>MOD(初期設定!$C$4,100)*100+ROW(男子選手!B77)</f>
        <v>77</v>
      </c>
      <c r="J81" s="226" t="str">
        <f>IFERROR(VLOOKUP($I81,追加登録選手!$A$1:$F$1000,COLUMN(男子選手!B77),FALSE),"")</f>
        <v/>
      </c>
      <c r="K81" s="226" t="str">
        <f>IFERROR(VLOOKUP($I81,追加登録選手!$A$1:$F$1000,COLUMN(男子選手!C77),FALSE),"")</f>
        <v/>
      </c>
      <c r="L81" s="226" t="str">
        <f>IFERROR(VLOOKUP($I81,追加登録選手!$A$1:$F$1000,COLUMN(男子選手!D77),FALSE),"")</f>
        <v/>
      </c>
      <c r="M81" s="226" t="str">
        <f>IFERROR(VLOOKUP($I81,追加登録選手!$A$1:$F$1000,COLUMN(男子選手!E77),FALSE),"")</f>
        <v/>
      </c>
      <c r="N81" s="226" t="str">
        <f>IFERROR(VLOOKUP($I81,追加登録選手!$A$1:$F$1000,COLUMN(男子選手!F77),FALSE),"")</f>
        <v/>
      </c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</row>
    <row r="82" spans="1:37" x14ac:dyDescent="0.2">
      <c r="A82" s="221"/>
      <c r="B82" s="218">
        <f t="shared" si="5"/>
        <v>78</v>
      </c>
      <c r="C82" s="218" t="str">
        <f t="shared" si="6"/>
        <v>　　　</v>
      </c>
      <c r="D82" s="218" t="str">
        <f t="shared" si="7"/>
        <v xml:space="preserve"> </v>
      </c>
      <c r="E82" s="218" t="str">
        <f t="shared" si="8"/>
        <v/>
      </c>
      <c r="F82" s="218" t="e">
        <f>VLOOKUP(初期設定!$C$4,学校番号!$A$3:$D$50,4,FALSE)</f>
        <v>#N/A</v>
      </c>
      <c r="G82" s="223" t="str">
        <f t="shared" si="9"/>
        <v>　　　()</v>
      </c>
      <c r="H82" s="223"/>
      <c r="I82" s="226">
        <f>MOD(初期設定!$C$4,100)*100+ROW(男子選手!B78)</f>
        <v>78</v>
      </c>
      <c r="J82" s="226" t="str">
        <f>IFERROR(VLOOKUP($I82,追加登録選手!$A$1:$F$1000,COLUMN(男子選手!B78),FALSE),"")</f>
        <v/>
      </c>
      <c r="K82" s="226" t="str">
        <f>IFERROR(VLOOKUP($I82,追加登録選手!$A$1:$F$1000,COLUMN(男子選手!C78),FALSE),"")</f>
        <v/>
      </c>
      <c r="L82" s="226" t="str">
        <f>IFERROR(VLOOKUP($I82,追加登録選手!$A$1:$F$1000,COLUMN(男子選手!D78),FALSE),"")</f>
        <v/>
      </c>
      <c r="M82" s="226" t="str">
        <f>IFERROR(VLOOKUP($I82,追加登録選手!$A$1:$F$1000,COLUMN(男子選手!E78),FALSE),"")</f>
        <v/>
      </c>
      <c r="N82" s="226" t="str">
        <f>IFERROR(VLOOKUP($I82,追加登録選手!$A$1:$F$1000,COLUMN(男子選手!F78),FALSE),"")</f>
        <v/>
      </c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</row>
    <row r="83" spans="1:37" x14ac:dyDescent="0.2">
      <c r="A83" s="221"/>
      <c r="B83" s="218">
        <f t="shared" si="5"/>
        <v>79</v>
      </c>
      <c r="C83" s="218" t="str">
        <f t="shared" si="6"/>
        <v>　　　</v>
      </c>
      <c r="D83" s="218" t="str">
        <f t="shared" si="7"/>
        <v xml:space="preserve"> </v>
      </c>
      <c r="E83" s="218" t="str">
        <f t="shared" si="8"/>
        <v/>
      </c>
      <c r="F83" s="218" t="e">
        <f>VLOOKUP(初期設定!$C$4,学校番号!$A$3:$D$50,4,FALSE)</f>
        <v>#N/A</v>
      </c>
      <c r="G83" s="223" t="str">
        <f t="shared" si="9"/>
        <v>　　　()</v>
      </c>
      <c r="H83" s="223"/>
      <c r="I83" s="226">
        <f>MOD(初期設定!$C$4,100)*100+ROW(男子選手!B79)</f>
        <v>79</v>
      </c>
      <c r="J83" s="226" t="str">
        <f>IFERROR(VLOOKUP($I83,追加登録選手!$A$1:$F$1000,COLUMN(男子選手!B79),FALSE),"")</f>
        <v/>
      </c>
      <c r="K83" s="226" t="str">
        <f>IFERROR(VLOOKUP($I83,追加登録選手!$A$1:$F$1000,COLUMN(男子選手!C79),FALSE),"")</f>
        <v/>
      </c>
      <c r="L83" s="226" t="str">
        <f>IFERROR(VLOOKUP($I83,追加登録選手!$A$1:$F$1000,COLUMN(男子選手!D79),FALSE),"")</f>
        <v/>
      </c>
      <c r="M83" s="226" t="str">
        <f>IFERROR(VLOOKUP($I83,追加登録選手!$A$1:$F$1000,COLUMN(男子選手!E79),FALSE),"")</f>
        <v/>
      </c>
      <c r="N83" s="226" t="str">
        <f>IFERROR(VLOOKUP($I83,追加登録選手!$A$1:$F$1000,COLUMN(男子選手!F79),FALSE),"")</f>
        <v/>
      </c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19"/>
      <c r="AD83" s="119"/>
      <c r="AE83" s="119"/>
      <c r="AF83" s="119"/>
      <c r="AG83" s="119"/>
      <c r="AH83" s="119"/>
      <c r="AI83" s="119"/>
      <c r="AJ83" s="119"/>
      <c r="AK83" s="119"/>
    </row>
    <row r="84" spans="1:37" x14ac:dyDescent="0.2">
      <c r="A84" s="221"/>
      <c r="B84" s="218">
        <f t="shared" si="5"/>
        <v>80</v>
      </c>
      <c r="C84" s="218" t="str">
        <f t="shared" si="6"/>
        <v>　　　</v>
      </c>
      <c r="D84" s="218" t="str">
        <f t="shared" si="7"/>
        <v xml:space="preserve"> </v>
      </c>
      <c r="E84" s="218" t="str">
        <f t="shared" si="8"/>
        <v/>
      </c>
      <c r="F84" s="218" t="e">
        <f>VLOOKUP(初期設定!$C$4,学校番号!$A$3:$D$50,4,FALSE)</f>
        <v>#N/A</v>
      </c>
      <c r="G84" s="223" t="str">
        <f t="shared" si="9"/>
        <v>　　　()</v>
      </c>
      <c r="H84" s="223"/>
      <c r="I84" s="226">
        <f>MOD(初期設定!$C$4,100)*100+ROW(男子選手!B80)</f>
        <v>80</v>
      </c>
      <c r="J84" s="226" t="str">
        <f>IFERROR(VLOOKUP($I84,追加登録選手!$A$1:$F$1000,COLUMN(男子選手!B80),FALSE),"")</f>
        <v/>
      </c>
      <c r="K84" s="226" t="str">
        <f>IFERROR(VLOOKUP($I84,追加登録選手!$A$1:$F$1000,COLUMN(男子選手!C80),FALSE),"")</f>
        <v/>
      </c>
      <c r="L84" s="226" t="str">
        <f>IFERROR(VLOOKUP($I84,追加登録選手!$A$1:$F$1000,COLUMN(男子選手!D80),FALSE),"")</f>
        <v/>
      </c>
      <c r="M84" s="226" t="str">
        <f>IFERROR(VLOOKUP($I84,追加登録選手!$A$1:$F$1000,COLUMN(男子選手!E80),FALSE),"")</f>
        <v/>
      </c>
      <c r="N84" s="226" t="str">
        <f>IFERROR(VLOOKUP($I84,追加登録選手!$A$1:$F$1000,COLUMN(男子選手!F80),FALSE),"")</f>
        <v/>
      </c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19"/>
      <c r="AH84" s="119"/>
      <c r="AI84" s="119"/>
      <c r="AJ84" s="119"/>
      <c r="AK84" s="119"/>
    </row>
    <row r="85" spans="1:37" x14ac:dyDescent="0.2">
      <c r="A85" s="221"/>
      <c r="B85" s="218">
        <f t="shared" si="5"/>
        <v>81</v>
      </c>
      <c r="C85" s="218" t="str">
        <f t="shared" si="6"/>
        <v>　　　</v>
      </c>
      <c r="D85" s="218" t="str">
        <f t="shared" si="7"/>
        <v xml:space="preserve"> </v>
      </c>
      <c r="E85" s="218" t="str">
        <f t="shared" si="8"/>
        <v/>
      </c>
      <c r="F85" s="218" t="e">
        <f>VLOOKUP(初期設定!$C$4,学校番号!$A$3:$D$50,4,FALSE)</f>
        <v>#N/A</v>
      </c>
      <c r="G85" s="223" t="str">
        <f t="shared" si="9"/>
        <v>　　　()</v>
      </c>
      <c r="H85" s="223"/>
      <c r="I85" s="226">
        <f>MOD(初期設定!$C$4,100)*100+ROW(男子選手!B81)</f>
        <v>81</v>
      </c>
      <c r="J85" s="226" t="str">
        <f>IFERROR(VLOOKUP($I85,追加登録選手!$A$1:$F$1000,COLUMN(男子選手!B81),FALSE),"")</f>
        <v/>
      </c>
      <c r="K85" s="226" t="str">
        <f>IFERROR(VLOOKUP($I85,追加登録選手!$A$1:$F$1000,COLUMN(男子選手!C81),FALSE),"")</f>
        <v/>
      </c>
      <c r="L85" s="226" t="str">
        <f>IFERROR(VLOOKUP($I85,追加登録選手!$A$1:$F$1000,COLUMN(男子選手!D81),FALSE),"")</f>
        <v/>
      </c>
      <c r="M85" s="226" t="str">
        <f>IFERROR(VLOOKUP($I85,追加登録選手!$A$1:$F$1000,COLUMN(男子選手!E81),FALSE),"")</f>
        <v/>
      </c>
      <c r="N85" s="226" t="str">
        <f>IFERROR(VLOOKUP($I85,追加登録選手!$A$1:$F$1000,COLUMN(男子選手!F81),FALSE),"")</f>
        <v/>
      </c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19"/>
      <c r="AD85" s="119"/>
      <c r="AE85" s="119"/>
      <c r="AF85" s="119"/>
      <c r="AG85" s="119"/>
      <c r="AH85" s="119"/>
      <c r="AI85" s="119"/>
      <c r="AJ85" s="119"/>
      <c r="AK85" s="119"/>
    </row>
    <row r="86" spans="1:37" x14ac:dyDescent="0.2">
      <c r="A86" s="221"/>
      <c r="B86" s="218">
        <f t="shared" si="5"/>
        <v>82</v>
      </c>
      <c r="C86" s="218" t="str">
        <f t="shared" si="6"/>
        <v>　　　</v>
      </c>
      <c r="D86" s="218" t="str">
        <f t="shared" si="7"/>
        <v xml:space="preserve"> </v>
      </c>
      <c r="E86" s="218" t="str">
        <f t="shared" si="8"/>
        <v/>
      </c>
      <c r="F86" s="218" t="e">
        <f>VLOOKUP(初期設定!$C$4,学校番号!$A$3:$D$50,4,FALSE)</f>
        <v>#N/A</v>
      </c>
      <c r="G86" s="223" t="str">
        <f t="shared" si="9"/>
        <v>　　　()</v>
      </c>
      <c r="H86" s="223"/>
      <c r="I86" s="226">
        <f>MOD(初期設定!$C$4,100)*100+ROW(男子選手!B82)</f>
        <v>82</v>
      </c>
      <c r="J86" s="226" t="str">
        <f>IFERROR(VLOOKUP($I86,追加登録選手!$A$1:$F$1000,COLUMN(男子選手!B82),FALSE),"")</f>
        <v/>
      </c>
      <c r="K86" s="226" t="str">
        <f>IFERROR(VLOOKUP($I86,追加登録選手!$A$1:$F$1000,COLUMN(男子選手!C82),FALSE),"")</f>
        <v/>
      </c>
      <c r="L86" s="226" t="str">
        <f>IFERROR(VLOOKUP($I86,追加登録選手!$A$1:$F$1000,COLUMN(男子選手!D82),FALSE),"")</f>
        <v/>
      </c>
      <c r="M86" s="226" t="str">
        <f>IFERROR(VLOOKUP($I86,追加登録選手!$A$1:$F$1000,COLUMN(男子選手!E82),FALSE),"")</f>
        <v/>
      </c>
      <c r="N86" s="226" t="str">
        <f>IFERROR(VLOOKUP($I86,追加登録選手!$A$1:$F$1000,COLUMN(男子選手!F82),FALSE),"")</f>
        <v/>
      </c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</row>
    <row r="87" spans="1:37" x14ac:dyDescent="0.2">
      <c r="A87" s="221"/>
      <c r="B87" s="218">
        <f t="shared" si="5"/>
        <v>83</v>
      </c>
      <c r="C87" s="218" t="str">
        <f t="shared" si="6"/>
        <v>　　　</v>
      </c>
      <c r="D87" s="218" t="str">
        <f t="shared" si="7"/>
        <v xml:space="preserve"> </v>
      </c>
      <c r="E87" s="218" t="str">
        <f t="shared" si="8"/>
        <v/>
      </c>
      <c r="F87" s="218" t="e">
        <f>VLOOKUP(初期設定!$C$4,学校番号!$A$3:$D$50,4,FALSE)</f>
        <v>#N/A</v>
      </c>
      <c r="G87" s="223" t="str">
        <f t="shared" si="9"/>
        <v>　　　()</v>
      </c>
      <c r="H87" s="223"/>
      <c r="I87" s="226">
        <f>MOD(初期設定!$C$4,100)*100+ROW(男子選手!B83)</f>
        <v>83</v>
      </c>
      <c r="J87" s="226" t="str">
        <f>IFERROR(VLOOKUP($I87,追加登録選手!$A$1:$F$1000,COLUMN(男子選手!B83),FALSE),"")</f>
        <v/>
      </c>
      <c r="K87" s="226" t="str">
        <f>IFERROR(VLOOKUP($I87,追加登録選手!$A$1:$F$1000,COLUMN(男子選手!C83),FALSE),"")</f>
        <v/>
      </c>
      <c r="L87" s="226" t="str">
        <f>IFERROR(VLOOKUP($I87,追加登録選手!$A$1:$F$1000,COLUMN(男子選手!D83),FALSE),"")</f>
        <v/>
      </c>
      <c r="M87" s="226" t="str">
        <f>IFERROR(VLOOKUP($I87,追加登録選手!$A$1:$F$1000,COLUMN(男子選手!E83),FALSE),"")</f>
        <v/>
      </c>
      <c r="N87" s="226" t="str">
        <f>IFERROR(VLOOKUP($I87,追加登録選手!$A$1:$F$1000,COLUMN(男子選手!F83),FALSE),"")</f>
        <v/>
      </c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</row>
    <row r="88" spans="1:37" x14ac:dyDescent="0.2">
      <c r="A88" s="221"/>
      <c r="B88" s="218">
        <f t="shared" si="5"/>
        <v>84</v>
      </c>
      <c r="C88" s="218" t="str">
        <f t="shared" si="6"/>
        <v>　　　</v>
      </c>
      <c r="D88" s="218" t="str">
        <f t="shared" si="7"/>
        <v xml:space="preserve"> </v>
      </c>
      <c r="E88" s="218" t="str">
        <f t="shared" si="8"/>
        <v/>
      </c>
      <c r="F88" s="218" t="e">
        <f>VLOOKUP(初期設定!$C$4,学校番号!$A$3:$D$50,4,FALSE)</f>
        <v>#N/A</v>
      </c>
      <c r="G88" s="223" t="str">
        <f t="shared" si="9"/>
        <v>　　　()</v>
      </c>
      <c r="H88" s="223"/>
      <c r="I88" s="226">
        <f>MOD(初期設定!$C$4,100)*100+ROW(男子選手!B84)</f>
        <v>84</v>
      </c>
      <c r="J88" s="226" t="str">
        <f>IFERROR(VLOOKUP($I88,追加登録選手!$A$1:$F$1000,COLUMN(男子選手!B84),FALSE),"")</f>
        <v/>
      </c>
      <c r="K88" s="226" t="str">
        <f>IFERROR(VLOOKUP($I88,追加登録選手!$A$1:$F$1000,COLUMN(男子選手!C84),FALSE),"")</f>
        <v/>
      </c>
      <c r="L88" s="226" t="str">
        <f>IFERROR(VLOOKUP($I88,追加登録選手!$A$1:$F$1000,COLUMN(男子選手!D84),FALSE),"")</f>
        <v/>
      </c>
      <c r="M88" s="226" t="str">
        <f>IFERROR(VLOOKUP($I88,追加登録選手!$A$1:$F$1000,COLUMN(男子選手!E84),FALSE),"")</f>
        <v/>
      </c>
      <c r="N88" s="226" t="str">
        <f>IFERROR(VLOOKUP($I88,追加登録選手!$A$1:$F$1000,COLUMN(男子選手!F84),FALSE),"")</f>
        <v/>
      </c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9"/>
      <c r="AH88" s="119"/>
      <c r="AI88" s="119"/>
      <c r="AJ88" s="119"/>
      <c r="AK88" s="119"/>
    </row>
    <row r="89" spans="1:37" x14ac:dyDescent="0.2">
      <c r="A89" s="221"/>
      <c r="B89" s="218">
        <f t="shared" si="5"/>
        <v>85</v>
      </c>
      <c r="C89" s="218" t="str">
        <f t="shared" si="6"/>
        <v>　　　</v>
      </c>
      <c r="D89" s="218" t="str">
        <f t="shared" si="7"/>
        <v xml:space="preserve"> </v>
      </c>
      <c r="E89" s="218" t="str">
        <f t="shared" si="8"/>
        <v/>
      </c>
      <c r="F89" s="218" t="e">
        <f>VLOOKUP(初期設定!$C$4,学校番号!$A$3:$D$50,4,FALSE)</f>
        <v>#N/A</v>
      </c>
      <c r="G89" s="223" t="str">
        <f t="shared" si="9"/>
        <v>　　　()</v>
      </c>
      <c r="H89" s="223"/>
      <c r="I89" s="226">
        <f>MOD(初期設定!$C$4,100)*100+ROW(男子選手!B85)</f>
        <v>85</v>
      </c>
      <c r="J89" s="226" t="str">
        <f>IFERROR(VLOOKUP($I89,追加登録選手!$A$1:$F$1000,COLUMN(男子選手!B85),FALSE),"")</f>
        <v/>
      </c>
      <c r="K89" s="226" t="str">
        <f>IFERROR(VLOOKUP($I89,追加登録選手!$A$1:$F$1000,COLUMN(男子選手!C85),FALSE),"")</f>
        <v/>
      </c>
      <c r="L89" s="226" t="str">
        <f>IFERROR(VLOOKUP($I89,追加登録選手!$A$1:$F$1000,COLUMN(男子選手!D85),FALSE),"")</f>
        <v/>
      </c>
      <c r="M89" s="226" t="str">
        <f>IFERROR(VLOOKUP($I89,追加登録選手!$A$1:$F$1000,COLUMN(男子選手!E85),FALSE),"")</f>
        <v/>
      </c>
      <c r="N89" s="226" t="str">
        <f>IFERROR(VLOOKUP($I89,追加登録選手!$A$1:$F$1000,COLUMN(男子選手!F85),FALSE),"")</f>
        <v/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</row>
    <row r="90" spans="1:37" x14ac:dyDescent="0.2">
      <c r="A90" s="221"/>
      <c r="B90" s="218">
        <f t="shared" si="5"/>
        <v>86</v>
      </c>
      <c r="C90" s="218" t="str">
        <f t="shared" si="6"/>
        <v>　　　</v>
      </c>
      <c r="D90" s="218" t="str">
        <f t="shared" si="7"/>
        <v xml:space="preserve"> </v>
      </c>
      <c r="E90" s="218" t="str">
        <f t="shared" si="8"/>
        <v/>
      </c>
      <c r="F90" s="218" t="e">
        <f>VLOOKUP(初期設定!$C$4,学校番号!$A$3:$D$50,4,FALSE)</f>
        <v>#N/A</v>
      </c>
      <c r="G90" s="223" t="str">
        <f t="shared" si="9"/>
        <v>　　　()</v>
      </c>
      <c r="H90" s="223"/>
      <c r="I90" s="226">
        <f>MOD(初期設定!$C$4,100)*100+ROW(男子選手!B86)</f>
        <v>86</v>
      </c>
      <c r="J90" s="226" t="str">
        <f>IFERROR(VLOOKUP($I90,追加登録選手!$A$1:$F$1000,COLUMN(男子選手!B86),FALSE),"")</f>
        <v/>
      </c>
      <c r="K90" s="226" t="str">
        <f>IFERROR(VLOOKUP($I90,追加登録選手!$A$1:$F$1000,COLUMN(男子選手!C86),FALSE),"")</f>
        <v/>
      </c>
      <c r="L90" s="226" t="str">
        <f>IFERROR(VLOOKUP($I90,追加登録選手!$A$1:$F$1000,COLUMN(男子選手!D86),FALSE),"")</f>
        <v/>
      </c>
      <c r="M90" s="226" t="str">
        <f>IFERROR(VLOOKUP($I90,追加登録選手!$A$1:$F$1000,COLUMN(男子選手!E86),FALSE),"")</f>
        <v/>
      </c>
      <c r="N90" s="226" t="str">
        <f>IFERROR(VLOOKUP($I90,追加登録選手!$A$1:$F$1000,COLUMN(男子選手!F86),FALSE),"")</f>
        <v/>
      </c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</row>
    <row r="91" spans="1:37" x14ac:dyDescent="0.2">
      <c r="A91" s="221"/>
      <c r="B91" s="218">
        <f t="shared" si="5"/>
        <v>87</v>
      </c>
      <c r="C91" s="218" t="str">
        <f t="shared" si="6"/>
        <v>　　　</v>
      </c>
      <c r="D91" s="218" t="str">
        <f t="shared" si="7"/>
        <v xml:space="preserve"> </v>
      </c>
      <c r="E91" s="218" t="str">
        <f t="shared" si="8"/>
        <v/>
      </c>
      <c r="F91" s="218" t="e">
        <f>VLOOKUP(初期設定!$C$4,学校番号!$A$3:$D$50,4,FALSE)</f>
        <v>#N/A</v>
      </c>
      <c r="G91" s="223" t="str">
        <f t="shared" si="9"/>
        <v>　　　()</v>
      </c>
      <c r="H91" s="223"/>
      <c r="I91" s="226">
        <f>MOD(初期設定!$C$4,100)*100+ROW(男子選手!B87)</f>
        <v>87</v>
      </c>
      <c r="J91" s="226" t="str">
        <f>IFERROR(VLOOKUP($I91,追加登録選手!$A$1:$F$1000,COLUMN(男子選手!B87),FALSE),"")</f>
        <v/>
      </c>
      <c r="K91" s="226" t="str">
        <f>IFERROR(VLOOKUP($I91,追加登録選手!$A$1:$F$1000,COLUMN(男子選手!C87),FALSE),"")</f>
        <v/>
      </c>
      <c r="L91" s="226" t="str">
        <f>IFERROR(VLOOKUP($I91,追加登録選手!$A$1:$F$1000,COLUMN(男子選手!D87),FALSE),"")</f>
        <v/>
      </c>
      <c r="M91" s="226" t="str">
        <f>IFERROR(VLOOKUP($I91,追加登録選手!$A$1:$F$1000,COLUMN(男子選手!E87),FALSE),"")</f>
        <v/>
      </c>
      <c r="N91" s="226" t="str">
        <f>IFERROR(VLOOKUP($I91,追加登録選手!$A$1:$F$1000,COLUMN(男子選手!F87),FALSE),"")</f>
        <v/>
      </c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9"/>
      <c r="AE91" s="119"/>
      <c r="AF91" s="119"/>
      <c r="AG91" s="119"/>
      <c r="AH91" s="119"/>
      <c r="AI91" s="119"/>
      <c r="AJ91" s="119"/>
      <c r="AK91" s="119"/>
    </row>
    <row r="92" spans="1:37" x14ac:dyDescent="0.2">
      <c r="A92" s="221"/>
      <c r="B92" s="218">
        <f t="shared" si="5"/>
        <v>88</v>
      </c>
      <c r="C92" s="218" t="str">
        <f t="shared" si="6"/>
        <v>　　　</v>
      </c>
      <c r="D92" s="218" t="str">
        <f t="shared" si="7"/>
        <v xml:space="preserve"> </v>
      </c>
      <c r="E92" s="218" t="str">
        <f t="shared" si="8"/>
        <v/>
      </c>
      <c r="F92" s="218" t="e">
        <f>VLOOKUP(初期設定!$C$4,学校番号!$A$3:$D$50,4,FALSE)</f>
        <v>#N/A</v>
      </c>
      <c r="G92" s="223" t="str">
        <f t="shared" si="9"/>
        <v>　　　()</v>
      </c>
      <c r="H92" s="223"/>
      <c r="I92" s="226">
        <f>MOD(初期設定!$C$4,100)*100+ROW(男子選手!B88)</f>
        <v>88</v>
      </c>
      <c r="J92" s="226" t="str">
        <f>IFERROR(VLOOKUP($I92,追加登録選手!$A$1:$F$1000,COLUMN(男子選手!B88),FALSE),"")</f>
        <v/>
      </c>
      <c r="K92" s="226" t="str">
        <f>IFERROR(VLOOKUP($I92,追加登録選手!$A$1:$F$1000,COLUMN(男子選手!C88),FALSE),"")</f>
        <v/>
      </c>
      <c r="L92" s="226" t="str">
        <f>IFERROR(VLOOKUP($I92,追加登録選手!$A$1:$F$1000,COLUMN(男子選手!D88),FALSE),"")</f>
        <v/>
      </c>
      <c r="M92" s="226" t="str">
        <f>IFERROR(VLOOKUP($I92,追加登録選手!$A$1:$F$1000,COLUMN(男子選手!E88),FALSE),"")</f>
        <v/>
      </c>
      <c r="N92" s="226" t="str">
        <f>IFERROR(VLOOKUP($I92,追加登録選手!$A$1:$F$1000,COLUMN(男子選手!F88),FALSE),"")</f>
        <v/>
      </c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</row>
    <row r="93" spans="1:37" x14ac:dyDescent="0.2">
      <c r="A93" s="221"/>
      <c r="B93" s="218">
        <f t="shared" si="5"/>
        <v>89</v>
      </c>
      <c r="C93" s="218" t="str">
        <f t="shared" si="6"/>
        <v>　　　</v>
      </c>
      <c r="D93" s="218" t="str">
        <f t="shared" si="7"/>
        <v xml:space="preserve"> </v>
      </c>
      <c r="E93" s="218" t="str">
        <f t="shared" si="8"/>
        <v/>
      </c>
      <c r="F93" s="218" t="e">
        <f>VLOOKUP(初期設定!$C$4,学校番号!$A$3:$D$50,4,FALSE)</f>
        <v>#N/A</v>
      </c>
      <c r="G93" s="223" t="str">
        <f t="shared" si="9"/>
        <v>　　　()</v>
      </c>
      <c r="H93" s="223"/>
      <c r="I93" s="226">
        <f>MOD(初期設定!$C$4,100)*100+ROW(男子選手!B89)</f>
        <v>89</v>
      </c>
      <c r="J93" s="226" t="str">
        <f>IFERROR(VLOOKUP($I93,追加登録選手!$A$1:$F$1000,COLUMN(男子選手!B89),FALSE),"")</f>
        <v/>
      </c>
      <c r="K93" s="226" t="str">
        <f>IFERROR(VLOOKUP($I93,追加登録選手!$A$1:$F$1000,COLUMN(男子選手!C89),FALSE),"")</f>
        <v/>
      </c>
      <c r="L93" s="226" t="str">
        <f>IFERROR(VLOOKUP($I93,追加登録選手!$A$1:$F$1000,COLUMN(男子選手!D89),FALSE),"")</f>
        <v/>
      </c>
      <c r="M93" s="226" t="str">
        <f>IFERROR(VLOOKUP($I93,追加登録選手!$A$1:$F$1000,COLUMN(男子選手!E89),FALSE),"")</f>
        <v/>
      </c>
      <c r="N93" s="226" t="str">
        <f>IFERROR(VLOOKUP($I93,追加登録選手!$A$1:$F$1000,COLUMN(男子選手!F89),FALSE),"")</f>
        <v/>
      </c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</row>
    <row r="94" spans="1:37" x14ac:dyDescent="0.2">
      <c r="A94" s="221"/>
      <c r="B94" s="218">
        <f t="shared" si="5"/>
        <v>90</v>
      </c>
      <c r="C94" s="218" t="str">
        <f t="shared" si="6"/>
        <v>　　　</v>
      </c>
      <c r="D94" s="218" t="str">
        <f t="shared" si="7"/>
        <v xml:space="preserve"> </v>
      </c>
      <c r="E94" s="218" t="str">
        <f t="shared" si="8"/>
        <v/>
      </c>
      <c r="F94" s="218" t="e">
        <f>VLOOKUP(初期設定!$C$4,学校番号!$A$3:$D$50,4,FALSE)</f>
        <v>#N/A</v>
      </c>
      <c r="G94" s="223" t="str">
        <f t="shared" si="9"/>
        <v>　　　()</v>
      </c>
      <c r="H94" s="223"/>
      <c r="I94" s="226">
        <f>MOD(初期設定!$C$4,100)*100+ROW(男子選手!B90)</f>
        <v>90</v>
      </c>
      <c r="J94" s="226" t="str">
        <f>IFERROR(VLOOKUP($I94,追加登録選手!$A$1:$F$1000,COLUMN(男子選手!B90),FALSE),"")</f>
        <v/>
      </c>
      <c r="K94" s="226" t="str">
        <f>IFERROR(VLOOKUP($I94,追加登録選手!$A$1:$F$1000,COLUMN(男子選手!C90),FALSE),"")</f>
        <v/>
      </c>
      <c r="L94" s="226" t="str">
        <f>IFERROR(VLOOKUP($I94,追加登録選手!$A$1:$F$1000,COLUMN(男子選手!D90),FALSE),"")</f>
        <v/>
      </c>
      <c r="M94" s="226" t="str">
        <f>IFERROR(VLOOKUP($I94,追加登録選手!$A$1:$F$1000,COLUMN(男子選手!E90),FALSE),"")</f>
        <v/>
      </c>
      <c r="N94" s="226" t="str">
        <f>IFERROR(VLOOKUP($I94,追加登録選手!$A$1:$F$1000,COLUMN(男子選手!F90),FALSE),"")</f>
        <v/>
      </c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</row>
    <row r="95" spans="1:37" x14ac:dyDescent="0.2">
      <c r="A95" s="221"/>
      <c r="B95" s="218">
        <f t="shared" si="5"/>
        <v>91</v>
      </c>
      <c r="C95" s="218" t="str">
        <f t="shared" si="6"/>
        <v>　　　</v>
      </c>
      <c r="D95" s="218" t="str">
        <f t="shared" si="7"/>
        <v xml:space="preserve"> </v>
      </c>
      <c r="E95" s="218" t="str">
        <f t="shared" si="8"/>
        <v/>
      </c>
      <c r="F95" s="218" t="e">
        <f>VLOOKUP(初期設定!$C$4,学校番号!$A$3:$D$50,4,FALSE)</f>
        <v>#N/A</v>
      </c>
      <c r="G95" s="223" t="str">
        <f t="shared" si="9"/>
        <v>　　　()</v>
      </c>
      <c r="H95" s="223"/>
      <c r="I95" s="226">
        <f>MOD(初期設定!$C$4,100)*100+ROW(男子選手!B91)</f>
        <v>91</v>
      </c>
      <c r="J95" s="226" t="str">
        <f>IFERROR(VLOOKUP($I95,追加登録選手!$A$1:$F$1000,COLUMN(男子選手!B91),FALSE),"")</f>
        <v/>
      </c>
      <c r="K95" s="226" t="str">
        <f>IFERROR(VLOOKUP($I95,追加登録選手!$A$1:$F$1000,COLUMN(男子選手!C91),FALSE),"")</f>
        <v/>
      </c>
      <c r="L95" s="226" t="str">
        <f>IFERROR(VLOOKUP($I95,追加登録選手!$A$1:$F$1000,COLUMN(男子選手!D91),FALSE),"")</f>
        <v/>
      </c>
      <c r="M95" s="226" t="str">
        <f>IFERROR(VLOOKUP($I95,追加登録選手!$A$1:$F$1000,COLUMN(男子選手!E91),FALSE),"")</f>
        <v/>
      </c>
      <c r="N95" s="226" t="str">
        <f>IFERROR(VLOOKUP($I95,追加登録選手!$A$1:$F$1000,COLUMN(男子選手!F91),FALSE),"")</f>
        <v/>
      </c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</row>
    <row r="96" spans="1:37" x14ac:dyDescent="0.2">
      <c r="A96" s="221"/>
      <c r="B96" s="218">
        <f t="shared" si="5"/>
        <v>92</v>
      </c>
      <c r="C96" s="218" t="str">
        <f t="shared" si="6"/>
        <v>　　　</v>
      </c>
      <c r="D96" s="218" t="str">
        <f t="shared" si="7"/>
        <v xml:space="preserve"> </v>
      </c>
      <c r="E96" s="218" t="str">
        <f t="shared" si="8"/>
        <v/>
      </c>
      <c r="F96" s="218" t="e">
        <f>VLOOKUP(初期設定!$C$4,学校番号!$A$3:$D$50,4,FALSE)</f>
        <v>#N/A</v>
      </c>
      <c r="G96" s="223" t="str">
        <f t="shared" si="9"/>
        <v>　　　()</v>
      </c>
      <c r="H96" s="223"/>
      <c r="I96" s="226">
        <f>MOD(初期設定!$C$4,100)*100+ROW(男子選手!B92)</f>
        <v>92</v>
      </c>
      <c r="J96" s="226" t="str">
        <f>IFERROR(VLOOKUP($I96,追加登録選手!$A$1:$F$1000,COLUMN(男子選手!B92),FALSE),"")</f>
        <v/>
      </c>
      <c r="K96" s="226" t="str">
        <f>IFERROR(VLOOKUP($I96,追加登録選手!$A$1:$F$1000,COLUMN(男子選手!C92),FALSE),"")</f>
        <v/>
      </c>
      <c r="L96" s="226" t="str">
        <f>IFERROR(VLOOKUP($I96,追加登録選手!$A$1:$F$1000,COLUMN(男子選手!D92),FALSE),"")</f>
        <v/>
      </c>
      <c r="M96" s="226" t="str">
        <f>IFERROR(VLOOKUP($I96,追加登録選手!$A$1:$F$1000,COLUMN(男子選手!E92),FALSE),"")</f>
        <v/>
      </c>
      <c r="N96" s="226" t="str">
        <f>IFERROR(VLOOKUP($I96,追加登録選手!$A$1:$F$1000,COLUMN(男子選手!F92),FALSE),"")</f>
        <v/>
      </c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</row>
    <row r="97" spans="1:37" x14ac:dyDescent="0.2">
      <c r="A97" s="221"/>
      <c r="B97" s="218">
        <f t="shared" si="5"/>
        <v>93</v>
      </c>
      <c r="C97" s="218" t="str">
        <f t="shared" si="6"/>
        <v>　　　</v>
      </c>
      <c r="D97" s="218" t="str">
        <f t="shared" si="7"/>
        <v xml:space="preserve"> </v>
      </c>
      <c r="E97" s="218" t="str">
        <f t="shared" si="8"/>
        <v/>
      </c>
      <c r="F97" s="218" t="e">
        <f>VLOOKUP(初期設定!$C$4,学校番号!$A$3:$D$50,4,FALSE)</f>
        <v>#N/A</v>
      </c>
      <c r="G97" s="223" t="str">
        <f t="shared" si="9"/>
        <v>　　　()</v>
      </c>
      <c r="H97" s="223"/>
      <c r="I97" s="226">
        <f>MOD(初期設定!$C$4,100)*100+ROW(男子選手!B93)</f>
        <v>93</v>
      </c>
      <c r="J97" s="226" t="str">
        <f>IFERROR(VLOOKUP($I97,追加登録選手!$A$1:$F$1000,COLUMN(男子選手!B93),FALSE),"")</f>
        <v/>
      </c>
      <c r="K97" s="226" t="str">
        <f>IFERROR(VLOOKUP($I97,追加登録選手!$A$1:$F$1000,COLUMN(男子選手!C93),FALSE),"")</f>
        <v/>
      </c>
      <c r="L97" s="226" t="str">
        <f>IFERROR(VLOOKUP($I97,追加登録選手!$A$1:$F$1000,COLUMN(男子選手!D93),FALSE),"")</f>
        <v/>
      </c>
      <c r="M97" s="226" t="str">
        <f>IFERROR(VLOOKUP($I97,追加登録選手!$A$1:$F$1000,COLUMN(男子選手!E93),FALSE),"")</f>
        <v/>
      </c>
      <c r="N97" s="226" t="str">
        <f>IFERROR(VLOOKUP($I97,追加登録選手!$A$1:$F$1000,COLUMN(男子選手!F93),FALSE),"")</f>
        <v/>
      </c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</row>
    <row r="98" spans="1:37" x14ac:dyDescent="0.2">
      <c r="A98" s="221"/>
      <c r="B98" s="218">
        <f t="shared" si="5"/>
        <v>94</v>
      </c>
      <c r="C98" s="218" t="str">
        <f t="shared" si="6"/>
        <v>　　　</v>
      </c>
      <c r="D98" s="218" t="str">
        <f t="shared" si="7"/>
        <v xml:space="preserve"> </v>
      </c>
      <c r="E98" s="218" t="str">
        <f t="shared" si="8"/>
        <v/>
      </c>
      <c r="F98" s="218" t="e">
        <f>VLOOKUP(初期設定!$C$4,学校番号!$A$3:$D$50,4,FALSE)</f>
        <v>#N/A</v>
      </c>
      <c r="G98" s="223" t="str">
        <f t="shared" si="9"/>
        <v>　　　()</v>
      </c>
      <c r="H98" s="223"/>
      <c r="I98" s="226">
        <f>MOD(初期設定!$C$4,100)*100+ROW(男子選手!B94)</f>
        <v>94</v>
      </c>
      <c r="J98" s="226" t="str">
        <f>IFERROR(VLOOKUP($I98,追加登録選手!$A$1:$F$1000,COLUMN(男子選手!B94),FALSE),"")</f>
        <v/>
      </c>
      <c r="K98" s="226" t="str">
        <f>IFERROR(VLOOKUP($I98,追加登録選手!$A$1:$F$1000,COLUMN(男子選手!C94),FALSE),"")</f>
        <v/>
      </c>
      <c r="L98" s="226" t="str">
        <f>IFERROR(VLOOKUP($I98,追加登録選手!$A$1:$F$1000,COLUMN(男子選手!D94),FALSE),"")</f>
        <v/>
      </c>
      <c r="M98" s="226" t="str">
        <f>IFERROR(VLOOKUP($I98,追加登録選手!$A$1:$F$1000,COLUMN(男子選手!E94),FALSE),"")</f>
        <v/>
      </c>
      <c r="N98" s="226" t="str">
        <f>IFERROR(VLOOKUP($I98,追加登録選手!$A$1:$F$1000,COLUMN(男子選手!F94),FALSE),"")</f>
        <v/>
      </c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</row>
    <row r="99" spans="1:37" x14ac:dyDescent="0.2">
      <c r="A99" s="221"/>
      <c r="B99" s="218">
        <f t="shared" si="5"/>
        <v>95</v>
      </c>
      <c r="C99" s="218" t="str">
        <f t="shared" si="6"/>
        <v>　　　</v>
      </c>
      <c r="D99" s="218" t="str">
        <f t="shared" si="7"/>
        <v xml:space="preserve"> </v>
      </c>
      <c r="E99" s="218" t="str">
        <f t="shared" si="8"/>
        <v/>
      </c>
      <c r="F99" s="218" t="e">
        <f>VLOOKUP(初期設定!$C$4,学校番号!$A$3:$D$50,4,FALSE)</f>
        <v>#N/A</v>
      </c>
      <c r="G99" s="223" t="str">
        <f t="shared" si="9"/>
        <v>　　　()</v>
      </c>
      <c r="H99" s="223"/>
      <c r="I99" s="226">
        <f>MOD(初期設定!$C$4,100)*100+ROW(男子選手!B95)</f>
        <v>95</v>
      </c>
      <c r="J99" s="226" t="str">
        <f>IFERROR(VLOOKUP($I99,追加登録選手!$A$1:$F$1000,COLUMN(男子選手!B95),FALSE),"")</f>
        <v/>
      </c>
      <c r="K99" s="226" t="str">
        <f>IFERROR(VLOOKUP($I99,追加登録選手!$A$1:$F$1000,COLUMN(男子選手!C95),FALSE),"")</f>
        <v/>
      </c>
      <c r="L99" s="226" t="str">
        <f>IFERROR(VLOOKUP($I99,追加登録選手!$A$1:$F$1000,COLUMN(男子選手!D95),FALSE),"")</f>
        <v/>
      </c>
      <c r="M99" s="226" t="str">
        <f>IFERROR(VLOOKUP($I99,追加登録選手!$A$1:$F$1000,COLUMN(男子選手!E95),FALSE),"")</f>
        <v/>
      </c>
      <c r="N99" s="226" t="str">
        <f>IFERROR(VLOOKUP($I99,追加登録選手!$A$1:$F$1000,COLUMN(男子選手!F95),FALSE),"")</f>
        <v/>
      </c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</row>
    <row r="100" spans="1:37" x14ac:dyDescent="0.2">
      <c r="A100" s="221"/>
      <c r="B100" s="218">
        <f t="shared" si="5"/>
        <v>96</v>
      </c>
      <c r="C100" s="218" t="str">
        <f t="shared" si="6"/>
        <v>　　　</v>
      </c>
      <c r="D100" s="218" t="str">
        <f t="shared" si="7"/>
        <v xml:space="preserve"> </v>
      </c>
      <c r="E100" s="218" t="str">
        <f t="shared" si="8"/>
        <v/>
      </c>
      <c r="F100" s="218" t="e">
        <f>VLOOKUP(初期設定!$C$4,学校番号!$A$3:$D$50,4,FALSE)</f>
        <v>#N/A</v>
      </c>
      <c r="G100" s="223" t="str">
        <f t="shared" si="9"/>
        <v>　　　()</v>
      </c>
      <c r="H100" s="223"/>
      <c r="I100" s="226">
        <f>MOD(初期設定!$C$4,100)*100+ROW(男子選手!B96)</f>
        <v>96</v>
      </c>
      <c r="J100" s="226" t="str">
        <f>IFERROR(VLOOKUP($I100,追加登録選手!$A$1:$F$1000,COLUMN(男子選手!B96),FALSE),"")</f>
        <v/>
      </c>
      <c r="K100" s="226" t="str">
        <f>IFERROR(VLOOKUP($I100,追加登録選手!$A$1:$F$1000,COLUMN(男子選手!C96),FALSE),"")</f>
        <v/>
      </c>
      <c r="L100" s="226" t="str">
        <f>IFERROR(VLOOKUP($I100,追加登録選手!$A$1:$F$1000,COLUMN(男子選手!D96),FALSE),"")</f>
        <v/>
      </c>
      <c r="M100" s="226" t="str">
        <f>IFERROR(VLOOKUP($I100,追加登録選手!$A$1:$F$1000,COLUMN(男子選手!E96),FALSE),"")</f>
        <v/>
      </c>
      <c r="N100" s="226" t="str">
        <f>IFERROR(VLOOKUP($I100,追加登録選手!$A$1:$F$1000,COLUMN(男子選手!F96),FALSE),"")</f>
        <v/>
      </c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</row>
    <row r="101" spans="1:37" x14ac:dyDescent="0.2">
      <c r="A101" s="221"/>
      <c r="B101" s="218">
        <f t="shared" si="5"/>
        <v>97</v>
      </c>
      <c r="C101" s="218" t="str">
        <f t="shared" si="6"/>
        <v>　　　</v>
      </c>
      <c r="D101" s="218" t="str">
        <f t="shared" si="7"/>
        <v xml:space="preserve"> </v>
      </c>
      <c r="E101" s="218" t="str">
        <f t="shared" si="8"/>
        <v/>
      </c>
      <c r="F101" s="218" t="e">
        <f>VLOOKUP(初期設定!$C$4,学校番号!$A$3:$D$50,4,FALSE)</f>
        <v>#N/A</v>
      </c>
      <c r="G101" s="223" t="str">
        <f t="shared" si="9"/>
        <v>　　　()</v>
      </c>
      <c r="H101" s="223"/>
      <c r="I101" s="226">
        <f>MOD(初期設定!$C$4,100)*100+ROW(男子選手!B97)</f>
        <v>97</v>
      </c>
      <c r="J101" s="226" t="str">
        <f>IFERROR(VLOOKUP($I101,追加登録選手!$A$1:$F$1000,COLUMN(男子選手!B97),FALSE),"")</f>
        <v/>
      </c>
      <c r="K101" s="226" t="str">
        <f>IFERROR(VLOOKUP($I101,追加登録選手!$A$1:$F$1000,COLUMN(男子選手!C97),FALSE),"")</f>
        <v/>
      </c>
      <c r="L101" s="226" t="str">
        <f>IFERROR(VLOOKUP($I101,追加登録選手!$A$1:$F$1000,COLUMN(男子選手!D97),FALSE),"")</f>
        <v/>
      </c>
      <c r="M101" s="226" t="str">
        <f>IFERROR(VLOOKUP($I101,追加登録選手!$A$1:$F$1000,COLUMN(男子選手!E97),FALSE),"")</f>
        <v/>
      </c>
      <c r="N101" s="226" t="str">
        <f>IFERROR(VLOOKUP($I101,追加登録選手!$A$1:$F$1000,COLUMN(男子選手!F97),FALSE),"")</f>
        <v/>
      </c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</row>
    <row r="102" spans="1:37" x14ac:dyDescent="0.2">
      <c r="A102" s="221"/>
      <c r="B102" s="218">
        <f t="shared" si="5"/>
        <v>98</v>
      </c>
      <c r="C102" s="218" t="str">
        <f t="shared" si="6"/>
        <v>　　　</v>
      </c>
      <c r="D102" s="218" t="str">
        <f t="shared" si="7"/>
        <v xml:space="preserve"> </v>
      </c>
      <c r="E102" s="218" t="str">
        <f t="shared" si="8"/>
        <v/>
      </c>
      <c r="F102" s="218" t="e">
        <f>VLOOKUP(初期設定!$C$4,学校番号!$A$3:$D$50,4,FALSE)</f>
        <v>#N/A</v>
      </c>
      <c r="G102" s="223" t="str">
        <f t="shared" si="9"/>
        <v>　　　()</v>
      </c>
      <c r="H102" s="223"/>
      <c r="I102" s="226">
        <f>MOD(初期設定!$C$4,100)*100+ROW(男子選手!B98)</f>
        <v>98</v>
      </c>
      <c r="J102" s="226" t="str">
        <f>IFERROR(VLOOKUP($I102,追加登録選手!$A$1:$F$1000,COLUMN(男子選手!B98),FALSE),"")</f>
        <v/>
      </c>
      <c r="K102" s="226" t="str">
        <f>IFERROR(VLOOKUP($I102,追加登録選手!$A$1:$F$1000,COLUMN(男子選手!C98),FALSE),"")</f>
        <v/>
      </c>
      <c r="L102" s="226" t="str">
        <f>IFERROR(VLOOKUP($I102,追加登録選手!$A$1:$F$1000,COLUMN(男子選手!D98),FALSE),"")</f>
        <v/>
      </c>
      <c r="M102" s="226" t="str">
        <f>IFERROR(VLOOKUP($I102,追加登録選手!$A$1:$F$1000,COLUMN(男子選手!E98),FALSE),"")</f>
        <v/>
      </c>
      <c r="N102" s="226" t="str">
        <f>IFERROR(VLOOKUP($I102,追加登録選手!$A$1:$F$1000,COLUMN(男子選手!F98),FALSE),"")</f>
        <v/>
      </c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</row>
    <row r="103" spans="1:37" x14ac:dyDescent="0.2">
      <c r="A103" s="221"/>
      <c r="B103" s="218">
        <f t="shared" si="5"/>
        <v>99</v>
      </c>
      <c r="C103" s="218" t="str">
        <f t="shared" si="6"/>
        <v>　　　</v>
      </c>
      <c r="D103" s="218" t="str">
        <f t="shared" si="7"/>
        <v xml:space="preserve"> </v>
      </c>
      <c r="E103" s="218" t="str">
        <f t="shared" si="8"/>
        <v/>
      </c>
      <c r="F103" s="218" t="e">
        <f>VLOOKUP(初期設定!$C$4,学校番号!$A$3:$D$50,4,FALSE)</f>
        <v>#N/A</v>
      </c>
      <c r="G103" s="223" t="str">
        <f t="shared" si="9"/>
        <v>　　　()</v>
      </c>
      <c r="H103" s="223"/>
      <c r="I103" s="226">
        <f>MOD(初期設定!$C$4,100)*100+ROW(男子選手!B99)</f>
        <v>99</v>
      </c>
      <c r="J103" s="226" t="str">
        <f>IFERROR(VLOOKUP($I103,追加登録選手!$A$1:$F$1000,COLUMN(男子選手!B99),FALSE),"")</f>
        <v/>
      </c>
      <c r="K103" s="226" t="str">
        <f>IFERROR(VLOOKUP($I103,追加登録選手!$A$1:$F$1000,COLUMN(男子選手!C99),FALSE),"")</f>
        <v/>
      </c>
      <c r="L103" s="226" t="str">
        <f>IFERROR(VLOOKUP($I103,追加登録選手!$A$1:$F$1000,COLUMN(男子選手!D99),FALSE),"")</f>
        <v/>
      </c>
      <c r="M103" s="226" t="str">
        <f>IFERROR(VLOOKUP($I103,追加登録選手!$A$1:$F$1000,COLUMN(男子選手!E99),FALSE),"")</f>
        <v/>
      </c>
      <c r="N103" s="226" t="str">
        <f>IFERROR(VLOOKUP($I103,追加登録選手!$A$1:$F$1000,COLUMN(男子選手!F99),FALSE),"")</f>
        <v/>
      </c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</row>
    <row r="104" spans="1:37" x14ac:dyDescent="0.2">
      <c r="A104" s="221"/>
      <c r="B104" s="119"/>
      <c r="C104" s="119">
        <v>-20</v>
      </c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</row>
    <row r="105" spans="1:37" x14ac:dyDescent="0.2">
      <c r="A105" s="221"/>
      <c r="B105" s="119"/>
      <c r="C105" s="119">
        <v>1</v>
      </c>
      <c r="D105" s="119" t="s">
        <v>408</v>
      </c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</row>
    <row r="106" spans="1:37" x14ac:dyDescent="0.2">
      <c r="A106" s="221"/>
      <c r="B106" s="119"/>
      <c r="C106" s="119">
        <v>2</v>
      </c>
      <c r="D106" s="119" t="s">
        <v>409</v>
      </c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</row>
    <row r="107" spans="1:37" x14ac:dyDescent="0.2">
      <c r="A107" s="221"/>
      <c r="B107" s="119"/>
      <c r="C107" s="119">
        <v>3</v>
      </c>
      <c r="D107" s="119" t="s">
        <v>410</v>
      </c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</row>
    <row r="108" spans="1:37" x14ac:dyDescent="0.2">
      <c r="A108" s="221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</row>
    <row r="109" spans="1:37" x14ac:dyDescent="0.2">
      <c r="A109" s="221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</row>
    <row r="110" spans="1:37" x14ac:dyDescent="0.2">
      <c r="A110" s="221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</row>
    <row r="111" spans="1:37" x14ac:dyDescent="0.2">
      <c r="A111" s="221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  <c r="AK111" s="119"/>
    </row>
    <row r="112" spans="1:37" x14ac:dyDescent="0.2">
      <c r="A112" s="221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</row>
    <row r="113" spans="1:37" x14ac:dyDescent="0.2">
      <c r="A113" s="221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  <c r="AK113" s="119"/>
    </row>
    <row r="114" spans="1:37" x14ac:dyDescent="0.2">
      <c r="A114" s="221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  <c r="AK114" s="119"/>
    </row>
    <row r="115" spans="1:37" x14ac:dyDescent="0.2">
      <c r="A115" s="221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  <c r="AK115" s="119"/>
    </row>
    <row r="116" spans="1:37" x14ac:dyDescent="0.2">
      <c r="A116" s="221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</row>
    <row r="117" spans="1:37" x14ac:dyDescent="0.2">
      <c r="A117" s="221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</row>
    <row r="118" spans="1:37" x14ac:dyDescent="0.2">
      <c r="A118" s="221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</row>
    <row r="119" spans="1:37" x14ac:dyDescent="0.2">
      <c r="A119" s="221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  <c r="AK119" s="119"/>
    </row>
    <row r="120" spans="1:37" x14ac:dyDescent="0.2">
      <c r="A120" s="221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19"/>
    </row>
    <row r="121" spans="1:37" x14ac:dyDescent="0.2">
      <c r="A121" s="221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  <c r="AK121" s="119"/>
    </row>
    <row r="122" spans="1:37" x14ac:dyDescent="0.2">
      <c r="A122" s="221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  <c r="AK122" s="119"/>
    </row>
    <row r="123" spans="1:37" x14ac:dyDescent="0.2">
      <c r="A123" s="221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</row>
    <row r="124" spans="1:37" x14ac:dyDescent="0.2">
      <c r="A124" s="221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</row>
    <row r="125" spans="1:37" x14ac:dyDescent="0.2">
      <c r="A125" s="221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  <c r="AK125" s="119"/>
    </row>
    <row r="126" spans="1:37" x14ac:dyDescent="0.2">
      <c r="A126" s="221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  <c r="AK126" s="119"/>
    </row>
    <row r="127" spans="1:37" x14ac:dyDescent="0.2">
      <c r="A127" s="221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  <c r="AK127" s="119"/>
    </row>
    <row r="128" spans="1:37" x14ac:dyDescent="0.2">
      <c r="A128" s="221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  <c r="AK128" s="119"/>
    </row>
    <row r="129" spans="1:37" x14ac:dyDescent="0.2">
      <c r="A129" s="221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  <c r="AK129" s="119"/>
    </row>
    <row r="130" spans="1:37" x14ac:dyDescent="0.2">
      <c r="A130" s="221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  <c r="AK130" s="119"/>
    </row>
    <row r="131" spans="1:37" x14ac:dyDescent="0.2">
      <c r="A131" s="221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  <c r="AK131" s="119"/>
    </row>
    <row r="132" spans="1:37" x14ac:dyDescent="0.2">
      <c r="A132" s="221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  <c r="AK132" s="119"/>
    </row>
    <row r="133" spans="1:37" x14ac:dyDescent="0.2">
      <c r="A133" s="221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  <c r="AK133" s="119"/>
    </row>
    <row r="134" spans="1:37" x14ac:dyDescent="0.2">
      <c r="A134" s="221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  <c r="AK134" s="119"/>
    </row>
    <row r="135" spans="1:37" x14ac:dyDescent="0.2">
      <c r="A135" s="221"/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  <c r="AK135" s="119"/>
    </row>
    <row r="136" spans="1:37" x14ac:dyDescent="0.2">
      <c r="A136" s="221"/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</row>
    <row r="137" spans="1:37" x14ac:dyDescent="0.2">
      <c r="A137" s="221"/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  <c r="AK137" s="119"/>
    </row>
    <row r="138" spans="1:37" x14ac:dyDescent="0.2">
      <c r="A138" s="221"/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  <c r="AK138" s="119"/>
    </row>
    <row r="139" spans="1:37" x14ac:dyDescent="0.2">
      <c r="A139" s="221"/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  <c r="AK139" s="119"/>
    </row>
    <row r="140" spans="1:37" x14ac:dyDescent="0.2">
      <c r="A140" s="221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  <c r="AK140" s="119"/>
    </row>
    <row r="141" spans="1:37" x14ac:dyDescent="0.2">
      <c r="A141" s="221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  <c r="AK141" s="119"/>
    </row>
    <row r="142" spans="1:37" x14ac:dyDescent="0.2">
      <c r="A142" s="221"/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</row>
    <row r="143" spans="1:37" x14ac:dyDescent="0.2">
      <c r="A143" s="221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  <c r="AK143" s="119"/>
    </row>
    <row r="144" spans="1:37" x14ac:dyDescent="0.2">
      <c r="A144" s="221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  <c r="AK144" s="119"/>
    </row>
    <row r="145" spans="1:37" x14ac:dyDescent="0.2">
      <c r="A145" s="221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  <c r="AK145" s="119"/>
    </row>
    <row r="146" spans="1:37" x14ac:dyDescent="0.2">
      <c r="A146" s="221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  <c r="AK146" s="119"/>
    </row>
    <row r="147" spans="1:37" x14ac:dyDescent="0.2">
      <c r="A147" s="221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</row>
    <row r="148" spans="1:37" x14ac:dyDescent="0.2">
      <c r="A148" s="221"/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  <c r="AK148" s="119"/>
    </row>
    <row r="149" spans="1:37" x14ac:dyDescent="0.2">
      <c r="A149" s="221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  <c r="AK149" s="119"/>
    </row>
    <row r="150" spans="1:37" x14ac:dyDescent="0.2">
      <c r="A150" s="221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  <c r="AK150" s="119"/>
    </row>
    <row r="151" spans="1:37" x14ac:dyDescent="0.2">
      <c r="A151" s="221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</row>
    <row r="152" spans="1:37" x14ac:dyDescent="0.2">
      <c r="A152" s="221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  <c r="AK152" s="119"/>
    </row>
    <row r="153" spans="1:37" x14ac:dyDescent="0.2">
      <c r="A153" s="221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  <c r="AK153" s="119"/>
    </row>
    <row r="154" spans="1:37" x14ac:dyDescent="0.2">
      <c r="A154" s="221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  <c r="AK154" s="119"/>
    </row>
    <row r="155" spans="1:37" x14ac:dyDescent="0.2">
      <c r="A155" s="221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  <c r="AK155" s="119"/>
    </row>
    <row r="156" spans="1:37" x14ac:dyDescent="0.2">
      <c r="A156" s="221"/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  <c r="AK156" s="119"/>
    </row>
    <row r="157" spans="1:37" x14ac:dyDescent="0.2">
      <c r="A157" s="221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  <c r="AK157" s="119"/>
    </row>
    <row r="158" spans="1:37" x14ac:dyDescent="0.2">
      <c r="A158" s="221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</row>
    <row r="159" spans="1:37" x14ac:dyDescent="0.2">
      <c r="A159" s="221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  <c r="AK159" s="119"/>
    </row>
    <row r="160" spans="1:37" x14ac:dyDescent="0.2">
      <c r="A160" s="221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  <c r="AK160" s="119"/>
    </row>
    <row r="161" spans="1:37" x14ac:dyDescent="0.2">
      <c r="A161" s="221"/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</row>
    <row r="162" spans="1:37" x14ac:dyDescent="0.2">
      <c r="A162" s="221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</row>
    <row r="163" spans="1:37" x14ac:dyDescent="0.2">
      <c r="A163" s="221"/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</row>
    <row r="164" spans="1:37" x14ac:dyDescent="0.2">
      <c r="A164" s="221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</row>
    <row r="165" spans="1:37" x14ac:dyDescent="0.2">
      <c r="A165" s="221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</row>
    <row r="166" spans="1:37" x14ac:dyDescent="0.2">
      <c r="A166" s="221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</row>
    <row r="167" spans="1:37" x14ac:dyDescent="0.2">
      <c r="A167" s="221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</row>
    <row r="168" spans="1:37" x14ac:dyDescent="0.2">
      <c r="A168" s="221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</row>
    <row r="169" spans="1:37" x14ac:dyDescent="0.2">
      <c r="A169" s="221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</row>
    <row r="170" spans="1:37" x14ac:dyDescent="0.2">
      <c r="A170" s="221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</row>
    <row r="171" spans="1:37" x14ac:dyDescent="0.2">
      <c r="A171" s="221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</row>
    <row r="172" spans="1:37" x14ac:dyDescent="0.2">
      <c r="A172" s="221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  <c r="AK172" s="119"/>
    </row>
    <row r="173" spans="1:37" x14ac:dyDescent="0.2">
      <c r="A173" s="221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  <c r="AK173" s="119"/>
    </row>
    <row r="174" spans="1:37" x14ac:dyDescent="0.2">
      <c r="A174" s="221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  <c r="AK174" s="119"/>
    </row>
    <row r="175" spans="1:37" x14ac:dyDescent="0.2">
      <c r="A175" s="221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</row>
    <row r="176" spans="1:37" x14ac:dyDescent="0.2">
      <c r="A176" s="221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</row>
    <row r="177" spans="1:37" x14ac:dyDescent="0.2">
      <c r="A177" s="221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</row>
    <row r="178" spans="1:37" x14ac:dyDescent="0.2">
      <c r="A178" s="221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</row>
    <row r="179" spans="1:37" x14ac:dyDescent="0.2">
      <c r="A179" s="221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</row>
    <row r="180" spans="1:37" x14ac:dyDescent="0.2">
      <c r="A180" s="221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  <c r="AK180" s="119"/>
    </row>
    <row r="181" spans="1:37" x14ac:dyDescent="0.2">
      <c r="A181" s="221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</row>
    <row r="182" spans="1:37" x14ac:dyDescent="0.2">
      <c r="A182" s="221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</row>
    <row r="183" spans="1:37" x14ac:dyDescent="0.2">
      <c r="A183" s="221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</row>
    <row r="184" spans="1:37" x14ac:dyDescent="0.2">
      <c r="A184" s="221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  <c r="AK184" s="119"/>
    </row>
    <row r="185" spans="1:37" x14ac:dyDescent="0.2">
      <c r="A185" s="221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  <c r="AK185" s="119"/>
    </row>
    <row r="186" spans="1:37" x14ac:dyDescent="0.2">
      <c r="A186" s="221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  <c r="AK186" s="119"/>
    </row>
    <row r="187" spans="1:37" x14ac:dyDescent="0.2">
      <c r="A187" s="221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</row>
    <row r="188" spans="1:37" x14ac:dyDescent="0.2">
      <c r="A188" s="221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</row>
    <row r="189" spans="1:37" x14ac:dyDescent="0.2">
      <c r="A189" s="221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</row>
    <row r="190" spans="1:37" x14ac:dyDescent="0.2">
      <c r="A190" s="221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</row>
    <row r="191" spans="1:37" x14ac:dyDescent="0.2">
      <c r="A191" s="221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  <c r="AK191" s="119"/>
    </row>
    <row r="192" spans="1:37" x14ac:dyDescent="0.2">
      <c r="A192" s="221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  <c r="AK192" s="119"/>
    </row>
    <row r="193" spans="1:37" x14ac:dyDescent="0.2">
      <c r="A193" s="221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  <c r="AK193" s="119"/>
    </row>
    <row r="194" spans="1:37" x14ac:dyDescent="0.2">
      <c r="A194" s="221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  <c r="AK194" s="119"/>
    </row>
    <row r="195" spans="1:37" x14ac:dyDescent="0.2">
      <c r="A195" s="221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  <c r="AK195" s="119"/>
    </row>
    <row r="196" spans="1:37" x14ac:dyDescent="0.2">
      <c r="A196" s="221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  <c r="AK196" s="119"/>
    </row>
    <row r="197" spans="1:37" x14ac:dyDescent="0.2">
      <c r="A197" s="221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  <c r="AK197" s="119"/>
    </row>
    <row r="198" spans="1:37" x14ac:dyDescent="0.2">
      <c r="A198" s="221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  <c r="AK198" s="119"/>
    </row>
    <row r="199" spans="1:37" x14ac:dyDescent="0.2">
      <c r="A199" s="221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  <c r="AK199" s="119"/>
    </row>
    <row r="200" spans="1:37" x14ac:dyDescent="0.2">
      <c r="A200" s="221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  <c r="AK200" s="119"/>
    </row>
    <row r="201" spans="1:37" x14ac:dyDescent="0.2">
      <c r="A201" s="221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  <c r="AK201" s="119"/>
    </row>
    <row r="202" spans="1:37" x14ac:dyDescent="0.2">
      <c r="A202" s="221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  <c r="AK202" s="119"/>
    </row>
    <row r="203" spans="1:37" x14ac:dyDescent="0.2">
      <c r="A203" s="221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  <c r="AK203" s="119"/>
    </row>
    <row r="204" spans="1:37" x14ac:dyDescent="0.2">
      <c r="A204" s="221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  <c r="AK204" s="119"/>
    </row>
    <row r="205" spans="1:37" x14ac:dyDescent="0.2">
      <c r="A205" s="221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  <c r="AK205" s="119"/>
    </row>
    <row r="206" spans="1:37" x14ac:dyDescent="0.2">
      <c r="A206" s="221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  <c r="AK206" s="119"/>
    </row>
    <row r="207" spans="1:37" x14ac:dyDescent="0.2">
      <c r="A207" s="221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</row>
    <row r="208" spans="1:37" x14ac:dyDescent="0.2">
      <c r="A208" s="221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  <c r="AK208" s="119"/>
    </row>
    <row r="209" spans="1:37" x14ac:dyDescent="0.2">
      <c r="A209" s="221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  <c r="AK209" s="119"/>
    </row>
    <row r="210" spans="1:37" x14ac:dyDescent="0.2">
      <c r="A210" s="221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  <c r="AK210" s="119"/>
    </row>
    <row r="211" spans="1:37" x14ac:dyDescent="0.2">
      <c r="A211" s="221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  <c r="AK211" s="119"/>
    </row>
    <row r="212" spans="1:37" x14ac:dyDescent="0.2">
      <c r="A212" s="221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  <c r="AK212" s="119"/>
    </row>
    <row r="213" spans="1:37" x14ac:dyDescent="0.2">
      <c r="A213" s="221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  <c r="AK213" s="119"/>
    </row>
    <row r="214" spans="1:37" x14ac:dyDescent="0.2">
      <c r="A214" s="221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  <c r="AK214" s="119"/>
    </row>
    <row r="215" spans="1:37" x14ac:dyDescent="0.2">
      <c r="A215" s="221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  <c r="AK215" s="119"/>
    </row>
    <row r="216" spans="1:37" x14ac:dyDescent="0.2">
      <c r="A216" s="221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  <c r="AK216" s="119"/>
    </row>
    <row r="217" spans="1:37" x14ac:dyDescent="0.2">
      <c r="A217" s="221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</row>
    <row r="218" spans="1:37" x14ac:dyDescent="0.2">
      <c r="A218" s="221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</row>
    <row r="219" spans="1:37" x14ac:dyDescent="0.2">
      <c r="A219" s="221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</row>
    <row r="220" spans="1:37" x14ac:dyDescent="0.2">
      <c r="A220" s="221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</row>
    <row r="221" spans="1:37" x14ac:dyDescent="0.2">
      <c r="A221" s="221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</row>
    <row r="222" spans="1:37" x14ac:dyDescent="0.2">
      <c r="A222" s="221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</row>
    <row r="223" spans="1:37" x14ac:dyDescent="0.2">
      <c r="A223" s="221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</row>
    <row r="224" spans="1:37" x14ac:dyDescent="0.2">
      <c r="A224" s="221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  <c r="AK224" s="119"/>
    </row>
    <row r="225" spans="1:37" x14ac:dyDescent="0.2">
      <c r="A225" s="221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</row>
    <row r="226" spans="1:37" x14ac:dyDescent="0.2">
      <c r="A226" s="221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</row>
    <row r="227" spans="1:37" x14ac:dyDescent="0.2">
      <c r="A227" s="221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</row>
    <row r="228" spans="1:37" x14ac:dyDescent="0.2">
      <c r="A228" s="221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</row>
    <row r="229" spans="1:37" x14ac:dyDescent="0.2">
      <c r="A229" s="221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</row>
    <row r="230" spans="1:37" x14ac:dyDescent="0.2">
      <c r="A230" s="221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</row>
    <row r="231" spans="1:37" x14ac:dyDescent="0.2">
      <c r="A231" s="221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</row>
    <row r="232" spans="1:37" x14ac:dyDescent="0.2">
      <c r="A232" s="221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</row>
    <row r="233" spans="1:37" x14ac:dyDescent="0.2">
      <c r="A233" s="221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</row>
    <row r="234" spans="1:37" x14ac:dyDescent="0.2">
      <c r="A234" s="221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</row>
    <row r="235" spans="1:37" x14ac:dyDescent="0.2">
      <c r="A235" s="221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</row>
    <row r="236" spans="1:37" x14ac:dyDescent="0.2">
      <c r="A236" s="221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</row>
    <row r="237" spans="1:37" x14ac:dyDescent="0.2">
      <c r="A237" s="221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</row>
    <row r="238" spans="1:37" x14ac:dyDescent="0.2">
      <c r="A238" s="221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</row>
    <row r="239" spans="1:37" x14ac:dyDescent="0.2">
      <c r="A239" s="221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</row>
    <row r="240" spans="1:37" x14ac:dyDescent="0.2">
      <c r="A240" s="221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</row>
    <row r="241" spans="1:37" x14ac:dyDescent="0.2">
      <c r="A241" s="221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</row>
    <row r="242" spans="1:37" x14ac:dyDescent="0.2">
      <c r="A242" s="221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</row>
    <row r="243" spans="1:37" x14ac:dyDescent="0.2">
      <c r="A243" s="221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</row>
    <row r="244" spans="1:37" x14ac:dyDescent="0.2">
      <c r="A244" s="221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</row>
    <row r="245" spans="1:37" x14ac:dyDescent="0.2">
      <c r="A245" s="221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</row>
  </sheetData>
  <sheetProtection sheet="1" selectLockedCells="1"/>
  <phoneticPr fontId="1"/>
  <pageMargins left="0.7" right="0.7" top="0.75" bottom="0.75" header="0.3" footer="0.3"/>
  <pageSetup paperSize="9" orientation="portrait" verticalDpi="300" r:id="rId1"/>
  <ignoredErrors>
    <ignoredError sqref="D5 I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87"/>
  <sheetViews>
    <sheetView topLeftCell="A62" workbookViewId="0">
      <selection activeCell="H87" sqref="H87"/>
    </sheetView>
  </sheetViews>
  <sheetFormatPr defaultRowHeight="13" x14ac:dyDescent="0.2"/>
  <cols>
    <col min="1" max="1" width="6.90625" style="77" customWidth="1"/>
    <col min="2" max="2" width="3.6328125" style="25" customWidth="1"/>
    <col min="3" max="3" width="11" style="25" customWidth="1"/>
    <col min="4" max="4" width="5.90625" style="25" customWidth="1"/>
    <col min="5" max="5" width="5" style="1" customWidth="1"/>
    <col min="6" max="8" width="3.36328125" style="1" customWidth="1"/>
    <col min="9" max="9" width="9.26953125" style="1" customWidth="1"/>
    <col min="10" max="10" width="6.6328125" style="1" bestFit="1" customWidth="1"/>
    <col min="11" max="11" width="15" style="1" bestFit="1" customWidth="1"/>
    <col min="12" max="12" width="10.453125" style="1" bestFit="1" customWidth="1"/>
    <col min="13" max="13" width="10.36328125" style="25" bestFit="1" customWidth="1"/>
    <col min="14" max="14" width="9.08984375" style="1" customWidth="1"/>
    <col min="15" max="15" width="5.453125" style="1" hidden="1" customWidth="1"/>
    <col min="16" max="16" width="15.08984375" style="1" customWidth="1"/>
    <col min="17" max="17" width="26.6328125" style="1" hidden="1" customWidth="1"/>
    <col min="18" max="256" width="9" style="1"/>
    <col min="257" max="257" width="6.6328125" style="1" customWidth="1"/>
    <col min="258" max="258" width="3.6328125" style="1" customWidth="1"/>
    <col min="259" max="259" width="11" style="1" customWidth="1"/>
    <col min="260" max="260" width="5.90625" style="1" customWidth="1"/>
    <col min="261" max="261" width="5" style="1" customWidth="1"/>
    <col min="262" max="264" width="3.36328125" style="1" customWidth="1"/>
    <col min="265" max="265" width="9.26953125" style="1" customWidth="1"/>
    <col min="266" max="266" width="6.6328125" style="1" bestFit="1" customWidth="1"/>
    <col min="267" max="267" width="12.36328125" style="1" bestFit="1" customWidth="1"/>
    <col min="268" max="268" width="10.453125" style="1" bestFit="1" customWidth="1"/>
    <col min="269" max="269" width="10.36328125" style="1" bestFit="1" customWidth="1"/>
    <col min="270" max="270" width="10.453125" style="1" bestFit="1" customWidth="1"/>
    <col min="271" max="271" width="0" style="1" hidden="1" customWidth="1"/>
    <col min="272" max="272" width="9" style="1"/>
    <col min="273" max="273" width="26.6328125" style="1" customWidth="1"/>
    <col min="274" max="512" width="9" style="1"/>
    <col min="513" max="513" width="6.6328125" style="1" customWidth="1"/>
    <col min="514" max="514" width="3.6328125" style="1" customWidth="1"/>
    <col min="515" max="515" width="11" style="1" customWidth="1"/>
    <col min="516" max="516" width="5.90625" style="1" customWidth="1"/>
    <col min="517" max="517" width="5" style="1" customWidth="1"/>
    <col min="518" max="520" width="3.36328125" style="1" customWidth="1"/>
    <col min="521" max="521" width="9.26953125" style="1" customWidth="1"/>
    <col min="522" max="522" width="6.6328125" style="1" bestFit="1" customWidth="1"/>
    <col min="523" max="523" width="12.36328125" style="1" bestFit="1" customWidth="1"/>
    <col min="524" max="524" width="10.453125" style="1" bestFit="1" customWidth="1"/>
    <col min="525" max="525" width="10.36328125" style="1" bestFit="1" customWidth="1"/>
    <col min="526" max="526" width="10.453125" style="1" bestFit="1" customWidth="1"/>
    <col min="527" max="527" width="0" style="1" hidden="1" customWidth="1"/>
    <col min="528" max="528" width="9" style="1"/>
    <col min="529" max="529" width="26.6328125" style="1" customWidth="1"/>
    <col min="530" max="768" width="9" style="1"/>
    <col min="769" max="769" width="6.6328125" style="1" customWidth="1"/>
    <col min="770" max="770" width="3.6328125" style="1" customWidth="1"/>
    <col min="771" max="771" width="11" style="1" customWidth="1"/>
    <col min="772" max="772" width="5.90625" style="1" customWidth="1"/>
    <col min="773" max="773" width="5" style="1" customWidth="1"/>
    <col min="774" max="776" width="3.36328125" style="1" customWidth="1"/>
    <col min="777" max="777" width="9.26953125" style="1" customWidth="1"/>
    <col min="778" max="778" width="6.6328125" style="1" bestFit="1" customWidth="1"/>
    <col min="779" max="779" width="12.36328125" style="1" bestFit="1" customWidth="1"/>
    <col min="780" max="780" width="10.453125" style="1" bestFit="1" customWidth="1"/>
    <col min="781" max="781" width="10.36328125" style="1" bestFit="1" customWidth="1"/>
    <col min="782" max="782" width="10.453125" style="1" bestFit="1" customWidth="1"/>
    <col min="783" max="783" width="0" style="1" hidden="1" customWidth="1"/>
    <col min="784" max="784" width="9" style="1"/>
    <col min="785" max="785" width="26.6328125" style="1" customWidth="1"/>
    <col min="786" max="1024" width="9" style="1"/>
    <col min="1025" max="1025" width="6.6328125" style="1" customWidth="1"/>
    <col min="1026" max="1026" width="3.6328125" style="1" customWidth="1"/>
    <col min="1027" max="1027" width="11" style="1" customWidth="1"/>
    <col min="1028" max="1028" width="5.90625" style="1" customWidth="1"/>
    <col min="1029" max="1029" width="5" style="1" customWidth="1"/>
    <col min="1030" max="1032" width="3.36328125" style="1" customWidth="1"/>
    <col min="1033" max="1033" width="9.26953125" style="1" customWidth="1"/>
    <col min="1034" max="1034" width="6.6328125" style="1" bestFit="1" customWidth="1"/>
    <col min="1035" max="1035" width="12.36328125" style="1" bestFit="1" customWidth="1"/>
    <col min="1036" max="1036" width="10.453125" style="1" bestFit="1" customWidth="1"/>
    <col min="1037" max="1037" width="10.36328125" style="1" bestFit="1" customWidth="1"/>
    <col min="1038" max="1038" width="10.453125" style="1" bestFit="1" customWidth="1"/>
    <col min="1039" max="1039" width="0" style="1" hidden="1" customWidth="1"/>
    <col min="1040" max="1040" width="9" style="1"/>
    <col min="1041" max="1041" width="26.6328125" style="1" customWidth="1"/>
    <col min="1042" max="1280" width="9" style="1"/>
    <col min="1281" max="1281" width="6.6328125" style="1" customWidth="1"/>
    <col min="1282" max="1282" width="3.6328125" style="1" customWidth="1"/>
    <col min="1283" max="1283" width="11" style="1" customWidth="1"/>
    <col min="1284" max="1284" width="5.90625" style="1" customWidth="1"/>
    <col min="1285" max="1285" width="5" style="1" customWidth="1"/>
    <col min="1286" max="1288" width="3.36328125" style="1" customWidth="1"/>
    <col min="1289" max="1289" width="9.26953125" style="1" customWidth="1"/>
    <col min="1290" max="1290" width="6.6328125" style="1" bestFit="1" customWidth="1"/>
    <col min="1291" max="1291" width="12.36328125" style="1" bestFit="1" customWidth="1"/>
    <col min="1292" max="1292" width="10.453125" style="1" bestFit="1" customWidth="1"/>
    <col min="1293" max="1293" width="10.36328125" style="1" bestFit="1" customWidth="1"/>
    <col min="1294" max="1294" width="10.453125" style="1" bestFit="1" customWidth="1"/>
    <col min="1295" max="1295" width="0" style="1" hidden="1" customWidth="1"/>
    <col min="1296" max="1296" width="9" style="1"/>
    <col min="1297" max="1297" width="26.6328125" style="1" customWidth="1"/>
    <col min="1298" max="1536" width="9" style="1"/>
    <col min="1537" max="1537" width="6.6328125" style="1" customWidth="1"/>
    <col min="1538" max="1538" width="3.6328125" style="1" customWidth="1"/>
    <col min="1539" max="1539" width="11" style="1" customWidth="1"/>
    <col min="1540" max="1540" width="5.90625" style="1" customWidth="1"/>
    <col min="1541" max="1541" width="5" style="1" customWidth="1"/>
    <col min="1542" max="1544" width="3.36328125" style="1" customWidth="1"/>
    <col min="1545" max="1545" width="9.26953125" style="1" customWidth="1"/>
    <col min="1546" max="1546" width="6.6328125" style="1" bestFit="1" customWidth="1"/>
    <col min="1547" max="1547" width="12.36328125" style="1" bestFit="1" customWidth="1"/>
    <col min="1548" max="1548" width="10.453125" style="1" bestFit="1" customWidth="1"/>
    <col min="1549" max="1549" width="10.36328125" style="1" bestFit="1" customWidth="1"/>
    <col min="1550" max="1550" width="10.453125" style="1" bestFit="1" customWidth="1"/>
    <col min="1551" max="1551" width="0" style="1" hidden="1" customWidth="1"/>
    <col min="1552" max="1552" width="9" style="1"/>
    <col min="1553" max="1553" width="26.6328125" style="1" customWidth="1"/>
    <col min="1554" max="1792" width="9" style="1"/>
    <col min="1793" max="1793" width="6.6328125" style="1" customWidth="1"/>
    <col min="1794" max="1794" width="3.6328125" style="1" customWidth="1"/>
    <col min="1795" max="1795" width="11" style="1" customWidth="1"/>
    <col min="1796" max="1796" width="5.90625" style="1" customWidth="1"/>
    <col min="1797" max="1797" width="5" style="1" customWidth="1"/>
    <col min="1798" max="1800" width="3.36328125" style="1" customWidth="1"/>
    <col min="1801" max="1801" width="9.26953125" style="1" customWidth="1"/>
    <col min="1802" max="1802" width="6.6328125" style="1" bestFit="1" customWidth="1"/>
    <col min="1803" max="1803" width="12.36328125" style="1" bestFit="1" customWidth="1"/>
    <col min="1804" max="1804" width="10.453125" style="1" bestFit="1" customWidth="1"/>
    <col min="1805" max="1805" width="10.36328125" style="1" bestFit="1" customWidth="1"/>
    <col min="1806" max="1806" width="10.453125" style="1" bestFit="1" customWidth="1"/>
    <col min="1807" max="1807" width="0" style="1" hidden="1" customWidth="1"/>
    <col min="1808" max="1808" width="9" style="1"/>
    <col min="1809" max="1809" width="26.6328125" style="1" customWidth="1"/>
    <col min="1810" max="2048" width="9" style="1"/>
    <col min="2049" max="2049" width="6.6328125" style="1" customWidth="1"/>
    <col min="2050" max="2050" width="3.6328125" style="1" customWidth="1"/>
    <col min="2051" max="2051" width="11" style="1" customWidth="1"/>
    <col min="2052" max="2052" width="5.90625" style="1" customWidth="1"/>
    <col min="2053" max="2053" width="5" style="1" customWidth="1"/>
    <col min="2054" max="2056" width="3.36328125" style="1" customWidth="1"/>
    <col min="2057" max="2057" width="9.26953125" style="1" customWidth="1"/>
    <col min="2058" max="2058" width="6.6328125" style="1" bestFit="1" customWidth="1"/>
    <col min="2059" max="2059" width="12.36328125" style="1" bestFit="1" customWidth="1"/>
    <col min="2060" max="2060" width="10.453125" style="1" bestFit="1" customWidth="1"/>
    <col min="2061" max="2061" width="10.36328125" style="1" bestFit="1" customWidth="1"/>
    <col min="2062" max="2062" width="10.453125" style="1" bestFit="1" customWidth="1"/>
    <col min="2063" max="2063" width="0" style="1" hidden="1" customWidth="1"/>
    <col min="2064" max="2064" width="9" style="1"/>
    <col min="2065" max="2065" width="26.6328125" style="1" customWidth="1"/>
    <col min="2066" max="2304" width="9" style="1"/>
    <col min="2305" max="2305" width="6.6328125" style="1" customWidth="1"/>
    <col min="2306" max="2306" width="3.6328125" style="1" customWidth="1"/>
    <col min="2307" max="2307" width="11" style="1" customWidth="1"/>
    <col min="2308" max="2308" width="5.90625" style="1" customWidth="1"/>
    <col min="2309" max="2309" width="5" style="1" customWidth="1"/>
    <col min="2310" max="2312" width="3.36328125" style="1" customWidth="1"/>
    <col min="2313" max="2313" width="9.26953125" style="1" customWidth="1"/>
    <col min="2314" max="2314" width="6.6328125" style="1" bestFit="1" customWidth="1"/>
    <col min="2315" max="2315" width="12.36328125" style="1" bestFit="1" customWidth="1"/>
    <col min="2316" max="2316" width="10.453125" style="1" bestFit="1" customWidth="1"/>
    <col min="2317" max="2317" width="10.36328125" style="1" bestFit="1" customWidth="1"/>
    <col min="2318" max="2318" width="10.453125" style="1" bestFit="1" customWidth="1"/>
    <col min="2319" max="2319" width="0" style="1" hidden="1" customWidth="1"/>
    <col min="2320" max="2320" width="9" style="1"/>
    <col min="2321" max="2321" width="26.6328125" style="1" customWidth="1"/>
    <col min="2322" max="2560" width="9" style="1"/>
    <col min="2561" max="2561" width="6.6328125" style="1" customWidth="1"/>
    <col min="2562" max="2562" width="3.6328125" style="1" customWidth="1"/>
    <col min="2563" max="2563" width="11" style="1" customWidth="1"/>
    <col min="2564" max="2564" width="5.90625" style="1" customWidth="1"/>
    <col min="2565" max="2565" width="5" style="1" customWidth="1"/>
    <col min="2566" max="2568" width="3.36328125" style="1" customWidth="1"/>
    <col min="2569" max="2569" width="9.26953125" style="1" customWidth="1"/>
    <col min="2570" max="2570" width="6.6328125" style="1" bestFit="1" customWidth="1"/>
    <col min="2571" max="2571" width="12.36328125" style="1" bestFit="1" customWidth="1"/>
    <col min="2572" max="2572" width="10.453125" style="1" bestFit="1" customWidth="1"/>
    <col min="2573" max="2573" width="10.36328125" style="1" bestFit="1" customWidth="1"/>
    <col min="2574" max="2574" width="10.453125" style="1" bestFit="1" customWidth="1"/>
    <col min="2575" max="2575" width="0" style="1" hidden="1" customWidth="1"/>
    <col min="2576" max="2576" width="9" style="1"/>
    <col min="2577" max="2577" width="26.6328125" style="1" customWidth="1"/>
    <col min="2578" max="2816" width="9" style="1"/>
    <col min="2817" max="2817" width="6.6328125" style="1" customWidth="1"/>
    <col min="2818" max="2818" width="3.6328125" style="1" customWidth="1"/>
    <col min="2819" max="2819" width="11" style="1" customWidth="1"/>
    <col min="2820" max="2820" width="5.90625" style="1" customWidth="1"/>
    <col min="2821" max="2821" width="5" style="1" customWidth="1"/>
    <col min="2822" max="2824" width="3.36328125" style="1" customWidth="1"/>
    <col min="2825" max="2825" width="9.26953125" style="1" customWidth="1"/>
    <col min="2826" max="2826" width="6.6328125" style="1" bestFit="1" customWidth="1"/>
    <col min="2827" max="2827" width="12.36328125" style="1" bestFit="1" customWidth="1"/>
    <col min="2828" max="2828" width="10.453125" style="1" bestFit="1" customWidth="1"/>
    <col min="2829" max="2829" width="10.36328125" style="1" bestFit="1" customWidth="1"/>
    <col min="2830" max="2830" width="10.453125" style="1" bestFit="1" customWidth="1"/>
    <col min="2831" max="2831" width="0" style="1" hidden="1" customWidth="1"/>
    <col min="2832" max="2832" width="9" style="1"/>
    <col min="2833" max="2833" width="26.6328125" style="1" customWidth="1"/>
    <col min="2834" max="3072" width="9" style="1"/>
    <col min="3073" max="3073" width="6.6328125" style="1" customWidth="1"/>
    <col min="3074" max="3074" width="3.6328125" style="1" customWidth="1"/>
    <col min="3075" max="3075" width="11" style="1" customWidth="1"/>
    <col min="3076" max="3076" width="5.90625" style="1" customWidth="1"/>
    <col min="3077" max="3077" width="5" style="1" customWidth="1"/>
    <col min="3078" max="3080" width="3.36328125" style="1" customWidth="1"/>
    <col min="3081" max="3081" width="9.26953125" style="1" customWidth="1"/>
    <col min="3082" max="3082" width="6.6328125" style="1" bestFit="1" customWidth="1"/>
    <col min="3083" max="3083" width="12.36328125" style="1" bestFit="1" customWidth="1"/>
    <col min="3084" max="3084" width="10.453125" style="1" bestFit="1" customWidth="1"/>
    <col min="3085" max="3085" width="10.36328125" style="1" bestFit="1" customWidth="1"/>
    <col min="3086" max="3086" width="10.453125" style="1" bestFit="1" customWidth="1"/>
    <col min="3087" max="3087" width="0" style="1" hidden="1" customWidth="1"/>
    <col min="3088" max="3088" width="9" style="1"/>
    <col min="3089" max="3089" width="26.6328125" style="1" customWidth="1"/>
    <col min="3090" max="3328" width="9" style="1"/>
    <col min="3329" max="3329" width="6.6328125" style="1" customWidth="1"/>
    <col min="3330" max="3330" width="3.6328125" style="1" customWidth="1"/>
    <col min="3331" max="3331" width="11" style="1" customWidth="1"/>
    <col min="3332" max="3332" width="5.90625" style="1" customWidth="1"/>
    <col min="3333" max="3333" width="5" style="1" customWidth="1"/>
    <col min="3334" max="3336" width="3.36328125" style="1" customWidth="1"/>
    <col min="3337" max="3337" width="9.26953125" style="1" customWidth="1"/>
    <col min="3338" max="3338" width="6.6328125" style="1" bestFit="1" customWidth="1"/>
    <col min="3339" max="3339" width="12.36328125" style="1" bestFit="1" customWidth="1"/>
    <col min="3340" max="3340" width="10.453125" style="1" bestFit="1" customWidth="1"/>
    <col min="3341" max="3341" width="10.36328125" style="1" bestFit="1" customWidth="1"/>
    <col min="3342" max="3342" width="10.453125" style="1" bestFit="1" customWidth="1"/>
    <col min="3343" max="3343" width="0" style="1" hidden="1" customWidth="1"/>
    <col min="3344" max="3344" width="9" style="1"/>
    <col min="3345" max="3345" width="26.6328125" style="1" customWidth="1"/>
    <col min="3346" max="3584" width="9" style="1"/>
    <col min="3585" max="3585" width="6.6328125" style="1" customWidth="1"/>
    <col min="3586" max="3586" width="3.6328125" style="1" customWidth="1"/>
    <col min="3587" max="3587" width="11" style="1" customWidth="1"/>
    <col min="3588" max="3588" width="5.90625" style="1" customWidth="1"/>
    <col min="3589" max="3589" width="5" style="1" customWidth="1"/>
    <col min="3590" max="3592" width="3.36328125" style="1" customWidth="1"/>
    <col min="3593" max="3593" width="9.26953125" style="1" customWidth="1"/>
    <col min="3594" max="3594" width="6.6328125" style="1" bestFit="1" customWidth="1"/>
    <col min="3595" max="3595" width="12.36328125" style="1" bestFit="1" customWidth="1"/>
    <col min="3596" max="3596" width="10.453125" style="1" bestFit="1" customWidth="1"/>
    <col min="3597" max="3597" width="10.36328125" style="1" bestFit="1" customWidth="1"/>
    <col min="3598" max="3598" width="10.453125" style="1" bestFit="1" customWidth="1"/>
    <col min="3599" max="3599" width="0" style="1" hidden="1" customWidth="1"/>
    <col min="3600" max="3600" width="9" style="1"/>
    <col min="3601" max="3601" width="26.6328125" style="1" customWidth="1"/>
    <col min="3602" max="3840" width="9" style="1"/>
    <col min="3841" max="3841" width="6.6328125" style="1" customWidth="1"/>
    <col min="3842" max="3842" width="3.6328125" style="1" customWidth="1"/>
    <col min="3843" max="3843" width="11" style="1" customWidth="1"/>
    <col min="3844" max="3844" width="5.90625" style="1" customWidth="1"/>
    <col min="3845" max="3845" width="5" style="1" customWidth="1"/>
    <col min="3846" max="3848" width="3.36328125" style="1" customWidth="1"/>
    <col min="3849" max="3849" width="9.26953125" style="1" customWidth="1"/>
    <col min="3850" max="3850" width="6.6328125" style="1" bestFit="1" customWidth="1"/>
    <col min="3851" max="3851" width="12.36328125" style="1" bestFit="1" customWidth="1"/>
    <col min="3852" max="3852" width="10.453125" style="1" bestFit="1" customWidth="1"/>
    <col min="3853" max="3853" width="10.36328125" style="1" bestFit="1" customWidth="1"/>
    <col min="3854" max="3854" width="10.453125" style="1" bestFit="1" customWidth="1"/>
    <col min="3855" max="3855" width="0" style="1" hidden="1" customWidth="1"/>
    <col min="3856" max="3856" width="9" style="1"/>
    <col min="3857" max="3857" width="26.6328125" style="1" customWidth="1"/>
    <col min="3858" max="4096" width="9" style="1"/>
    <col min="4097" max="4097" width="6.6328125" style="1" customWidth="1"/>
    <col min="4098" max="4098" width="3.6328125" style="1" customWidth="1"/>
    <col min="4099" max="4099" width="11" style="1" customWidth="1"/>
    <col min="4100" max="4100" width="5.90625" style="1" customWidth="1"/>
    <col min="4101" max="4101" width="5" style="1" customWidth="1"/>
    <col min="4102" max="4104" width="3.36328125" style="1" customWidth="1"/>
    <col min="4105" max="4105" width="9.26953125" style="1" customWidth="1"/>
    <col min="4106" max="4106" width="6.6328125" style="1" bestFit="1" customWidth="1"/>
    <col min="4107" max="4107" width="12.36328125" style="1" bestFit="1" customWidth="1"/>
    <col min="4108" max="4108" width="10.453125" style="1" bestFit="1" customWidth="1"/>
    <col min="4109" max="4109" width="10.36328125" style="1" bestFit="1" customWidth="1"/>
    <col min="4110" max="4110" width="10.453125" style="1" bestFit="1" customWidth="1"/>
    <col min="4111" max="4111" width="0" style="1" hidden="1" customWidth="1"/>
    <col min="4112" max="4112" width="9" style="1"/>
    <col min="4113" max="4113" width="26.6328125" style="1" customWidth="1"/>
    <col min="4114" max="4352" width="9" style="1"/>
    <col min="4353" max="4353" width="6.6328125" style="1" customWidth="1"/>
    <col min="4354" max="4354" width="3.6328125" style="1" customWidth="1"/>
    <col min="4355" max="4355" width="11" style="1" customWidth="1"/>
    <col min="4356" max="4356" width="5.90625" style="1" customWidth="1"/>
    <col min="4357" max="4357" width="5" style="1" customWidth="1"/>
    <col min="4358" max="4360" width="3.36328125" style="1" customWidth="1"/>
    <col min="4361" max="4361" width="9.26953125" style="1" customWidth="1"/>
    <col min="4362" max="4362" width="6.6328125" style="1" bestFit="1" customWidth="1"/>
    <col min="4363" max="4363" width="12.36328125" style="1" bestFit="1" customWidth="1"/>
    <col min="4364" max="4364" width="10.453125" style="1" bestFit="1" customWidth="1"/>
    <col min="4365" max="4365" width="10.36328125" style="1" bestFit="1" customWidth="1"/>
    <col min="4366" max="4366" width="10.453125" style="1" bestFit="1" customWidth="1"/>
    <col min="4367" max="4367" width="0" style="1" hidden="1" customWidth="1"/>
    <col min="4368" max="4368" width="9" style="1"/>
    <col min="4369" max="4369" width="26.6328125" style="1" customWidth="1"/>
    <col min="4370" max="4608" width="9" style="1"/>
    <col min="4609" max="4609" width="6.6328125" style="1" customWidth="1"/>
    <col min="4610" max="4610" width="3.6328125" style="1" customWidth="1"/>
    <col min="4611" max="4611" width="11" style="1" customWidth="1"/>
    <col min="4612" max="4612" width="5.90625" style="1" customWidth="1"/>
    <col min="4613" max="4613" width="5" style="1" customWidth="1"/>
    <col min="4614" max="4616" width="3.36328125" style="1" customWidth="1"/>
    <col min="4617" max="4617" width="9.26953125" style="1" customWidth="1"/>
    <col min="4618" max="4618" width="6.6328125" style="1" bestFit="1" customWidth="1"/>
    <col min="4619" max="4619" width="12.36328125" style="1" bestFit="1" customWidth="1"/>
    <col min="4620" max="4620" width="10.453125" style="1" bestFit="1" customWidth="1"/>
    <col min="4621" max="4621" width="10.36328125" style="1" bestFit="1" customWidth="1"/>
    <col min="4622" max="4622" width="10.453125" style="1" bestFit="1" customWidth="1"/>
    <col min="4623" max="4623" width="0" style="1" hidden="1" customWidth="1"/>
    <col min="4624" max="4624" width="9" style="1"/>
    <col min="4625" max="4625" width="26.6328125" style="1" customWidth="1"/>
    <col min="4626" max="4864" width="9" style="1"/>
    <col min="4865" max="4865" width="6.6328125" style="1" customWidth="1"/>
    <col min="4866" max="4866" width="3.6328125" style="1" customWidth="1"/>
    <col min="4867" max="4867" width="11" style="1" customWidth="1"/>
    <col min="4868" max="4868" width="5.90625" style="1" customWidth="1"/>
    <col min="4869" max="4869" width="5" style="1" customWidth="1"/>
    <col min="4870" max="4872" width="3.36328125" style="1" customWidth="1"/>
    <col min="4873" max="4873" width="9.26953125" style="1" customWidth="1"/>
    <col min="4874" max="4874" width="6.6328125" style="1" bestFit="1" customWidth="1"/>
    <col min="4875" max="4875" width="12.36328125" style="1" bestFit="1" customWidth="1"/>
    <col min="4876" max="4876" width="10.453125" style="1" bestFit="1" customWidth="1"/>
    <col min="4877" max="4877" width="10.36328125" style="1" bestFit="1" customWidth="1"/>
    <col min="4878" max="4878" width="10.453125" style="1" bestFit="1" customWidth="1"/>
    <col min="4879" max="4879" width="0" style="1" hidden="1" customWidth="1"/>
    <col min="4880" max="4880" width="9" style="1"/>
    <col min="4881" max="4881" width="26.6328125" style="1" customWidth="1"/>
    <col min="4882" max="5120" width="9" style="1"/>
    <col min="5121" max="5121" width="6.6328125" style="1" customWidth="1"/>
    <col min="5122" max="5122" width="3.6328125" style="1" customWidth="1"/>
    <col min="5123" max="5123" width="11" style="1" customWidth="1"/>
    <col min="5124" max="5124" width="5.90625" style="1" customWidth="1"/>
    <col min="5125" max="5125" width="5" style="1" customWidth="1"/>
    <col min="5126" max="5128" width="3.36328125" style="1" customWidth="1"/>
    <col min="5129" max="5129" width="9.26953125" style="1" customWidth="1"/>
    <col min="5130" max="5130" width="6.6328125" style="1" bestFit="1" customWidth="1"/>
    <col min="5131" max="5131" width="12.36328125" style="1" bestFit="1" customWidth="1"/>
    <col min="5132" max="5132" width="10.453125" style="1" bestFit="1" customWidth="1"/>
    <col min="5133" max="5133" width="10.36328125" style="1" bestFit="1" customWidth="1"/>
    <col min="5134" max="5134" width="10.453125" style="1" bestFit="1" customWidth="1"/>
    <col min="5135" max="5135" width="0" style="1" hidden="1" customWidth="1"/>
    <col min="5136" max="5136" width="9" style="1"/>
    <col min="5137" max="5137" width="26.6328125" style="1" customWidth="1"/>
    <col min="5138" max="5376" width="9" style="1"/>
    <col min="5377" max="5377" width="6.6328125" style="1" customWidth="1"/>
    <col min="5378" max="5378" width="3.6328125" style="1" customWidth="1"/>
    <col min="5379" max="5379" width="11" style="1" customWidth="1"/>
    <col min="5380" max="5380" width="5.90625" style="1" customWidth="1"/>
    <col min="5381" max="5381" width="5" style="1" customWidth="1"/>
    <col min="5382" max="5384" width="3.36328125" style="1" customWidth="1"/>
    <col min="5385" max="5385" width="9.26953125" style="1" customWidth="1"/>
    <col min="5386" max="5386" width="6.6328125" style="1" bestFit="1" customWidth="1"/>
    <col min="5387" max="5387" width="12.36328125" style="1" bestFit="1" customWidth="1"/>
    <col min="5388" max="5388" width="10.453125" style="1" bestFit="1" customWidth="1"/>
    <col min="5389" max="5389" width="10.36328125" style="1" bestFit="1" customWidth="1"/>
    <col min="5390" max="5390" width="10.453125" style="1" bestFit="1" customWidth="1"/>
    <col min="5391" max="5391" width="0" style="1" hidden="1" customWidth="1"/>
    <col min="5392" max="5392" width="9" style="1"/>
    <col min="5393" max="5393" width="26.6328125" style="1" customWidth="1"/>
    <col min="5394" max="5632" width="9" style="1"/>
    <col min="5633" max="5633" width="6.6328125" style="1" customWidth="1"/>
    <col min="5634" max="5634" width="3.6328125" style="1" customWidth="1"/>
    <col min="5635" max="5635" width="11" style="1" customWidth="1"/>
    <col min="5636" max="5636" width="5.90625" style="1" customWidth="1"/>
    <col min="5637" max="5637" width="5" style="1" customWidth="1"/>
    <col min="5638" max="5640" width="3.36328125" style="1" customWidth="1"/>
    <col min="5641" max="5641" width="9.26953125" style="1" customWidth="1"/>
    <col min="5642" max="5642" width="6.6328125" style="1" bestFit="1" customWidth="1"/>
    <col min="5643" max="5643" width="12.36328125" style="1" bestFit="1" customWidth="1"/>
    <col min="5644" max="5644" width="10.453125" style="1" bestFit="1" customWidth="1"/>
    <col min="5645" max="5645" width="10.36328125" style="1" bestFit="1" customWidth="1"/>
    <col min="5646" max="5646" width="10.453125" style="1" bestFit="1" customWidth="1"/>
    <col min="5647" max="5647" width="0" style="1" hidden="1" customWidth="1"/>
    <col min="5648" max="5648" width="9" style="1"/>
    <col min="5649" max="5649" width="26.6328125" style="1" customWidth="1"/>
    <col min="5650" max="5888" width="9" style="1"/>
    <col min="5889" max="5889" width="6.6328125" style="1" customWidth="1"/>
    <col min="5890" max="5890" width="3.6328125" style="1" customWidth="1"/>
    <col min="5891" max="5891" width="11" style="1" customWidth="1"/>
    <col min="5892" max="5892" width="5.90625" style="1" customWidth="1"/>
    <col min="5893" max="5893" width="5" style="1" customWidth="1"/>
    <col min="5894" max="5896" width="3.36328125" style="1" customWidth="1"/>
    <col min="5897" max="5897" width="9.26953125" style="1" customWidth="1"/>
    <col min="5898" max="5898" width="6.6328125" style="1" bestFit="1" customWidth="1"/>
    <col min="5899" max="5899" width="12.36328125" style="1" bestFit="1" customWidth="1"/>
    <col min="5900" max="5900" width="10.453125" style="1" bestFit="1" customWidth="1"/>
    <col min="5901" max="5901" width="10.36328125" style="1" bestFit="1" customWidth="1"/>
    <col min="5902" max="5902" width="10.453125" style="1" bestFit="1" customWidth="1"/>
    <col min="5903" max="5903" width="0" style="1" hidden="1" customWidth="1"/>
    <col min="5904" max="5904" width="9" style="1"/>
    <col min="5905" max="5905" width="26.6328125" style="1" customWidth="1"/>
    <col min="5906" max="6144" width="9" style="1"/>
    <col min="6145" max="6145" width="6.6328125" style="1" customWidth="1"/>
    <col min="6146" max="6146" width="3.6328125" style="1" customWidth="1"/>
    <col min="6147" max="6147" width="11" style="1" customWidth="1"/>
    <col min="6148" max="6148" width="5.90625" style="1" customWidth="1"/>
    <col min="6149" max="6149" width="5" style="1" customWidth="1"/>
    <col min="6150" max="6152" width="3.36328125" style="1" customWidth="1"/>
    <col min="6153" max="6153" width="9.26953125" style="1" customWidth="1"/>
    <col min="6154" max="6154" width="6.6328125" style="1" bestFit="1" customWidth="1"/>
    <col min="6155" max="6155" width="12.36328125" style="1" bestFit="1" customWidth="1"/>
    <col min="6156" max="6156" width="10.453125" style="1" bestFit="1" customWidth="1"/>
    <col min="6157" max="6157" width="10.36328125" style="1" bestFit="1" customWidth="1"/>
    <col min="6158" max="6158" width="10.453125" style="1" bestFit="1" customWidth="1"/>
    <col min="6159" max="6159" width="0" style="1" hidden="1" customWidth="1"/>
    <col min="6160" max="6160" width="9" style="1"/>
    <col min="6161" max="6161" width="26.6328125" style="1" customWidth="1"/>
    <col min="6162" max="6400" width="9" style="1"/>
    <col min="6401" max="6401" width="6.6328125" style="1" customWidth="1"/>
    <col min="6402" max="6402" width="3.6328125" style="1" customWidth="1"/>
    <col min="6403" max="6403" width="11" style="1" customWidth="1"/>
    <col min="6404" max="6404" width="5.90625" style="1" customWidth="1"/>
    <col min="6405" max="6405" width="5" style="1" customWidth="1"/>
    <col min="6406" max="6408" width="3.36328125" style="1" customWidth="1"/>
    <col min="6409" max="6409" width="9.26953125" style="1" customWidth="1"/>
    <col min="6410" max="6410" width="6.6328125" style="1" bestFit="1" customWidth="1"/>
    <col min="6411" max="6411" width="12.36328125" style="1" bestFit="1" customWidth="1"/>
    <col min="6412" max="6412" width="10.453125" style="1" bestFit="1" customWidth="1"/>
    <col min="6413" max="6413" width="10.36328125" style="1" bestFit="1" customWidth="1"/>
    <col min="6414" max="6414" width="10.453125" style="1" bestFit="1" customWidth="1"/>
    <col min="6415" max="6415" width="0" style="1" hidden="1" customWidth="1"/>
    <col min="6416" max="6416" width="9" style="1"/>
    <col min="6417" max="6417" width="26.6328125" style="1" customWidth="1"/>
    <col min="6418" max="6656" width="9" style="1"/>
    <col min="6657" max="6657" width="6.6328125" style="1" customWidth="1"/>
    <col min="6658" max="6658" width="3.6328125" style="1" customWidth="1"/>
    <col min="6659" max="6659" width="11" style="1" customWidth="1"/>
    <col min="6660" max="6660" width="5.90625" style="1" customWidth="1"/>
    <col min="6661" max="6661" width="5" style="1" customWidth="1"/>
    <col min="6662" max="6664" width="3.36328125" style="1" customWidth="1"/>
    <col min="6665" max="6665" width="9.26953125" style="1" customWidth="1"/>
    <col min="6666" max="6666" width="6.6328125" style="1" bestFit="1" customWidth="1"/>
    <col min="6667" max="6667" width="12.36328125" style="1" bestFit="1" customWidth="1"/>
    <col min="6668" max="6668" width="10.453125" style="1" bestFit="1" customWidth="1"/>
    <col min="6669" max="6669" width="10.36328125" style="1" bestFit="1" customWidth="1"/>
    <col min="6670" max="6670" width="10.453125" style="1" bestFit="1" customWidth="1"/>
    <col min="6671" max="6671" width="0" style="1" hidden="1" customWidth="1"/>
    <col min="6672" max="6672" width="9" style="1"/>
    <col min="6673" max="6673" width="26.6328125" style="1" customWidth="1"/>
    <col min="6674" max="6912" width="9" style="1"/>
    <col min="6913" max="6913" width="6.6328125" style="1" customWidth="1"/>
    <col min="6914" max="6914" width="3.6328125" style="1" customWidth="1"/>
    <col min="6915" max="6915" width="11" style="1" customWidth="1"/>
    <col min="6916" max="6916" width="5.90625" style="1" customWidth="1"/>
    <col min="6917" max="6917" width="5" style="1" customWidth="1"/>
    <col min="6918" max="6920" width="3.36328125" style="1" customWidth="1"/>
    <col min="6921" max="6921" width="9.26953125" style="1" customWidth="1"/>
    <col min="6922" max="6922" width="6.6328125" style="1" bestFit="1" customWidth="1"/>
    <col min="6923" max="6923" width="12.36328125" style="1" bestFit="1" customWidth="1"/>
    <col min="6924" max="6924" width="10.453125" style="1" bestFit="1" customWidth="1"/>
    <col min="6925" max="6925" width="10.36328125" style="1" bestFit="1" customWidth="1"/>
    <col min="6926" max="6926" width="10.453125" style="1" bestFit="1" customWidth="1"/>
    <col min="6927" max="6927" width="0" style="1" hidden="1" customWidth="1"/>
    <col min="6928" max="6928" width="9" style="1"/>
    <col min="6929" max="6929" width="26.6328125" style="1" customWidth="1"/>
    <col min="6930" max="7168" width="9" style="1"/>
    <col min="7169" max="7169" width="6.6328125" style="1" customWidth="1"/>
    <col min="7170" max="7170" width="3.6328125" style="1" customWidth="1"/>
    <col min="7171" max="7171" width="11" style="1" customWidth="1"/>
    <col min="7172" max="7172" width="5.90625" style="1" customWidth="1"/>
    <col min="7173" max="7173" width="5" style="1" customWidth="1"/>
    <col min="7174" max="7176" width="3.36328125" style="1" customWidth="1"/>
    <col min="7177" max="7177" width="9.26953125" style="1" customWidth="1"/>
    <col min="7178" max="7178" width="6.6328125" style="1" bestFit="1" customWidth="1"/>
    <col min="7179" max="7179" width="12.36328125" style="1" bestFit="1" customWidth="1"/>
    <col min="7180" max="7180" width="10.453125" style="1" bestFit="1" customWidth="1"/>
    <col min="7181" max="7181" width="10.36328125" style="1" bestFit="1" customWidth="1"/>
    <col min="7182" max="7182" width="10.453125" style="1" bestFit="1" customWidth="1"/>
    <col min="7183" max="7183" width="0" style="1" hidden="1" customWidth="1"/>
    <col min="7184" max="7184" width="9" style="1"/>
    <col min="7185" max="7185" width="26.6328125" style="1" customWidth="1"/>
    <col min="7186" max="7424" width="9" style="1"/>
    <col min="7425" max="7425" width="6.6328125" style="1" customWidth="1"/>
    <col min="7426" max="7426" width="3.6328125" style="1" customWidth="1"/>
    <col min="7427" max="7427" width="11" style="1" customWidth="1"/>
    <col min="7428" max="7428" width="5.90625" style="1" customWidth="1"/>
    <col min="7429" max="7429" width="5" style="1" customWidth="1"/>
    <col min="7430" max="7432" width="3.36328125" style="1" customWidth="1"/>
    <col min="7433" max="7433" width="9.26953125" style="1" customWidth="1"/>
    <col min="7434" max="7434" width="6.6328125" style="1" bestFit="1" customWidth="1"/>
    <col min="7435" max="7435" width="12.36328125" style="1" bestFit="1" customWidth="1"/>
    <col min="7436" max="7436" width="10.453125" style="1" bestFit="1" customWidth="1"/>
    <col min="7437" max="7437" width="10.36328125" style="1" bestFit="1" customWidth="1"/>
    <col min="7438" max="7438" width="10.453125" style="1" bestFit="1" customWidth="1"/>
    <col min="7439" max="7439" width="0" style="1" hidden="1" customWidth="1"/>
    <col min="7440" max="7440" width="9" style="1"/>
    <col min="7441" max="7441" width="26.6328125" style="1" customWidth="1"/>
    <col min="7442" max="7680" width="9" style="1"/>
    <col min="7681" max="7681" width="6.6328125" style="1" customWidth="1"/>
    <col min="7682" max="7682" width="3.6328125" style="1" customWidth="1"/>
    <col min="7683" max="7683" width="11" style="1" customWidth="1"/>
    <col min="7684" max="7684" width="5.90625" style="1" customWidth="1"/>
    <col min="7685" max="7685" width="5" style="1" customWidth="1"/>
    <col min="7686" max="7688" width="3.36328125" style="1" customWidth="1"/>
    <col min="7689" max="7689" width="9.26953125" style="1" customWidth="1"/>
    <col min="7690" max="7690" width="6.6328125" style="1" bestFit="1" customWidth="1"/>
    <col min="7691" max="7691" width="12.36328125" style="1" bestFit="1" customWidth="1"/>
    <col min="7692" max="7692" width="10.453125" style="1" bestFit="1" customWidth="1"/>
    <col min="7693" max="7693" width="10.36328125" style="1" bestFit="1" customWidth="1"/>
    <col min="7694" max="7694" width="10.453125" style="1" bestFit="1" customWidth="1"/>
    <col min="7695" max="7695" width="0" style="1" hidden="1" customWidth="1"/>
    <col min="7696" max="7696" width="9" style="1"/>
    <col min="7697" max="7697" width="26.6328125" style="1" customWidth="1"/>
    <col min="7698" max="7936" width="9" style="1"/>
    <col min="7937" max="7937" width="6.6328125" style="1" customWidth="1"/>
    <col min="7938" max="7938" width="3.6328125" style="1" customWidth="1"/>
    <col min="7939" max="7939" width="11" style="1" customWidth="1"/>
    <col min="7940" max="7940" width="5.90625" style="1" customWidth="1"/>
    <col min="7941" max="7941" width="5" style="1" customWidth="1"/>
    <col min="7942" max="7944" width="3.36328125" style="1" customWidth="1"/>
    <col min="7945" max="7945" width="9.26953125" style="1" customWidth="1"/>
    <col min="7946" max="7946" width="6.6328125" style="1" bestFit="1" customWidth="1"/>
    <col min="7947" max="7947" width="12.36328125" style="1" bestFit="1" customWidth="1"/>
    <col min="7948" max="7948" width="10.453125" style="1" bestFit="1" customWidth="1"/>
    <col min="7949" max="7949" width="10.36328125" style="1" bestFit="1" customWidth="1"/>
    <col min="7950" max="7950" width="10.453125" style="1" bestFit="1" customWidth="1"/>
    <col min="7951" max="7951" width="0" style="1" hidden="1" customWidth="1"/>
    <col min="7952" max="7952" width="9" style="1"/>
    <col min="7953" max="7953" width="26.6328125" style="1" customWidth="1"/>
    <col min="7954" max="8192" width="9" style="1"/>
    <col min="8193" max="8193" width="6.6328125" style="1" customWidth="1"/>
    <col min="8194" max="8194" width="3.6328125" style="1" customWidth="1"/>
    <col min="8195" max="8195" width="11" style="1" customWidth="1"/>
    <col min="8196" max="8196" width="5.90625" style="1" customWidth="1"/>
    <col min="8197" max="8197" width="5" style="1" customWidth="1"/>
    <col min="8198" max="8200" width="3.36328125" style="1" customWidth="1"/>
    <col min="8201" max="8201" width="9.26953125" style="1" customWidth="1"/>
    <col min="8202" max="8202" width="6.6328125" style="1" bestFit="1" customWidth="1"/>
    <col min="8203" max="8203" width="12.36328125" style="1" bestFit="1" customWidth="1"/>
    <col min="8204" max="8204" width="10.453125" style="1" bestFit="1" customWidth="1"/>
    <col min="8205" max="8205" width="10.36328125" style="1" bestFit="1" customWidth="1"/>
    <col min="8206" max="8206" width="10.453125" style="1" bestFit="1" customWidth="1"/>
    <col min="8207" max="8207" width="0" style="1" hidden="1" customWidth="1"/>
    <col min="8208" max="8208" width="9" style="1"/>
    <col min="8209" max="8209" width="26.6328125" style="1" customWidth="1"/>
    <col min="8210" max="8448" width="9" style="1"/>
    <col min="8449" max="8449" width="6.6328125" style="1" customWidth="1"/>
    <col min="8450" max="8450" width="3.6328125" style="1" customWidth="1"/>
    <col min="8451" max="8451" width="11" style="1" customWidth="1"/>
    <col min="8452" max="8452" width="5.90625" style="1" customWidth="1"/>
    <col min="8453" max="8453" width="5" style="1" customWidth="1"/>
    <col min="8454" max="8456" width="3.36328125" style="1" customWidth="1"/>
    <col min="8457" max="8457" width="9.26953125" style="1" customWidth="1"/>
    <col min="8458" max="8458" width="6.6328125" style="1" bestFit="1" customWidth="1"/>
    <col min="8459" max="8459" width="12.36328125" style="1" bestFit="1" customWidth="1"/>
    <col min="8460" max="8460" width="10.453125" style="1" bestFit="1" customWidth="1"/>
    <col min="8461" max="8461" width="10.36328125" style="1" bestFit="1" customWidth="1"/>
    <col min="8462" max="8462" width="10.453125" style="1" bestFit="1" customWidth="1"/>
    <col min="8463" max="8463" width="0" style="1" hidden="1" customWidth="1"/>
    <col min="8464" max="8464" width="9" style="1"/>
    <col min="8465" max="8465" width="26.6328125" style="1" customWidth="1"/>
    <col min="8466" max="8704" width="9" style="1"/>
    <col min="8705" max="8705" width="6.6328125" style="1" customWidth="1"/>
    <col min="8706" max="8706" width="3.6328125" style="1" customWidth="1"/>
    <col min="8707" max="8707" width="11" style="1" customWidth="1"/>
    <col min="8708" max="8708" width="5.90625" style="1" customWidth="1"/>
    <col min="8709" max="8709" width="5" style="1" customWidth="1"/>
    <col min="8710" max="8712" width="3.36328125" style="1" customWidth="1"/>
    <col min="8713" max="8713" width="9.26953125" style="1" customWidth="1"/>
    <col min="8714" max="8714" width="6.6328125" style="1" bestFit="1" customWidth="1"/>
    <col min="8715" max="8715" width="12.36328125" style="1" bestFit="1" customWidth="1"/>
    <col min="8716" max="8716" width="10.453125" style="1" bestFit="1" customWidth="1"/>
    <col min="8717" max="8717" width="10.36328125" style="1" bestFit="1" customWidth="1"/>
    <col min="8718" max="8718" width="10.453125" style="1" bestFit="1" customWidth="1"/>
    <col min="8719" max="8719" width="0" style="1" hidden="1" customWidth="1"/>
    <col min="8720" max="8720" width="9" style="1"/>
    <col min="8721" max="8721" width="26.6328125" style="1" customWidth="1"/>
    <col min="8722" max="8960" width="9" style="1"/>
    <col min="8961" max="8961" width="6.6328125" style="1" customWidth="1"/>
    <col min="8962" max="8962" width="3.6328125" style="1" customWidth="1"/>
    <col min="8963" max="8963" width="11" style="1" customWidth="1"/>
    <col min="8964" max="8964" width="5.90625" style="1" customWidth="1"/>
    <col min="8965" max="8965" width="5" style="1" customWidth="1"/>
    <col min="8966" max="8968" width="3.36328125" style="1" customWidth="1"/>
    <col min="8969" max="8969" width="9.26953125" style="1" customWidth="1"/>
    <col min="8970" max="8970" width="6.6328125" style="1" bestFit="1" customWidth="1"/>
    <col min="8971" max="8971" width="12.36328125" style="1" bestFit="1" customWidth="1"/>
    <col min="8972" max="8972" width="10.453125" style="1" bestFit="1" customWidth="1"/>
    <col min="8973" max="8973" width="10.36328125" style="1" bestFit="1" customWidth="1"/>
    <col min="8974" max="8974" width="10.453125" style="1" bestFit="1" customWidth="1"/>
    <col min="8975" max="8975" width="0" style="1" hidden="1" customWidth="1"/>
    <col min="8976" max="8976" width="9" style="1"/>
    <col min="8977" max="8977" width="26.6328125" style="1" customWidth="1"/>
    <col min="8978" max="9216" width="9" style="1"/>
    <col min="9217" max="9217" width="6.6328125" style="1" customWidth="1"/>
    <col min="9218" max="9218" width="3.6328125" style="1" customWidth="1"/>
    <col min="9219" max="9219" width="11" style="1" customWidth="1"/>
    <col min="9220" max="9220" width="5.90625" style="1" customWidth="1"/>
    <col min="9221" max="9221" width="5" style="1" customWidth="1"/>
    <col min="9222" max="9224" width="3.36328125" style="1" customWidth="1"/>
    <col min="9225" max="9225" width="9.26953125" style="1" customWidth="1"/>
    <col min="9226" max="9226" width="6.6328125" style="1" bestFit="1" customWidth="1"/>
    <col min="9227" max="9227" width="12.36328125" style="1" bestFit="1" customWidth="1"/>
    <col min="9228" max="9228" width="10.453125" style="1" bestFit="1" customWidth="1"/>
    <col min="9229" max="9229" width="10.36328125" style="1" bestFit="1" customWidth="1"/>
    <col min="9230" max="9230" width="10.453125" style="1" bestFit="1" customWidth="1"/>
    <col min="9231" max="9231" width="0" style="1" hidden="1" customWidth="1"/>
    <col min="9232" max="9232" width="9" style="1"/>
    <col min="9233" max="9233" width="26.6328125" style="1" customWidth="1"/>
    <col min="9234" max="9472" width="9" style="1"/>
    <col min="9473" max="9473" width="6.6328125" style="1" customWidth="1"/>
    <col min="9474" max="9474" width="3.6328125" style="1" customWidth="1"/>
    <col min="9475" max="9475" width="11" style="1" customWidth="1"/>
    <col min="9476" max="9476" width="5.90625" style="1" customWidth="1"/>
    <col min="9477" max="9477" width="5" style="1" customWidth="1"/>
    <col min="9478" max="9480" width="3.36328125" style="1" customWidth="1"/>
    <col min="9481" max="9481" width="9.26953125" style="1" customWidth="1"/>
    <col min="9482" max="9482" width="6.6328125" style="1" bestFit="1" customWidth="1"/>
    <col min="9483" max="9483" width="12.36328125" style="1" bestFit="1" customWidth="1"/>
    <col min="9484" max="9484" width="10.453125" style="1" bestFit="1" customWidth="1"/>
    <col min="9485" max="9485" width="10.36328125" style="1" bestFit="1" customWidth="1"/>
    <col min="9486" max="9486" width="10.453125" style="1" bestFit="1" customWidth="1"/>
    <col min="9487" max="9487" width="0" style="1" hidden="1" customWidth="1"/>
    <col min="9488" max="9488" width="9" style="1"/>
    <col min="9489" max="9489" width="26.6328125" style="1" customWidth="1"/>
    <col min="9490" max="9728" width="9" style="1"/>
    <col min="9729" max="9729" width="6.6328125" style="1" customWidth="1"/>
    <col min="9730" max="9730" width="3.6328125" style="1" customWidth="1"/>
    <col min="9731" max="9731" width="11" style="1" customWidth="1"/>
    <col min="9732" max="9732" width="5.90625" style="1" customWidth="1"/>
    <col min="9733" max="9733" width="5" style="1" customWidth="1"/>
    <col min="9734" max="9736" width="3.36328125" style="1" customWidth="1"/>
    <col min="9737" max="9737" width="9.26953125" style="1" customWidth="1"/>
    <col min="9738" max="9738" width="6.6328125" style="1" bestFit="1" customWidth="1"/>
    <col min="9739" max="9739" width="12.36328125" style="1" bestFit="1" customWidth="1"/>
    <col min="9740" max="9740" width="10.453125" style="1" bestFit="1" customWidth="1"/>
    <col min="9741" max="9741" width="10.36328125" style="1" bestFit="1" customWidth="1"/>
    <col min="9742" max="9742" width="10.453125" style="1" bestFit="1" customWidth="1"/>
    <col min="9743" max="9743" width="0" style="1" hidden="1" customWidth="1"/>
    <col min="9744" max="9744" width="9" style="1"/>
    <col min="9745" max="9745" width="26.6328125" style="1" customWidth="1"/>
    <col min="9746" max="9984" width="9" style="1"/>
    <col min="9985" max="9985" width="6.6328125" style="1" customWidth="1"/>
    <col min="9986" max="9986" width="3.6328125" style="1" customWidth="1"/>
    <col min="9987" max="9987" width="11" style="1" customWidth="1"/>
    <col min="9988" max="9988" width="5.90625" style="1" customWidth="1"/>
    <col min="9989" max="9989" width="5" style="1" customWidth="1"/>
    <col min="9990" max="9992" width="3.36328125" style="1" customWidth="1"/>
    <col min="9993" max="9993" width="9.26953125" style="1" customWidth="1"/>
    <col min="9994" max="9994" width="6.6328125" style="1" bestFit="1" customWidth="1"/>
    <col min="9995" max="9995" width="12.36328125" style="1" bestFit="1" customWidth="1"/>
    <col min="9996" max="9996" width="10.453125" style="1" bestFit="1" customWidth="1"/>
    <col min="9997" max="9997" width="10.36328125" style="1" bestFit="1" customWidth="1"/>
    <col min="9998" max="9998" width="10.453125" style="1" bestFit="1" customWidth="1"/>
    <col min="9999" max="9999" width="0" style="1" hidden="1" customWidth="1"/>
    <col min="10000" max="10000" width="9" style="1"/>
    <col min="10001" max="10001" width="26.6328125" style="1" customWidth="1"/>
    <col min="10002" max="10240" width="9" style="1"/>
    <col min="10241" max="10241" width="6.6328125" style="1" customWidth="1"/>
    <col min="10242" max="10242" width="3.6328125" style="1" customWidth="1"/>
    <col min="10243" max="10243" width="11" style="1" customWidth="1"/>
    <col min="10244" max="10244" width="5.90625" style="1" customWidth="1"/>
    <col min="10245" max="10245" width="5" style="1" customWidth="1"/>
    <col min="10246" max="10248" width="3.36328125" style="1" customWidth="1"/>
    <col min="10249" max="10249" width="9.26953125" style="1" customWidth="1"/>
    <col min="10250" max="10250" width="6.6328125" style="1" bestFit="1" customWidth="1"/>
    <col min="10251" max="10251" width="12.36328125" style="1" bestFit="1" customWidth="1"/>
    <col min="10252" max="10252" width="10.453125" style="1" bestFit="1" customWidth="1"/>
    <col min="10253" max="10253" width="10.36328125" style="1" bestFit="1" customWidth="1"/>
    <col min="10254" max="10254" width="10.453125" style="1" bestFit="1" customWidth="1"/>
    <col min="10255" max="10255" width="0" style="1" hidden="1" customWidth="1"/>
    <col min="10256" max="10256" width="9" style="1"/>
    <col min="10257" max="10257" width="26.6328125" style="1" customWidth="1"/>
    <col min="10258" max="10496" width="9" style="1"/>
    <col min="10497" max="10497" width="6.6328125" style="1" customWidth="1"/>
    <col min="10498" max="10498" width="3.6328125" style="1" customWidth="1"/>
    <col min="10499" max="10499" width="11" style="1" customWidth="1"/>
    <col min="10500" max="10500" width="5.90625" style="1" customWidth="1"/>
    <col min="10501" max="10501" width="5" style="1" customWidth="1"/>
    <col min="10502" max="10504" width="3.36328125" style="1" customWidth="1"/>
    <col min="10505" max="10505" width="9.26953125" style="1" customWidth="1"/>
    <col min="10506" max="10506" width="6.6328125" style="1" bestFit="1" customWidth="1"/>
    <col min="10507" max="10507" width="12.36328125" style="1" bestFit="1" customWidth="1"/>
    <col min="10508" max="10508" width="10.453125" style="1" bestFit="1" customWidth="1"/>
    <col min="10509" max="10509" width="10.36328125" style="1" bestFit="1" customWidth="1"/>
    <col min="10510" max="10510" width="10.453125" style="1" bestFit="1" customWidth="1"/>
    <col min="10511" max="10511" width="0" style="1" hidden="1" customWidth="1"/>
    <col min="10512" max="10512" width="9" style="1"/>
    <col min="10513" max="10513" width="26.6328125" style="1" customWidth="1"/>
    <col min="10514" max="10752" width="9" style="1"/>
    <col min="10753" max="10753" width="6.6328125" style="1" customWidth="1"/>
    <col min="10754" max="10754" width="3.6328125" style="1" customWidth="1"/>
    <col min="10755" max="10755" width="11" style="1" customWidth="1"/>
    <col min="10756" max="10756" width="5.90625" style="1" customWidth="1"/>
    <col min="10757" max="10757" width="5" style="1" customWidth="1"/>
    <col min="10758" max="10760" width="3.36328125" style="1" customWidth="1"/>
    <col min="10761" max="10761" width="9.26953125" style="1" customWidth="1"/>
    <col min="10762" max="10762" width="6.6328125" style="1" bestFit="1" customWidth="1"/>
    <col min="10763" max="10763" width="12.36328125" style="1" bestFit="1" customWidth="1"/>
    <col min="10764" max="10764" width="10.453125" style="1" bestFit="1" customWidth="1"/>
    <col min="10765" max="10765" width="10.36328125" style="1" bestFit="1" customWidth="1"/>
    <col min="10766" max="10766" width="10.453125" style="1" bestFit="1" customWidth="1"/>
    <col min="10767" max="10767" width="0" style="1" hidden="1" customWidth="1"/>
    <col min="10768" max="10768" width="9" style="1"/>
    <col min="10769" max="10769" width="26.6328125" style="1" customWidth="1"/>
    <col min="10770" max="11008" width="9" style="1"/>
    <col min="11009" max="11009" width="6.6328125" style="1" customWidth="1"/>
    <col min="11010" max="11010" width="3.6328125" style="1" customWidth="1"/>
    <col min="11011" max="11011" width="11" style="1" customWidth="1"/>
    <col min="11012" max="11012" width="5.90625" style="1" customWidth="1"/>
    <col min="11013" max="11013" width="5" style="1" customWidth="1"/>
    <col min="11014" max="11016" width="3.36328125" style="1" customWidth="1"/>
    <col min="11017" max="11017" width="9.26953125" style="1" customWidth="1"/>
    <col min="11018" max="11018" width="6.6328125" style="1" bestFit="1" customWidth="1"/>
    <col min="11019" max="11019" width="12.36328125" style="1" bestFit="1" customWidth="1"/>
    <col min="11020" max="11020" width="10.453125" style="1" bestFit="1" customWidth="1"/>
    <col min="11021" max="11021" width="10.36328125" style="1" bestFit="1" customWidth="1"/>
    <col min="11022" max="11022" width="10.453125" style="1" bestFit="1" customWidth="1"/>
    <col min="11023" max="11023" width="0" style="1" hidden="1" customWidth="1"/>
    <col min="11024" max="11024" width="9" style="1"/>
    <col min="11025" max="11025" width="26.6328125" style="1" customWidth="1"/>
    <col min="11026" max="11264" width="9" style="1"/>
    <col min="11265" max="11265" width="6.6328125" style="1" customWidth="1"/>
    <col min="11266" max="11266" width="3.6328125" style="1" customWidth="1"/>
    <col min="11267" max="11267" width="11" style="1" customWidth="1"/>
    <col min="11268" max="11268" width="5.90625" style="1" customWidth="1"/>
    <col min="11269" max="11269" width="5" style="1" customWidth="1"/>
    <col min="11270" max="11272" width="3.36328125" style="1" customWidth="1"/>
    <col min="11273" max="11273" width="9.26953125" style="1" customWidth="1"/>
    <col min="11274" max="11274" width="6.6328125" style="1" bestFit="1" customWidth="1"/>
    <col min="11275" max="11275" width="12.36328125" style="1" bestFit="1" customWidth="1"/>
    <col min="11276" max="11276" width="10.453125" style="1" bestFit="1" customWidth="1"/>
    <col min="11277" max="11277" width="10.36328125" style="1" bestFit="1" customWidth="1"/>
    <col min="11278" max="11278" width="10.453125" style="1" bestFit="1" customWidth="1"/>
    <col min="11279" max="11279" width="0" style="1" hidden="1" customWidth="1"/>
    <col min="11280" max="11280" width="9" style="1"/>
    <col min="11281" max="11281" width="26.6328125" style="1" customWidth="1"/>
    <col min="11282" max="11520" width="9" style="1"/>
    <col min="11521" max="11521" width="6.6328125" style="1" customWidth="1"/>
    <col min="11522" max="11522" width="3.6328125" style="1" customWidth="1"/>
    <col min="11523" max="11523" width="11" style="1" customWidth="1"/>
    <col min="11524" max="11524" width="5.90625" style="1" customWidth="1"/>
    <col min="11525" max="11525" width="5" style="1" customWidth="1"/>
    <col min="11526" max="11528" width="3.36328125" style="1" customWidth="1"/>
    <col min="11529" max="11529" width="9.26953125" style="1" customWidth="1"/>
    <col min="11530" max="11530" width="6.6328125" style="1" bestFit="1" customWidth="1"/>
    <col min="11531" max="11531" width="12.36328125" style="1" bestFit="1" customWidth="1"/>
    <col min="11532" max="11532" width="10.453125" style="1" bestFit="1" customWidth="1"/>
    <col min="11533" max="11533" width="10.36328125" style="1" bestFit="1" customWidth="1"/>
    <col min="11534" max="11534" width="10.453125" style="1" bestFit="1" customWidth="1"/>
    <col min="11535" max="11535" width="0" style="1" hidden="1" customWidth="1"/>
    <col min="11536" max="11536" width="9" style="1"/>
    <col min="11537" max="11537" width="26.6328125" style="1" customWidth="1"/>
    <col min="11538" max="11776" width="9" style="1"/>
    <col min="11777" max="11777" width="6.6328125" style="1" customWidth="1"/>
    <col min="11778" max="11778" width="3.6328125" style="1" customWidth="1"/>
    <col min="11779" max="11779" width="11" style="1" customWidth="1"/>
    <col min="11780" max="11780" width="5.90625" style="1" customWidth="1"/>
    <col min="11781" max="11781" width="5" style="1" customWidth="1"/>
    <col min="11782" max="11784" width="3.36328125" style="1" customWidth="1"/>
    <col min="11785" max="11785" width="9.26953125" style="1" customWidth="1"/>
    <col min="11786" max="11786" width="6.6328125" style="1" bestFit="1" customWidth="1"/>
    <col min="11787" max="11787" width="12.36328125" style="1" bestFit="1" customWidth="1"/>
    <col min="11788" max="11788" width="10.453125" style="1" bestFit="1" customWidth="1"/>
    <col min="11789" max="11789" width="10.36328125" style="1" bestFit="1" customWidth="1"/>
    <col min="11790" max="11790" width="10.453125" style="1" bestFit="1" customWidth="1"/>
    <col min="11791" max="11791" width="0" style="1" hidden="1" customWidth="1"/>
    <col min="11792" max="11792" width="9" style="1"/>
    <col min="11793" max="11793" width="26.6328125" style="1" customWidth="1"/>
    <col min="11794" max="12032" width="9" style="1"/>
    <col min="12033" max="12033" width="6.6328125" style="1" customWidth="1"/>
    <col min="12034" max="12034" width="3.6328125" style="1" customWidth="1"/>
    <col min="12035" max="12035" width="11" style="1" customWidth="1"/>
    <col min="12036" max="12036" width="5.90625" style="1" customWidth="1"/>
    <col min="12037" max="12037" width="5" style="1" customWidth="1"/>
    <col min="12038" max="12040" width="3.36328125" style="1" customWidth="1"/>
    <col min="12041" max="12041" width="9.26953125" style="1" customWidth="1"/>
    <col min="12042" max="12042" width="6.6328125" style="1" bestFit="1" customWidth="1"/>
    <col min="12043" max="12043" width="12.36328125" style="1" bestFit="1" customWidth="1"/>
    <col min="12044" max="12044" width="10.453125" style="1" bestFit="1" customWidth="1"/>
    <col min="12045" max="12045" width="10.36328125" style="1" bestFit="1" customWidth="1"/>
    <col min="12046" max="12046" width="10.453125" style="1" bestFit="1" customWidth="1"/>
    <col min="12047" max="12047" width="0" style="1" hidden="1" customWidth="1"/>
    <col min="12048" max="12048" width="9" style="1"/>
    <col min="12049" max="12049" width="26.6328125" style="1" customWidth="1"/>
    <col min="12050" max="12288" width="9" style="1"/>
    <col min="12289" max="12289" width="6.6328125" style="1" customWidth="1"/>
    <col min="12290" max="12290" width="3.6328125" style="1" customWidth="1"/>
    <col min="12291" max="12291" width="11" style="1" customWidth="1"/>
    <col min="12292" max="12292" width="5.90625" style="1" customWidth="1"/>
    <col min="12293" max="12293" width="5" style="1" customWidth="1"/>
    <col min="12294" max="12296" width="3.36328125" style="1" customWidth="1"/>
    <col min="12297" max="12297" width="9.26953125" style="1" customWidth="1"/>
    <col min="12298" max="12298" width="6.6328125" style="1" bestFit="1" customWidth="1"/>
    <col min="12299" max="12299" width="12.36328125" style="1" bestFit="1" customWidth="1"/>
    <col min="12300" max="12300" width="10.453125" style="1" bestFit="1" customWidth="1"/>
    <col min="12301" max="12301" width="10.36328125" style="1" bestFit="1" customWidth="1"/>
    <col min="12302" max="12302" width="10.453125" style="1" bestFit="1" customWidth="1"/>
    <col min="12303" max="12303" width="0" style="1" hidden="1" customWidth="1"/>
    <col min="12304" max="12304" width="9" style="1"/>
    <col min="12305" max="12305" width="26.6328125" style="1" customWidth="1"/>
    <col min="12306" max="12544" width="9" style="1"/>
    <col min="12545" max="12545" width="6.6328125" style="1" customWidth="1"/>
    <col min="12546" max="12546" width="3.6328125" style="1" customWidth="1"/>
    <col min="12547" max="12547" width="11" style="1" customWidth="1"/>
    <col min="12548" max="12548" width="5.90625" style="1" customWidth="1"/>
    <col min="12549" max="12549" width="5" style="1" customWidth="1"/>
    <col min="12550" max="12552" width="3.36328125" style="1" customWidth="1"/>
    <col min="12553" max="12553" width="9.26953125" style="1" customWidth="1"/>
    <col min="12554" max="12554" width="6.6328125" style="1" bestFit="1" customWidth="1"/>
    <col min="12555" max="12555" width="12.36328125" style="1" bestFit="1" customWidth="1"/>
    <col min="12556" max="12556" width="10.453125" style="1" bestFit="1" customWidth="1"/>
    <col min="12557" max="12557" width="10.36328125" style="1" bestFit="1" customWidth="1"/>
    <col min="12558" max="12558" width="10.453125" style="1" bestFit="1" customWidth="1"/>
    <col min="12559" max="12559" width="0" style="1" hidden="1" customWidth="1"/>
    <col min="12560" max="12560" width="9" style="1"/>
    <col min="12561" max="12561" width="26.6328125" style="1" customWidth="1"/>
    <col min="12562" max="12800" width="9" style="1"/>
    <col min="12801" max="12801" width="6.6328125" style="1" customWidth="1"/>
    <col min="12802" max="12802" width="3.6328125" style="1" customWidth="1"/>
    <col min="12803" max="12803" width="11" style="1" customWidth="1"/>
    <col min="12804" max="12804" width="5.90625" style="1" customWidth="1"/>
    <col min="12805" max="12805" width="5" style="1" customWidth="1"/>
    <col min="12806" max="12808" width="3.36328125" style="1" customWidth="1"/>
    <col min="12809" max="12809" width="9.26953125" style="1" customWidth="1"/>
    <col min="12810" max="12810" width="6.6328125" style="1" bestFit="1" customWidth="1"/>
    <col min="12811" max="12811" width="12.36328125" style="1" bestFit="1" customWidth="1"/>
    <col min="12812" max="12812" width="10.453125" style="1" bestFit="1" customWidth="1"/>
    <col min="12813" max="12813" width="10.36328125" style="1" bestFit="1" customWidth="1"/>
    <col min="12814" max="12814" width="10.453125" style="1" bestFit="1" customWidth="1"/>
    <col min="12815" max="12815" width="0" style="1" hidden="1" customWidth="1"/>
    <col min="12816" max="12816" width="9" style="1"/>
    <col min="12817" max="12817" width="26.6328125" style="1" customWidth="1"/>
    <col min="12818" max="13056" width="9" style="1"/>
    <col min="13057" max="13057" width="6.6328125" style="1" customWidth="1"/>
    <col min="13058" max="13058" width="3.6328125" style="1" customWidth="1"/>
    <col min="13059" max="13059" width="11" style="1" customWidth="1"/>
    <col min="13060" max="13060" width="5.90625" style="1" customWidth="1"/>
    <col min="13061" max="13061" width="5" style="1" customWidth="1"/>
    <col min="13062" max="13064" width="3.36328125" style="1" customWidth="1"/>
    <col min="13065" max="13065" width="9.26953125" style="1" customWidth="1"/>
    <col min="13066" max="13066" width="6.6328125" style="1" bestFit="1" customWidth="1"/>
    <col min="13067" max="13067" width="12.36328125" style="1" bestFit="1" customWidth="1"/>
    <col min="13068" max="13068" width="10.453125" style="1" bestFit="1" customWidth="1"/>
    <col min="13069" max="13069" width="10.36328125" style="1" bestFit="1" customWidth="1"/>
    <col min="13070" max="13070" width="10.453125" style="1" bestFit="1" customWidth="1"/>
    <col min="13071" max="13071" width="0" style="1" hidden="1" customWidth="1"/>
    <col min="13072" max="13072" width="9" style="1"/>
    <col min="13073" max="13073" width="26.6328125" style="1" customWidth="1"/>
    <col min="13074" max="13312" width="9" style="1"/>
    <col min="13313" max="13313" width="6.6328125" style="1" customWidth="1"/>
    <col min="13314" max="13314" width="3.6328125" style="1" customWidth="1"/>
    <col min="13315" max="13315" width="11" style="1" customWidth="1"/>
    <col min="13316" max="13316" width="5.90625" style="1" customWidth="1"/>
    <col min="13317" max="13317" width="5" style="1" customWidth="1"/>
    <col min="13318" max="13320" width="3.36328125" style="1" customWidth="1"/>
    <col min="13321" max="13321" width="9.26953125" style="1" customWidth="1"/>
    <col min="13322" max="13322" width="6.6328125" style="1" bestFit="1" customWidth="1"/>
    <col min="13323" max="13323" width="12.36328125" style="1" bestFit="1" customWidth="1"/>
    <col min="13324" max="13324" width="10.453125" style="1" bestFit="1" customWidth="1"/>
    <col min="13325" max="13325" width="10.36328125" style="1" bestFit="1" customWidth="1"/>
    <col min="13326" max="13326" width="10.453125" style="1" bestFit="1" customWidth="1"/>
    <col min="13327" max="13327" width="0" style="1" hidden="1" customWidth="1"/>
    <col min="13328" max="13328" width="9" style="1"/>
    <col min="13329" max="13329" width="26.6328125" style="1" customWidth="1"/>
    <col min="13330" max="13568" width="9" style="1"/>
    <col min="13569" max="13569" width="6.6328125" style="1" customWidth="1"/>
    <col min="13570" max="13570" width="3.6328125" style="1" customWidth="1"/>
    <col min="13571" max="13571" width="11" style="1" customWidth="1"/>
    <col min="13572" max="13572" width="5.90625" style="1" customWidth="1"/>
    <col min="13573" max="13573" width="5" style="1" customWidth="1"/>
    <col min="13574" max="13576" width="3.36328125" style="1" customWidth="1"/>
    <col min="13577" max="13577" width="9.26953125" style="1" customWidth="1"/>
    <col min="13578" max="13578" width="6.6328125" style="1" bestFit="1" customWidth="1"/>
    <col min="13579" max="13579" width="12.36328125" style="1" bestFit="1" customWidth="1"/>
    <col min="13580" max="13580" width="10.453125" style="1" bestFit="1" customWidth="1"/>
    <col min="13581" max="13581" width="10.36328125" style="1" bestFit="1" customWidth="1"/>
    <col min="13582" max="13582" width="10.453125" style="1" bestFit="1" customWidth="1"/>
    <col min="13583" max="13583" width="0" style="1" hidden="1" customWidth="1"/>
    <col min="13584" max="13584" width="9" style="1"/>
    <col min="13585" max="13585" width="26.6328125" style="1" customWidth="1"/>
    <col min="13586" max="13824" width="9" style="1"/>
    <col min="13825" max="13825" width="6.6328125" style="1" customWidth="1"/>
    <col min="13826" max="13826" width="3.6328125" style="1" customWidth="1"/>
    <col min="13827" max="13827" width="11" style="1" customWidth="1"/>
    <col min="13828" max="13828" width="5.90625" style="1" customWidth="1"/>
    <col min="13829" max="13829" width="5" style="1" customWidth="1"/>
    <col min="13830" max="13832" width="3.36328125" style="1" customWidth="1"/>
    <col min="13833" max="13833" width="9.26953125" style="1" customWidth="1"/>
    <col min="13834" max="13834" width="6.6328125" style="1" bestFit="1" customWidth="1"/>
    <col min="13835" max="13835" width="12.36328125" style="1" bestFit="1" customWidth="1"/>
    <col min="13836" max="13836" width="10.453125" style="1" bestFit="1" customWidth="1"/>
    <col min="13837" max="13837" width="10.36328125" style="1" bestFit="1" customWidth="1"/>
    <col min="13838" max="13838" width="10.453125" style="1" bestFit="1" customWidth="1"/>
    <col min="13839" max="13839" width="0" style="1" hidden="1" customWidth="1"/>
    <col min="13840" max="13840" width="9" style="1"/>
    <col min="13841" max="13841" width="26.6328125" style="1" customWidth="1"/>
    <col min="13842" max="14080" width="9" style="1"/>
    <col min="14081" max="14081" width="6.6328125" style="1" customWidth="1"/>
    <col min="14082" max="14082" width="3.6328125" style="1" customWidth="1"/>
    <col min="14083" max="14083" width="11" style="1" customWidth="1"/>
    <col min="14084" max="14084" width="5.90625" style="1" customWidth="1"/>
    <col min="14085" max="14085" width="5" style="1" customWidth="1"/>
    <col min="14086" max="14088" width="3.36328125" style="1" customWidth="1"/>
    <col min="14089" max="14089" width="9.26953125" style="1" customWidth="1"/>
    <col min="14090" max="14090" width="6.6328125" style="1" bestFit="1" customWidth="1"/>
    <col min="14091" max="14091" width="12.36328125" style="1" bestFit="1" customWidth="1"/>
    <col min="14092" max="14092" width="10.453125" style="1" bestFit="1" customWidth="1"/>
    <col min="14093" max="14093" width="10.36328125" style="1" bestFit="1" customWidth="1"/>
    <col min="14094" max="14094" width="10.453125" style="1" bestFit="1" customWidth="1"/>
    <col min="14095" max="14095" width="0" style="1" hidden="1" customWidth="1"/>
    <col min="14096" max="14096" width="9" style="1"/>
    <col min="14097" max="14097" width="26.6328125" style="1" customWidth="1"/>
    <col min="14098" max="14336" width="9" style="1"/>
    <col min="14337" max="14337" width="6.6328125" style="1" customWidth="1"/>
    <col min="14338" max="14338" width="3.6328125" style="1" customWidth="1"/>
    <col min="14339" max="14339" width="11" style="1" customWidth="1"/>
    <col min="14340" max="14340" width="5.90625" style="1" customWidth="1"/>
    <col min="14341" max="14341" width="5" style="1" customWidth="1"/>
    <col min="14342" max="14344" width="3.36328125" style="1" customWidth="1"/>
    <col min="14345" max="14345" width="9.26953125" style="1" customWidth="1"/>
    <col min="14346" max="14346" width="6.6328125" style="1" bestFit="1" customWidth="1"/>
    <col min="14347" max="14347" width="12.36328125" style="1" bestFit="1" customWidth="1"/>
    <col min="14348" max="14348" width="10.453125" style="1" bestFit="1" customWidth="1"/>
    <col min="14349" max="14349" width="10.36328125" style="1" bestFit="1" customWidth="1"/>
    <col min="14350" max="14350" width="10.453125" style="1" bestFit="1" customWidth="1"/>
    <col min="14351" max="14351" width="0" style="1" hidden="1" customWidth="1"/>
    <col min="14352" max="14352" width="9" style="1"/>
    <col min="14353" max="14353" width="26.6328125" style="1" customWidth="1"/>
    <col min="14354" max="14592" width="9" style="1"/>
    <col min="14593" max="14593" width="6.6328125" style="1" customWidth="1"/>
    <col min="14594" max="14594" width="3.6328125" style="1" customWidth="1"/>
    <col min="14595" max="14595" width="11" style="1" customWidth="1"/>
    <col min="14596" max="14596" width="5.90625" style="1" customWidth="1"/>
    <col min="14597" max="14597" width="5" style="1" customWidth="1"/>
    <col min="14598" max="14600" width="3.36328125" style="1" customWidth="1"/>
    <col min="14601" max="14601" width="9.26953125" style="1" customWidth="1"/>
    <col min="14602" max="14602" width="6.6328125" style="1" bestFit="1" customWidth="1"/>
    <col min="14603" max="14603" width="12.36328125" style="1" bestFit="1" customWidth="1"/>
    <col min="14604" max="14604" width="10.453125" style="1" bestFit="1" customWidth="1"/>
    <col min="14605" max="14605" width="10.36328125" style="1" bestFit="1" customWidth="1"/>
    <col min="14606" max="14606" width="10.453125" style="1" bestFit="1" customWidth="1"/>
    <col min="14607" max="14607" width="0" style="1" hidden="1" customWidth="1"/>
    <col min="14608" max="14608" width="9" style="1"/>
    <col min="14609" max="14609" width="26.6328125" style="1" customWidth="1"/>
    <col min="14610" max="14848" width="9" style="1"/>
    <col min="14849" max="14849" width="6.6328125" style="1" customWidth="1"/>
    <col min="14850" max="14850" width="3.6328125" style="1" customWidth="1"/>
    <col min="14851" max="14851" width="11" style="1" customWidth="1"/>
    <col min="14852" max="14852" width="5.90625" style="1" customWidth="1"/>
    <col min="14853" max="14853" width="5" style="1" customWidth="1"/>
    <col min="14854" max="14856" width="3.36328125" style="1" customWidth="1"/>
    <col min="14857" max="14857" width="9.26953125" style="1" customWidth="1"/>
    <col min="14858" max="14858" width="6.6328125" style="1" bestFit="1" customWidth="1"/>
    <col min="14859" max="14859" width="12.36328125" style="1" bestFit="1" customWidth="1"/>
    <col min="14860" max="14860" width="10.453125" style="1" bestFit="1" customWidth="1"/>
    <col min="14861" max="14861" width="10.36328125" style="1" bestFit="1" customWidth="1"/>
    <col min="14862" max="14862" width="10.453125" style="1" bestFit="1" customWidth="1"/>
    <col min="14863" max="14863" width="0" style="1" hidden="1" customWidth="1"/>
    <col min="14864" max="14864" width="9" style="1"/>
    <col min="14865" max="14865" width="26.6328125" style="1" customWidth="1"/>
    <col min="14866" max="15104" width="9" style="1"/>
    <col min="15105" max="15105" width="6.6328125" style="1" customWidth="1"/>
    <col min="15106" max="15106" width="3.6328125" style="1" customWidth="1"/>
    <col min="15107" max="15107" width="11" style="1" customWidth="1"/>
    <col min="15108" max="15108" width="5.90625" style="1" customWidth="1"/>
    <col min="15109" max="15109" width="5" style="1" customWidth="1"/>
    <col min="15110" max="15112" width="3.36328125" style="1" customWidth="1"/>
    <col min="15113" max="15113" width="9.26953125" style="1" customWidth="1"/>
    <col min="15114" max="15114" width="6.6328125" style="1" bestFit="1" customWidth="1"/>
    <col min="15115" max="15115" width="12.36328125" style="1" bestFit="1" customWidth="1"/>
    <col min="15116" max="15116" width="10.453125" style="1" bestFit="1" customWidth="1"/>
    <col min="15117" max="15117" width="10.36328125" style="1" bestFit="1" customWidth="1"/>
    <col min="15118" max="15118" width="10.453125" style="1" bestFit="1" customWidth="1"/>
    <col min="15119" max="15119" width="0" style="1" hidden="1" customWidth="1"/>
    <col min="15120" max="15120" width="9" style="1"/>
    <col min="15121" max="15121" width="26.6328125" style="1" customWidth="1"/>
    <col min="15122" max="15360" width="9" style="1"/>
    <col min="15361" max="15361" width="6.6328125" style="1" customWidth="1"/>
    <col min="15362" max="15362" width="3.6328125" style="1" customWidth="1"/>
    <col min="15363" max="15363" width="11" style="1" customWidth="1"/>
    <col min="15364" max="15364" width="5.90625" style="1" customWidth="1"/>
    <col min="15365" max="15365" width="5" style="1" customWidth="1"/>
    <col min="15366" max="15368" width="3.36328125" style="1" customWidth="1"/>
    <col min="15369" max="15369" width="9.26953125" style="1" customWidth="1"/>
    <col min="15370" max="15370" width="6.6328125" style="1" bestFit="1" customWidth="1"/>
    <col min="15371" max="15371" width="12.36328125" style="1" bestFit="1" customWidth="1"/>
    <col min="15372" max="15372" width="10.453125" style="1" bestFit="1" customWidth="1"/>
    <col min="15373" max="15373" width="10.36328125" style="1" bestFit="1" customWidth="1"/>
    <col min="15374" max="15374" width="10.453125" style="1" bestFit="1" customWidth="1"/>
    <col min="15375" max="15375" width="0" style="1" hidden="1" customWidth="1"/>
    <col min="15376" max="15376" width="9" style="1"/>
    <col min="15377" max="15377" width="26.6328125" style="1" customWidth="1"/>
    <col min="15378" max="15616" width="9" style="1"/>
    <col min="15617" max="15617" width="6.6328125" style="1" customWidth="1"/>
    <col min="15618" max="15618" width="3.6328125" style="1" customWidth="1"/>
    <col min="15619" max="15619" width="11" style="1" customWidth="1"/>
    <col min="15620" max="15620" width="5.90625" style="1" customWidth="1"/>
    <col min="15621" max="15621" width="5" style="1" customWidth="1"/>
    <col min="15622" max="15624" width="3.36328125" style="1" customWidth="1"/>
    <col min="15625" max="15625" width="9.26953125" style="1" customWidth="1"/>
    <col min="15626" max="15626" width="6.6328125" style="1" bestFit="1" customWidth="1"/>
    <col min="15627" max="15627" width="12.36328125" style="1" bestFit="1" customWidth="1"/>
    <col min="15628" max="15628" width="10.453125" style="1" bestFit="1" customWidth="1"/>
    <col min="15629" max="15629" width="10.36328125" style="1" bestFit="1" customWidth="1"/>
    <col min="15630" max="15630" width="10.453125" style="1" bestFit="1" customWidth="1"/>
    <col min="15631" max="15631" width="0" style="1" hidden="1" customWidth="1"/>
    <col min="15632" max="15632" width="9" style="1"/>
    <col min="15633" max="15633" width="26.6328125" style="1" customWidth="1"/>
    <col min="15634" max="15872" width="9" style="1"/>
    <col min="15873" max="15873" width="6.6328125" style="1" customWidth="1"/>
    <col min="15874" max="15874" width="3.6328125" style="1" customWidth="1"/>
    <col min="15875" max="15875" width="11" style="1" customWidth="1"/>
    <col min="15876" max="15876" width="5.90625" style="1" customWidth="1"/>
    <col min="15877" max="15877" width="5" style="1" customWidth="1"/>
    <col min="15878" max="15880" width="3.36328125" style="1" customWidth="1"/>
    <col min="15881" max="15881" width="9.26953125" style="1" customWidth="1"/>
    <col min="15882" max="15882" width="6.6328125" style="1" bestFit="1" customWidth="1"/>
    <col min="15883" max="15883" width="12.36328125" style="1" bestFit="1" customWidth="1"/>
    <col min="15884" max="15884" width="10.453125" style="1" bestFit="1" customWidth="1"/>
    <col min="15885" max="15885" width="10.36328125" style="1" bestFit="1" customWidth="1"/>
    <col min="15886" max="15886" width="10.453125" style="1" bestFit="1" customWidth="1"/>
    <col min="15887" max="15887" width="0" style="1" hidden="1" customWidth="1"/>
    <col min="15888" max="15888" width="9" style="1"/>
    <col min="15889" max="15889" width="26.6328125" style="1" customWidth="1"/>
    <col min="15890" max="16128" width="9" style="1"/>
    <col min="16129" max="16129" width="6.6328125" style="1" customWidth="1"/>
    <col min="16130" max="16130" width="3.6328125" style="1" customWidth="1"/>
    <col min="16131" max="16131" width="11" style="1" customWidth="1"/>
    <col min="16132" max="16132" width="5.90625" style="1" customWidth="1"/>
    <col min="16133" max="16133" width="5" style="1" customWidth="1"/>
    <col min="16134" max="16136" width="3.36328125" style="1" customWidth="1"/>
    <col min="16137" max="16137" width="9.26953125" style="1" customWidth="1"/>
    <col min="16138" max="16138" width="6.6328125" style="1" bestFit="1" customWidth="1"/>
    <col min="16139" max="16139" width="12.36328125" style="1" bestFit="1" customWidth="1"/>
    <col min="16140" max="16140" width="10.453125" style="1" bestFit="1" customWidth="1"/>
    <col min="16141" max="16141" width="10.36328125" style="1" bestFit="1" customWidth="1"/>
    <col min="16142" max="16142" width="10.453125" style="1" bestFit="1" customWidth="1"/>
    <col min="16143" max="16143" width="0" style="1" hidden="1" customWidth="1"/>
    <col min="16144" max="16144" width="9" style="1"/>
    <col min="16145" max="16145" width="26.6328125" style="1" customWidth="1"/>
    <col min="16146" max="16384" width="9" style="1"/>
  </cols>
  <sheetData>
    <row r="1" spans="1:17" ht="15.75" hidden="1" customHeight="1" x14ac:dyDescent="0.2">
      <c r="A1" s="77">
        <v>2</v>
      </c>
      <c r="C1" s="25">
        <v>3</v>
      </c>
      <c r="D1" s="25">
        <v>4</v>
      </c>
      <c r="E1" s="25">
        <v>7</v>
      </c>
      <c r="F1" s="25">
        <v>8</v>
      </c>
      <c r="G1" s="25">
        <v>9</v>
      </c>
      <c r="H1" s="25">
        <v>10</v>
      </c>
      <c r="I1" s="25">
        <v>12</v>
      </c>
      <c r="J1" s="25">
        <v>14</v>
      </c>
      <c r="K1" s="25">
        <v>15</v>
      </c>
      <c r="L1" s="25">
        <v>16</v>
      </c>
      <c r="M1" s="25">
        <v>17</v>
      </c>
      <c r="N1" s="26">
        <v>20</v>
      </c>
    </row>
    <row r="2" spans="1:17" ht="13.5" customHeight="1" x14ac:dyDescent="0.2">
      <c r="A2" s="240" t="s">
        <v>61</v>
      </c>
      <c r="B2" s="244" t="s">
        <v>170</v>
      </c>
      <c r="C2" s="246" t="s">
        <v>63</v>
      </c>
      <c r="D2" s="246" t="s">
        <v>64</v>
      </c>
      <c r="E2" s="246" t="s">
        <v>65</v>
      </c>
      <c r="F2" s="27" t="s">
        <v>66</v>
      </c>
      <c r="G2" s="27" t="s">
        <v>67</v>
      </c>
      <c r="H2" s="28" t="s">
        <v>68</v>
      </c>
      <c r="I2" s="246" t="s">
        <v>69</v>
      </c>
      <c r="J2" s="246" t="s">
        <v>65</v>
      </c>
      <c r="K2" s="246" t="s">
        <v>70</v>
      </c>
      <c r="L2" s="246" t="s">
        <v>71</v>
      </c>
      <c r="M2" s="246" t="s">
        <v>72</v>
      </c>
      <c r="N2" s="242"/>
      <c r="O2" s="238" t="s">
        <v>392</v>
      </c>
      <c r="P2" s="227"/>
    </row>
    <row r="3" spans="1:17" x14ac:dyDescent="0.2">
      <c r="A3" s="241"/>
      <c r="B3" s="245"/>
      <c r="C3" s="247"/>
      <c r="D3" s="248"/>
      <c r="E3" s="247"/>
      <c r="F3" s="29"/>
      <c r="G3" s="29" t="s">
        <v>73</v>
      </c>
      <c r="H3" s="29" t="s">
        <v>74</v>
      </c>
      <c r="I3" s="247"/>
      <c r="J3" s="247"/>
      <c r="K3" s="247"/>
      <c r="L3" s="247"/>
      <c r="M3" s="247"/>
      <c r="N3" s="243"/>
      <c r="O3" s="239"/>
      <c r="P3" s="227"/>
    </row>
    <row r="4" spans="1:17" ht="14.25" customHeight="1" x14ac:dyDescent="0.2">
      <c r="A4" s="75" t="s">
        <v>75</v>
      </c>
      <c r="B4" s="88" t="s">
        <v>171</v>
      </c>
      <c r="C4" s="70" t="str">
        <f>VLOOKUP(A4,初期設定!$B$20:$F$40,2,0)</f>
        <v>100m</v>
      </c>
      <c r="D4" s="70" t="str">
        <f>VLOOKUP(A4,初期設定!$B$20:$F$40,3,0)</f>
        <v>01T</v>
      </c>
      <c r="E4" s="78"/>
      <c r="F4" s="81"/>
      <c r="G4" s="81"/>
      <c r="H4" s="81"/>
      <c r="I4" s="71" t="str">
        <f t="shared" ref="I4:I45" si="0">IF(AND(F4="",G4="",H4=""),"",IF(D4="01T",IF(F4="",G4&amp;""""&amp;H4,F4&amp;"'"&amp;G4&amp;""""&amp;H4),IF(D4="02F",G4&amp;"m"&amp;H4,H4&amp;"点")))</f>
        <v/>
      </c>
      <c r="J4" s="72" t="str">
        <f>IF(E4="","",E4)</f>
        <v/>
      </c>
      <c r="K4" s="79" t="str">
        <f>IF(ISERROR(VLOOKUP(E4,男子選手!$B$5:$G$195,6,FALSE)),"",VLOOKUP(E4,男子選手!$B$5:$G$195,6,FALSE))</f>
        <v/>
      </c>
      <c r="L4" s="72" t="str">
        <f>IFERROR(VLOOKUP(E4,男子選手!$B$5:$F$103,5,FALSE),"")</f>
        <v/>
      </c>
      <c r="M4" s="72" t="str">
        <f>IF(K4="","",初期設定!$C$4)</f>
        <v/>
      </c>
      <c r="N4" s="210" t="str">
        <f>CONCATENATE(F4,G4,H4)</f>
        <v/>
      </c>
      <c r="O4" s="1" t="str">
        <f>IF(K4="","","男")</f>
        <v/>
      </c>
      <c r="P4" s="1" t="str">
        <f>IF(K4="","",IF(MID(K4,LEN(K4)-1,1)=B4,"OK","学年間違い"))</f>
        <v/>
      </c>
      <c r="Q4" s="1">
        <f>E4*10+COUNTIFS($E$4:E4,E4)</f>
        <v>0</v>
      </c>
    </row>
    <row r="5" spans="1:17" ht="14.25" customHeight="1" x14ac:dyDescent="0.2">
      <c r="A5" s="163" t="s">
        <v>76</v>
      </c>
      <c r="B5" s="138" t="s">
        <v>172</v>
      </c>
      <c r="C5" s="73" t="str">
        <f>VLOOKUP(A5,初期設定!$B$20:$F$40,2,0)</f>
        <v>100m</v>
      </c>
      <c r="D5" s="73" t="str">
        <f>VLOOKUP(A5,初期設定!$B$20:$F$40,3,0)</f>
        <v>01T</v>
      </c>
      <c r="E5" s="164"/>
      <c r="F5" s="165"/>
      <c r="G5" s="165"/>
      <c r="H5" s="165"/>
      <c r="I5" s="166" t="str">
        <f t="shared" si="0"/>
        <v/>
      </c>
      <c r="J5" s="74" t="str">
        <f t="shared" ref="J5:J73" si="1">IF(E5="","",E5)</f>
        <v/>
      </c>
      <c r="K5" s="80" t="str">
        <f>IF(ISERROR(VLOOKUP(E5,男子選手!$B$5:$G$195,6,FALSE)),"",VLOOKUP(E5,男子選手!$B$5:$G$195,6,FALSE))</f>
        <v/>
      </c>
      <c r="L5" s="74" t="str">
        <f>IFERROR(VLOOKUP(E5,男子選手!$B$5:$F$103,5,FALSE),"")</f>
        <v/>
      </c>
      <c r="M5" s="74" t="str">
        <f>IF(K5="","",初期設定!$C$4)</f>
        <v/>
      </c>
      <c r="N5" s="211" t="str">
        <f t="shared" ref="N5:N68" si="2">CONCATENATE(F5,G5,H5)</f>
        <v/>
      </c>
      <c r="O5" s="1" t="str">
        <f t="shared" ref="O5:O68" si="3">IF(K5="","","男")</f>
        <v/>
      </c>
      <c r="P5" s="1" t="str">
        <f t="shared" ref="P5:P68" si="4">IF(K5="","",IF(MID(K5,LEN(K5)-1,1)=B5,"OK","学年間違い"))</f>
        <v/>
      </c>
      <c r="Q5" s="1">
        <f>E5*10+COUNTIFS($E$4:E5,E5)</f>
        <v>0</v>
      </c>
    </row>
    <row r="6" spans="1:17" ht="14" x14ac:dyDescent="0.2">
      <c r="A6" s="155" t="s">
        <v>77</v>
      </c>
      <c r="B6" s="156" t="s">
        <v>173</v>
      </c>
      <c r="C6" s="157" t="str">
        <f>VLOOKUP(A6,初期設定!$B$20:$F$40,2,0)</f>
        <v>100m</v>
      </c>
      <c r="D6" s="157" t="str">
        <f>VLOOKUP(A6,初期設定!$B$20:$F$40,3,0)</f>
        <v>01T</v>
      </c>
      <c r="E6" s="158"/>
      <c r="F6" s="159"/>
      <c r="G6" s="159"/>
      <c r="H6" s="159"/>
      <c r="I6" s="160" t="str">
        <f>IF(AND(F6="",G6="",H6=""),"",IF(D6="01T",IF(F6="",G6&amp;""""&amp;H6,F6&amp;"'"&amp;G6&amp;""""&amp;H6),IF(D6="02F",G6&amp;"m"&amp;H6,H6&amp;"点")))</f>
        <v/>
      </c>
      <c r="J6" s="161" t="str">
        <f t="shared" si="1"/>
        <v/>
      </c>
      <c r="K6" s="162" t="str">
        <f>IF(ISERROR(VLOOKUP(E6,男子選手!$B$5:$G$195,6,FALSE)),"",VLOOKUP(E6,男子選手!$B$5:$G$195,6,FALSE))</f>
        <v/>
      </c>
      <c r="L6" s="161" t="str">
        <f>IFERROR(VLOOKUP(E6,男子選手!$B$5:$F$103,5,FALSE),"")</f>
        <v/>
      </c>
      <c r="M6" s="161" t="str">
        <f>IF(K6="","",初期設定!$C$4)</f>
        <v/>
      </c>
      <c r="N6" s="212" t="str">
        <f>CONCATENATE(F6,G6,H6)</f>
        <v/>
      </c>
      <c r="O6" s="1" t="str">
        <f t="shared" si="3"/>
        <v/>
      </c>
      <c r="P6" s="1" t="str">
        <f t="shared" si="4"/>
        <v/>
      </c>
      <c r="Q6" s="1">
        <f>E6*10+COUNTIFS($E$4:E6,E6)</f>
        <v>0</v>
      </c>
    </row>
    <row r="7" spans="1:17" ht="14" x14ac:dyDescent="0.2">
      <c r="A7" s="163" t="s">
        <v>19</v>
      </c>
      <c r="B7" s="138" t="s">
        <v>173</v>
      </c>
      <c r="C7" s="73" t="str">
        <f>VLOOKUP(A7,初期設定!$B$20:$F$40,2,0)</f>
        <v>100m</v>
      </c>
      <c r="D7" s="73" t="str">
        <f>VLOOKUP(A7,初期設定!$B$20:$F$40,3,0)</f>
        <v>01T</v>
      </c>
      <c r="E7" s="164"/>
      <c r="F7" s="165"/>
      <c r="G7" s="165"/>
      <c r="H7" s="165"/>
      <c r="I7" s="166" t="str">
        <f t="shared" ref="I7" si="5">IF(AND(F7="",G7="",H7=""),"",IF(D7="01T",IF(F7="",G7&amp;""""&amp;H7,F7&amp;"'"&amp;G7&amp;""""&amp;H7),IF(D7="02F",G7&amp;"m"&amp;H7,H7&amp;"点")))</f>
        <v/>
      </c>
      <c r="J7" s="74" t="str">
        <f t="shared" ref="J7" si="6">IF(E7="","",E7)</f>
        <v/>
      </c>
      <c r="K7" s="80" t="str">
        <f>IF(ISERROR(VLOOKUP(E7,男子選手!$B$5:$G$195,6,FALSE)),"",VLOOKUP(E7,男子選手!$B$5:$G$195,6,FALSE))</f>
        <v/>
      </c>
      <c r="L7" s="74" t="str">
        <f>IFERROR(VLOOKUP(E7,男子選手!$B$5:$F$103,5,FALSE),"")</f>
        <v/>
      </c>
      <c r="M7" s="74" t="str">
        <f>IF(K7="","",初期設定!$C$4)</f>
        <v/>
      </c>
      <c r="N7" s="211" t="str">
        <f t="shared" si="2"/>
        <v/>
      </c>
      <c r="O7" s="1" t="str">
        <f t="shared" si="3"/>
        <v/>
      </c>
      <c r="P7" s="1" t="str">
        <f t="shared" si="4"/>
        <v/>
      </c>
      <c r="Q7" s="1">
        <f>E7*10+COUNTIFS($E$4:E7,E7)</f>
        <v>0</v>
      </c>
    </row>
    <row r="8" spans="1:17" ht="14" x14ac:dyDescent="0.2">
      <c r="A8" s="167" t="s">
        <v>78</v>
      </c>
      <c r="B8" s="168" t="s">
        <v>174</v>
      </c>
      <c r="C8" s="169" t="str">
        <f>VLOOKUP(A8,初期設定!$B$20:$F$40,2,0)</f>
        <v>200m</v>
      </c>
      <c r="D8" s="169" t="str">
        <f>VLOOKUP(A8,初期設定!$B$20:$F$40,3,0)</f>
        <v>01T</v>
      </c>
      <c r="E8" s="170"/>
      <c r="F8" s="171"/>
      <c r="G8" s="171"/>
      <c r="H8" s="171"/>
      <c r="I8" s="172" t="str">
        <f t="shared" si="0"/>
        <v/>
      </c>
      <c r="J8" s="173" t="str">
        <f t="shared" si="1"/>
        <v/>
      </c>
      <c r="K8" s="174" t="str">
        <f>IF(ISERROR(VLOOKUP(E8,男子選手!$B$5:$G$195,6,FALSE)),"",VLOOKUP(E8,男子選手!$B$5:$G$195,6,FALSE))</f>
        <v/>
      </c>
      <c r="L8" s="173" t="str">
        <f>IFERROR(VLOOKUP(E8,男子選手!$B$5:$F$103,5,FALSE),"")</f>
        <v/>
      </c>
      <c r="M8" s="173" t="str">
        <f>IF(K8="","",初期設定!$C$4)</f>
        <v/>
      </c>
      <c r="N8" s="213" t="str">
        <f t="shared" si="2"/>
        <v/>
      </c>
      <c r="O8" s="1" t="str">
        <f t="shared" si="3"/>
        <v/>
      </c>
      <c r="P8" s="1" t="str">
        <f t="shared" si="4"/>
        <v/>
      </c>
      <c r="Q8" s="1">
        <f>E8*10+COUNTIFS($E$4:E8,E8)</f>
        <v>0</v>
      </c>
    </row>
    <row r="9" spans="1:17" ht="14" x14ac:dyDescent="0.2">
      <c r="A9" s="132" t="s">
        <v>79</v>
      </c>
      <c r="B9" s="88" t="s">
        <v>174</v>
      </c>
      <c r="C9" s="133" t="str">
        <f>VLOOKUP(A9,初期設定!$B$20:$F$40,2,0)</f>
        <v>200m</v>
      </c>
      <c r="D9" s="133" t="str">
        <f>VLOOKUP(A9,初期設定!$B$20:$F$40,3,0)</f>
        <v>01T</v>
      </c>
      <c r="E9" s="134"/>
      <c r="F9" s="135"/>
      <c r="G9" s="135"/>
      <c r="H9" s="135"/>
      <c r="I9" s="136" t="str">
        <f t="shared" si="0"/>
        <v/>
      </c>
      <c r="J9" s="84" t="str">
        <f t="shared" si="1"/>
        <v/>
      </c>
      <c r="K9" s="85" t="str">
        <f>IF(ISERROR(VLOOKUP(E9,男子選手!$B$5:$G$195,6,FALSE)),"",VLOOKUP(E9,男子選手!$B$5:$G$195,6,FALSE))</f>
        <v/>
      </c>
      <c r="L9" s="84" t="str">
        <f>IFERROR(VLOOKUP(E9,男子選手!$B$5:$F$103,5,FALSE),"")</f>
        <v/>
      </c>
      <c r="M9" s="84" t="str">
        <f>IF(K9="","",初期設定!$C$4)</f>
        <v/>
      </c>
      <c r="N9" s="214" t="str">
        <f t="shared" si="2"/>
        <v/>
      </c>
      <c r="O9" s="1" t="str">
        <f t="shared" si="3"/>
        <v/>
      </c>
      <c r="P9" s="1" t="str">
        <f t="shared" si="4"/>
        <v/>
      </c>
      <c r="Q9" s="1">
        <f>E9*10+COUNTIFS($E$4:E9,E9)</f>
        <v>0</v>
      </c>
    </row>
    <row r="10" spans="1:17" ht="14" x14ac:dyDescent="0.2">
      <c r="A10" s="175" t="s">
        <v>80</v>
      </c>
      <c r="B10" s="176" t="s">
        <v>175</v>
      </c>
      <c r="C10" s="177" t="str">
        <f>VLOOKUP(A10,初期設定!$B$20:$F$40,2,0)</f>
        <v>200m</v>
      </c>
      <c r="D10" s="177" t="str">
        <f>VLOOKUP(A10,初期設定!$B$20:$F$40,3,0)</f>
        <v>01T</v>
      </c>
      <c r="E10" s="178"/>
      <c r="F10" s="179"/>
      <c r="G10" s="179"/>
      <c r="H10" s="179"/>
      <c r="I10" s="180" t="str">
        <f t="shared" si="0"/>
        <v/>
      </c>
      <c r="J10" s="181" t="str">
        <f t="shared" si="1"/>
        <v/>
      </c>
      <c r="K10" s="182" t="str">
        <f>IF(ISERROR(VLOOKUP(E10,男子選手!$B$5:$G$195,6,FALSE)),"",VLOOKUP(E10,男子選手!$B$5:$G$195,6,FALSE))</f>
        <v/>
      </c>
      <c r="L10" s="181" t="str">
        <f>IFERROR(VLOOKUP(E10,男子選手!$B$5:$F$103,5,FALSE),"")</f>
        <v/>
      </c>
      <c r="M10" s="181" t="str">
        <f>IF(K10="","",初期設定!$C$4)</f>
        <v/>
      </c>
      <c r="N10" s="215" t="str">
        <f t="shared" si="2"/>
        <v/>
      </c>
      <c r="O10" s="1" t="str">
        <f t="shared" si="3"/>
        <v/>
      </c>
      <c r="P10" s="1" t="str">
        <f t="shared" si="4"/>
        <v/>
      </c>
      <c r="Q10" s="1">
        <f>E10*10+COUNTIFS($E$4:E10,E10)</f>
        <v>0</v>
      </c>
    </row>
    <row r="11" spans="1:17" ht="14" x14ac:dyDescent="0.2">
      <c r="A11" s="163" t="s">
        <v>22</v>
      </c>
      <c r="B11" s="138" t="s">
        <v>175</v>
      </c>
      <c r="C11" s="73" t="str">
        <f>VLOOKUP(A11,初期設定!$B$20:$F$40,2,0)</f>
        <v>200m</v>
      </c>
      <c r="D11" s="73" t="str">
        <f>VLOOKUP(A11,初期設定!$B$20:$F$40,3,0)</f>
        <v>01T</v>
      </c>
      <c r="E11" s="164"/>
      <c r="F11" s="165"/>
      <c r="G11" s="165"/>
      <c r="H11" s="165"/>
      <c r="I11" s="166" t="str">
        <f>IF(AND(F11="",G11="",H11=""),"",IF(D11="01T",IF(F11="",G11&amp;""""&amp;H11,F11&amp;"'"&amp;G11&amp;""""&amp;H11),IF(D11="02F",G11&amp;"m"&amp;H11,H11&amp;"点")))</f>
        <v/>
      </c>
      <c r="J11" s="74" t="str">
        <f t="shared" ref="J11" si="7">IF(E11="","",E11)</f>
        <v/>
      </c>
      <c r="K11" s="80" t="str">
        <f>IF(ISERROR(VLOOKUP(E11,男子選手!$B$5:$G$195,6,FALSE)),"",VLOOKUP(E11,男子選手!$B$5:$G$195,6,FALSE))</f>
        <v/>
      </c>
      <c r="L11" s="74" t="str">
        <f>IFERROR(VLOOKUP(E11,男子選手!$B$5:$F$103,5,FALSE),"")</f>
        <v/>
      </c>
      <c r="M11" s="74" t="str">
        <f>IF(K11="","",初期設定!$C$4)</f>
        <v/>
      </c>
      <c r="N11" s="211" t="str">
        <f>CONCATENATE(F11,G11,H11)</f>
        <v/>
      </c>
      <c r="O11" s="1" t="str">
        <f t="shared" si="3"/>
        <v/>
      </c>
      <c r="P11" s="1" t="str">
        <f t="shared" si="4"/>
        <v/>
      </c>
      <c r="Q11" s="1">
        <f>E11*10+COUNTIFS($E$4:E11,E11)</f>
        <v>0</v>
      </c>
    </row>
    <row r="12" spans="1:17" ht="14" x14ac:dyDescent="0.2">
      <c r="A12" s="167" t="s">
        <v>81</v>
      </c>
      <c r="B12" s="168" t="s">
        <v>174</v>
      </c>
      <c r="C12" s="169" t="str">
        <f>VLOOKUP(A12,初期設定!$B$20:$F$40,2,0)</f>
        <v>400m</v>
      </c>
      <c r="D12" s="169" t="str">
        <f>VLOOKUP(A12,初期設定!$B$20:$F$40,3,0)</f>
        <v>01T</v>
      </c>
      <c r="E12" s="170"/>
      <c r="F12" s="171"/>
      <c r="G12" s="171"/>
      <c r="H12" s="171"/>
      <c r="I12" s="172" t="str">
        <f t="shared" si="0"/>
        <v/>
      </c>
      <c r="J12" s="173" t="str">
        <f t="shared" si="1"/>
        <v/>
      </c>
      <c r="K12" s="174" t="str">
        <f>IF(ISERROR(VLOOKUP(E12,男子選手!$B$5:$G$195,6,FALSE)),"",VLOOKUP(E12,男子選手!$B$5:$G$195,6,FALSE))</f>
        <v/>
      </c>
      <c r="L12" s="173" t="str">
        <f>IFERROR(VLOOKUP(E12,男子選手!$B$5:$F$103,5,FALSE),"")</f>
        <v/>
      </c>
      <c r="M12" s="173" t="str">
        <f>IF(K12="","",初期設定!$C$4)</f>
        <v/>
      </c>
      <c r="N12" s="213" t="str">
        <f t="shared" si="2"/>
        <v/>
      </c>
      <c r="O12" s="1" t="str">
        <f t="shared" si="3"/>
        <v/>
      </c>
      <c r="P12" s="1" t="str">
        <f t="shared" si="4"/>
        <v/>
      </c>
      <c r="Q12" s="1">
        <f>E12*10+COUNTIFS($E$4:E12,E12)</f>
        <v>0</v>
      </c>
    </row>
    <row r="13" spans="1:17" ht="14" x14ac:dyDescent="0.2">
      <c r="A13" s="132" t="s">
        <v>82</v>
      </c>
      <c r="B13" s="88" t="s">
        <v>174</v>
      </c>
      <c r="C13" s="133" t="str">
        <f>VLOOKUP(A13,初期設定!$B$20:$F$40,2,0)</f>
        <v>400m</v>
      </c>
      <c r="D13" s="133" t="str">
        <f>VLOOKUP(A13,初期設定!$B$20:$F$40,3,0)</f>
        <v>01T</v>
      </c>
      <c r="E13" s="134"/>
      <c r="F13" s="135"/>
      <c r="G13" s="135"/>
      <c r="H13" s="135"/>
      <c r="I13" s="136" t="str">
        <f t="shared" si="0"/>
        <v/>
      </c>
      <c r="J13" s="84" t="str">
        <f t="shared" si="1"/>
        <v/>
      </c>
      <c r="K13" s="85" t="str">
        <f>IF(ISERROR(VLOOKUP(E13,男子選手!$B$5:$G$195,6,FALSE)),"",VLOOKUP(E13,男子選手!$B$5:$G$195,6,FALSE))</f>
        <v/>
      </c>
      <c r="L13" s="84" t="str">
        <f>IFERROR(VLOOKUP(E13,男子選手!$B$5:$F$103,5,FALSE),"")</f>
        <v/>
      </c>
      <c r="M13" s="84" t="str">
        <f>IF(K13="","",初期設定!$C$4)</f>
        <v/>
      </c>
      <c r="N13" s="214" t="str">
        <f t="shared" si="2"/>
        <v/>
      </c>
      <c r="O13" s="1" t="str">
        <f t="shared" si="3"/>
        <v/>
      </c>
      <c r="P13" s="1" t="str">
        <f t="shared" si="4"/>
        <v/>
      </c>
      <c r="Q13" s="1">
        <f>E13*10+COUNTIFS($E$4:E13,E13)</f>
        <v>0</v>
      </c>
    </row>
    <row r="14" spans="1:17" ht="14" x14ac:dyDescent="0.2">
      <c r="A14" s="175" t="s">
        <v>81</v>
      </c>
      <c r="B14" s="176" t="s">
        <v>173</v>
      </c>
      <c r="C14" s="177" t="str">
        <f>VLOOKUP(A14,初期設定!$B$20:$F$40,2,0)</f>
        <v>400m</v>
      </c>
      <c r="D14" s="177" t="str">
        <f>VLOOKUP(A14,初期設定!$B$20:$F$40,3,0)</f>
        <v>01T</v>
      </c>
      <c r="E14" s="178"/>
      <c r="F14" s="179"/>
      <c r="G14" s="179"/>
      <c r="H14" s="179"/>
      <c r="I14" s="180" t="str">
        <f t="shared" si="0"/>
        <v/>
      </c>
      <c r="J14" s="181" t="str">
        <f t="shared" si="1"/>
        <v/>
      </c>
      <c r="K14" s="182" t="str">
        <f>IF(ISERROR(VLOOKUP(E14,男子選手!$B$5:$G$195,6,FALSE)),"",VLOOKUP(E14,男子選手!$B$5:$G$195,6,FALSE))</f>
        <v/>
      </c>
      <c r="L14" s="181" t="str">
        <f>IFERROR(VLOOKUP(E14,男子選手!$B$5:$F$103,5,FALSE),"")</f>
        <v/>
      </c>
      <c r="M14" s="181" t="str">
        <f>IF(K14="","",初期設定!$C$4)</f>
        <v/>
      </c>
      <c r="N14" s="215" t="str">
        <f t="shared" si="2"/>
        <v/>
      </c>
      <c r="O14" s="1" t="str">
        <f t="shared" si="3"/>
        <v/>
      </c>
      <c r="P14" s="1" t="str">
        <f t="shared" si="4"/>
        <v/>
      </c>
      <c r="Q14" s="1">
        <f>E14*10+COUNTIFS($E$4:E14,E14)</f>
        <v>0</v>
      </c>
    </row>
    <row r="15" spans="1:17" ht="14" x14ac:dyDescent="0.2">
      <c r="A15" s="163" t="s">
        <v>24</v>
      </c>
      <c r="B15" s="138" t="s">
        <v>173</v>
      </c>
      <c r="C15" s="73" t="str">
        <f>VLOOKUP(A15,初期設定!$B$20:$F$40,2,0)</f>
        <v>400m</v>
      </c>
      <c r="D15" s="73" t="str">
        <f>VLOOKUP(A15,初期設定!$B$20:$F$40,3,0)</f>
        <v>01T</v>
      </c>
      <c r="E15" s="164"/>
      <c r="F15" s="165"/>
      <c r="G15" s="165"/>
      <c r="H15" s="165"/>
      <c r="I15" s="166" t="str">
        <f t="shared" ref="I15" si="8">IF(AND(F15="",G15="",H15=""),"",IF(D15="01T",IF(F15="",G15&amp;""""&amp;H15,F15&amp;"'"&amp;G15&amp;""""&amp;H15),IF(D15="02F",G15&amp;"m"&amp;H15,H15&amp;"点")))</f>
        <v/>
      </c>
      <c r="J15" s="74" t="str">
        <f t="shared" ref="J15" si="9">IF(E15="","",E15)</f>
        <v/>
      </c>
      <c r="K15" s="80" t="str">
        <f>IF(ISERROR(VLOOKUP(E15,男子選手!$B$5:$G$195,6,FALSE)),"",VLOOKUP(E15,男子選手!$B$5:$G$195,6,FALSE))</f>
        <v/>
      </c>
      <c r="L15" s="74" t="str">
        <f>IFERROR(VLOOKUP(E15,男子選手!$B$5:$F$103,5,FALSE),"")</f>
        <v/>
      </c>
      <c r="M15" s="74" t="str">
        <f>IF(K15="","",初期設定!$C$4)</f>
        <v/>
      </c>
      <c r="N15" s="211" t="str">
        <f t="shared" si="2"/>
        <v/>
      </c>
      <c r="O15" s="1" t="str">
        <f t="shared" si="3"/>
        <v/>
      </c>
      <c r="P15" s="1" t="str">
        <f t="shared" si="4"/>
        <v/>
      </c>
      <c r="Q15" s="1">
        <f>E15*10+COUNTIFS($E$4:E15,E15)</f>
        <v>0</v>
      </c>
    </row>
    <row r="16" spans="1:17" ht="14" x14ac:dyDescent="0.2">
      <c r="A16" s="167" t="s">
        <v>83</v>
      </c>
      <c r="B16" s="168" t="s">
        <v>174</v>
      </c>
      <c r="C16" s="169" t="str">
        <f>VLOOKUP(A16,初期設定!$B$20:$F$40,2,0)</f>
        <v>800m</v>
      </c>
      <c r="D16" s="169" t="str">
        <f>VLOOKUP(A16,初期設定!$B$20:$F$40,3,0)</f>
        <v>01T</v>
      </c>
      <c r="E16" s="170"/>
      <c r="F16" s="171"/>
      <c r="G16" s="171"/>
      <c r="H16" s="171"/>
      <c r="I16" s="172" t="str">
        <f t="shared" si="0"/>
        <v/>
      </c>
      <c r="J16" s="173" t="str">
        <f t="shared" si="1"/>
        <v/>
      </c>
      <c r="K16" s="174" t="str">
        <f>IF(ISERROR(VLOOKUP(E16,男子選手!$B$5:$G$195,6,FALSE)),"",VLOOKUP(E16,男子選手!$B$5:$G$195,6,FALSE))</f>
        <v/>
      </c>
      <c r="L16" s="173" t="str">
        <f>IFERROR(VLOOKUP(E16,男子選手!$B$5:$F$103,5,FALSE),"")</f>
        <v/>
      </c>
      <c r="M16" s="173" t="str">
        <f>IF(K16="","",初期設定!$C$4)</f>
        <v/>
      </c>
      <c r="N16" s="213" t="str">
        <f t="shared" si="2"/>
        <v/>
      </c>
      <c r="O16" s="1" t="str">
        <f t="shared" si="3"/>
        <v/>
      </c>
      <c r="P16" s="1" t="str">
        <f t="shared" si="4"/>
        <v/>
      </c>
      <c r="Q16" s="1">
        <f>E16*10+COUNTIFS($E$4:E16,E16)</f>
        <v>0</v>
      </c>
    </row>
    <row r="17" spans="1:17" ht="14" x14ac:dyDescent="0.2">
      <c r="A17" s="132" t="s">
        <v>84</v>
      </c>
      <c r="B17" s="88" t="s">
        <v>174</v>
      </c>
      <c r="C17" s="133" t="str">
        <f>VLOOKUP(A17,初期設定!$B$20:$F$40,2,0)</f>
        <v>800m</v>
      </c>
      <c r="D17" s="133" t="str">
        <f>VLOOKUP(A17,初期設定!$B$20:$F$40,3,0)</f>
        <v>01T</v>
      </c>
      <c r="E17" s="134"/>
      <c r="F17" s="135"/>
      <c r="G17" s="135"/>
      <c r="H17" s="135"/>
      <c r="I17" s="136" t="str">
        <f t="shared" si="0"/>
        <v/>
      </c>
      <c r="J17" s="84" t="str">
        <f t="shared" si="1"/>
        <v/>
      </c>
      <c r="K17" s="85" t="str">
        <f>IF(ISERROR(VLOOKUP(E17,男子選手!$B$5:$G$195,6,FALSE)),"",VLOOKUP(E17,男子選手!$B$5:$G$195,6,FALSE))</f>
        <v/>
      </c>
      <c r="L17" s="84" t="str">
        <f>IFERROR(VLOOKUP(E17,男子選手!$B$5:$F$103,5,FALSE),"")</f>
        <v/>
      </c>
      <c r="M17" s="84" t="str">
        <f>IF(K17="","",初期設定!$C$4)</f>
        <v/>
      </c>
      <c r="N17" s="214" t="str">
        <f t="shared" si="2"/>
        <v/>
      </c>
      <c r="O17" s="1" t="str">
        <f t="shared" si="3"/>
        <v/>
      </c>
      <c r="P17" s="1" t="str">
        <f t="shared" si="4"/>
        <v/>
      </c>
      <c r="Q17" s="1">
        <f>E17*10+COUNTIFS($E$4:E17,E17)</f>
        <v>0</v>
      </c>
    </row>
    <row r="18" spans="1:17" ht="14" x14ac:dyDescent="0.2">
      <c r="A18" s="175" t="s">
        <v>83</v>
      </c>
      <c r="B18" s="176" t="s">
        <v>173</v>
      </c>
      <c r="C18" s="177" t="str">
        <f>VLOOKUP(A18,初期設定!$B$20:$F$40,2,0)</f>
        <v>800m</v>
      </c>
      <c r="D18" s="177" t="str">
        <f>VLOOKUP(A18,初期設定!$B$20:$F$40,3,0)</f>
        <v>01T</v>
      </c>
      <c r="E18" s="178"/>
      <c r="F18" s="179"/>
      <c r="G18" s="179"/>
      <c r="H18" s="179"/>
      <c r="I18" s="180" t="str">
        <f t="shared" si="0"/>
        <v/>
      </c>
      <c r="J18" s="181" t="str">
        <f t="shared" si="1"/>
        <v/>
      </c>
      <c r="K18" s="182" t="str">
        <f>IF(ISERROR(VLOOKUP(E18,男子選手!$B$5:$G$195,6,FALSE)),"",VLOOKUP(E18,男子選手!$B$5:$G$195,6,FALSE))</f>
        <v/>
      </c>
      <c r="L18" s="181" t="str">
        <f>IFERROR(VLOOKUP(E18,男子選手!$B$5:$F$103,5,FALSE),"")</f>
        <v/>
      </c>
      <c r="M18" s="181" t="str">
        <f>IF(K18="","",初期設定!$C$4)</f>
        <v/>
      </c>
      <c r="N18" s="215" t="str">
        <f t="shared" si="2"/>
        <v/>
      </c>
      <c r="O18" s="1" t="str">
        <f t="shared" si="3"/>
        <v/>
      </c>
      <c r="P18" s="1" t="str">
        <f t="shared" si="4"/>
        <v/>
      </c>
      <c r="Q18" s="1">
        <f>E18*10+COUNTIFS($E$4:E18,E18)</f>
        <v>0</v>
      </c>
    </row>
    <row r="19" spans="1:17" ht="14" x14ac:dyDescent="0.2">
      <c r="A19" s="163" t="s">
        <v>26</v>
      </c>
      <c r="B19" s="138" t="s">
        <v>173</v>
      </c>
      <c r="C19" s="73" t="str">
        <f>VLOOKUP(A19,初期設定!$B$20:$F$40,2,0)</f>
        <v>800m</v>
      </c>
      <c r="D19" s="73" t="str">
        <f>VLOOKUP(A19,初期設定!$B$20:$F$40,3,0)</f>
        <v>01T</v>
      </c>
      <c r="E19" s="164"/>
      <c r="F19" s="165"/>
      <c r="G19" s="165"/>
      <c r="H19" s="165"/>
      <c r="I19" s="166" t="str">
        <f t="shared" ref="I19" si="10">IF(AND(F19="",G19="",H19=""),"",IF(D19="01T",IF(F19="",G19&amp;""""&amp;H19,F19&amp;"'"&amp;G19&amp;""""&amp;H19),IF(D19="02F",G19&amp;"m"&amp;H19,H19&amp;"点")))</f>
        <v/>
      </c>
      <c r="J19" s="74" t="str">
        <f t="shared" ref="J19" si="11">IF(E19="","",E19)</f>
        <v/>
      </c>
      <c r="K19" s="80" t="str">
        <f>IF(ISERROR(VLOOKUP(E19,男子選手!$B$5:$G$195,6,FALSE)),"",VLOOKUP(E19,男子選手!$B$5:$G$195,6,FALSE))</f>
        <v/>
      </c>
      <c r="L19" s="74" t="str">
        <f>IFERROR(VLOOKUP(E19,男子選手!$B$5:$F$103,5,FALSE),"")</f>
        <v/>
      </c>
      <c r="M19" s="74" t="str">
        <f>IF(K19="","",初期設定!$C$4)</f>
        <v/>
      </c>
      <c r="N19" s="211" t="str">
        <f t="shared" si="2"/>
        <v/>
      </c>
      <c r="O19" s="1" t="str">
        <f t="shared" si="3"/>
        <v/>
      </c>
      <c r="P19" s="1" t="str">
        <f t="shared" si="4"/>
        <v/>
      </c>
      <c r="Q19" s="1">
        <f>E19*10+COUNTIFS($E$4:E19,E19)</f>
        <v>0</v>
      </c>
    </row>
    <row r="20" spans="1:17" ht="14" x14ac:dyDescent="0.2">
      <c r="A20" s="167" t="s">
        <v>85</v>
      </c>
      <c r="B20" s="168" t="s">
        <v>174</v>
      </c>
      <c r="C20" s="169" t="str">
        <f>VLOOKUP(A20,初期設定!$B$20:$F$40,2,0)</f>
        <v>1500m</v>
      </c>
      <c r="D20" s="169" t="str">
        <f>VLOOKUP(A20,初期設定!$B$20:$F$40,3,0)</f>
        <v>01T</v>
      </c>
      <c r="E20" s="158"/>
      <c r="F20" s="171"/>
      <c r="G20" s="171"/>
      <c r="H20" s="171"/>
      <c r="I20" s="172" t="str">
        <f t="shared" si="0"/>
        <v/>
      </c>
      <c r="J20" s="173" t="str">
        <f t="shared" si="1"/>
        <v/>
      </c>
      <c r="K20" s="174" t="str">
        <f>IF(ISERROR(VLOOKUP(E20,男子選手!$B$5:$G$195,6,FALSE)),"",VLOOKUP(E20,男子選手!$B$5:$G$195,6,FALSE))</f>
        <v/>
      </c>
      <c r="L20" s="173" t="str">
        <f>IFERROR(VLOOKUP(E20,男子選手!$B$5:$F$103,5,FALSE),"")</f>
        <v/>
      </c>
      <c r="M20" s="173" t="str">
        <f>IF(K20="","",初期設定!$C$4)</f>
        <v/>
      </c>
      <c r="N20" s="213" t="str">
        <f t="shared" si="2"/>
        <v/>
      </c>
      <c r="O20" s="1" t="str">
        <f t="shared" si="3"/>
        <v/>
      </c>
      <c r="P20" s="1" t="str">
        <f t="shared" si="4"/>
        <v/>
      </c>
      <c r="Q20" s="1">
        <f>E20*10+COUNTIFS($E$4:E20,E20)</f>
        <v>0</v>
      </c>
    </row>
    <row r="21" spans="1:17" ht="14" x14ac:dyDescent="0.2">
      <c r="A21" s="132" t="s">
        <v>86</v>
      </c>
      <c r="B21" s="88" t="s">
        <v>174</v>
      </c>
      <c r="C21" s="133" t="str">
        <f>VLOOKUP(A21,初期設定!$B$20:$F$40,2,0)</f>
        <v>1500m</v>
      </c>
      <c r="D21" s="133" t="str">
        <f>VLOOKUP(A21,初期設定!$B$20:$F$40,3,0)</f>
        <v>01T</v>
      </c>
      <c r="E21" s="134"/>
      <c r="F21" s="135"/>
      <c r="G21" s="135"/>
      <c r="H21" s="135"/>
      <c r="I21" s="136" t="str">
        <f t="shared" si="0"/>
        <v/>
      </c>
      <c r="J21" s="84" t="str">
        <f t="shared" si="1"/>
        <v/>
      </c>
      <c r="K21" s="85" t="str">
        <f>IF(ISERROR(VLOOKUP(E21,男子選手!$B$5:$G$195,6,FALSE)),"",VLOOKUP(E21,男子選手!$B$5:$G$195,6,FALSE))</f>
        <v/>
      </c>
      <c r="L21" s="84" t="str">
        <f>IFERROR(VLOOKUP(E21,男子選手!$B$5:$F$103,5,FALSE),"")</f>
        <v/>
      </c>
      <c r="M21" s="84" t="str">
        <f>IF(K21="","",初期設定!$C$4)</f>
        <v/>
      </c>
      <c r="N21" s="214" t="str">
        <f t="shared" si="2"/>
        <v/>
      </c>
      <c r="O21" s="1" t="str">
        <f t="shared" si="3"/>
        <v/>
      </c>
      <c r="P21" s="1" t="str">
        <f t="shared" si="4"/>
        <v/>
      </c>
      <c r="Q21" s="1">
        <f>E21*10+COUNTIFS($E$4:E21,E21)</f>
        <v>0</v>
      </c>
    </row>
    <row r="22" spans="1:17" ht="14" x14ac:dyDescent="0.2">
      <c r="A22" s="175" t="s">
        <v>87</v>
      </c>
      <c r="B22" s="176" t="s">
        <v>175</v>
      </c>
      <c r="C22" s="177" t="str">
        <f>VLOOKUP(A22,初期設定!$B$20:$F$40,2,0)</f>
        <v>1500m</v>
      </c>
      <c r="D22" s="177" t="str">
        <f>VLOOKUP(A22,初期設定!$B$20:$F$40,3,0)</f>
        <v>01T</v>
      </c>
      <c r="E22" s="178"/>
      <c r="F22" s="179"/>
      <c r="G22" s="179"/>
      <c r="H22" s="179"/>
      <c r="I22" s="180" t="str">
        <f t="shared" si="0"/>
        <v/>
      </c>
      <c r="J22" s="181" t="str">
        <f t="shared" si="1"/>
        <v/>
      </c>
      <c r="K22" s="182" t="str">
        <f>IF(ISERROR(VLOOKUP(E22,男子選手!$B$5:$G$195,6,FALSE)),"",VLOOKUP(E22,男子選手!$B$5:$G$195,6,FALSE))</f>
        <v/>
      </c>
      <c r="L22" s="181" t="str">
        <f>IFERROR(VLOOKUP(E22,男子選手!$B$5:$F$103,5,FALSE),"")</f>
        <v/>
      </c>
      <c r="M22" s="181" t="str">
        <f>IF(K22="","",初期設定!$C$4)</f>
        <v/>
      </c>
      <c r="N22" s="215" t="str">
        <f t="shared" si="2"/>
        <v/>
      </c>
      <c r="O22" s="1" t="str">
        <f t="shared" si="3"/>
        <v/>
      </c>
      <c r="P22" s="1" t="str">
        <f t="shared" si="4"/>
        <v/>
      </c>
      <c r="Q22" s="1">
        <f>E22*10+COUNTIFS($E$4:E22,E22)</f>
        <v>0</v>
      </c>
    </row>
    <row r="23" spans="1:17" ht="14" x14ac:dyDescent="0.2">
      <c r="A23" s="163" t="s">
        <v>28</v>
      </c>
      <c r="B23" s="138" t="s">
        <v>173</v>
      </c>
      <c r="C23" s="73" t="str">
        <f>VLOOKUP(A23,初期設定!$B$20:$F$40,2,0)</f>
        <v>1500m</v>
      </c>
      <c r="D23" s="73" t="str">
        <f>VLOOKUP(A23,初期設定!$B$20:$F$40,3,0)</f>
        <v>01T</v>
      </c>
      <c r="E23" s="164"/>
      <c r="F23" s="165"/>
      <c r="G23" s="165"/>
      <c r="H23" s="165"/>
      <c r="I23" s="166" t="str">
        <f t="shared" ref="I23" si="12">IF(AND(F23="",G23="",H23=""),"",IF(D23="01T",IF(F23="",G23&amp;""""&amp;H23,F23&amp;"'"&amp;G23&amp;""""&amp;H23),IF(D23="02F",G23&amp;"m"&amp;H23,H23&amp;"点")))</f>
        <v/>
      </c>
      <c r="J23" s="74" t="str">
        <f t="shared" ref="J23" si="13">IF(E23="","",E23)</f>
        <v/>
      </c>
      <c r="K23" s="80" t="str">
        <f>IF(ISERROR(VLOOKUP(E23,男子選手!$B$5:$G$195,6,FALSE)),"",VLOOKUP(E23,男子選手!$B$5:$G$195,6,FALSE))</f>
        <v/>
      </c>
      <c r="L23" s="74" t="str">
        <f>IFERROR(VLOOKUP(E23,男子選手!$B$5:$F$103,5,FALSE),"")</f>
        <v/>
      </c>
      <c r="M23" s="74" t="str">
        <f>IF(K23="","",初期設定!$C$4)</f>
        <v/>
      </c>
      <c r="N23" s="211" t="str">
        <f t="shared" si="2"/>
        <v/>
      </c>
      <c r="O23" s="1" t="str">
        <f t="shared" si="3"/>
        <v/>
      </c>
      <c r="P23" s="1" t="str">
        <f t="shared" si="4"/>
        <v/>
      </c>
      <c r="Q23" s="1">
        <f>E23*10+COUNTIFS($E$4:E23,E23)</f>
        <v>0</v>
      </c>
    </row>
    <row r="24" spans="1:17" ht="14" x14ac:dyDescent="0.2">
      <c r="A24" s="167" t="s">
        <v>2728</v>
      </c>
      <c r="B24" s="168" t="s">
        <v>174</v>
      </c>
      <c r="C24" s="169" t="str">
        <f>VLOOKUP(A24,初期設定!$B$20:$F$40,2,0)</f>
        <v>3000m</v>
      </c>
      <c r="D24" s="169" t="str">
        <f>VLOOKUP(A24,初期設定!$B$20:$F$40,3,0)</f>
        <v>01T</v>
      </c>
      <c r="E24" s="170"/>
      <c r="F24" s="171"/>
      <c r="G24" s="171"/>
      <c r="H24" s="171"/>
      <c r="I24" s="172" t="str">
        <f t="shared" si="0"/>
        <v/>
      </c>
      <c r="J24" s="173" t="str">
        <f t="shared" si="1"/>
        <v/>
      </c>
      <c r="K24" s="174" t="str">
        <f>IF(ISERROR(VLOOKUP(E24,男子選手!$B$5:$G$195,6,FALSE)),"",VLOOKUP(E24,男子選手!$B$5:$G$195,6,FALSE))</f>
        <v/>
      </c>
      <c r="L24" s="173" t="str">
        <f>IFERROR(VLOOKUP(E24,男子選手!$B$5:$F$103,5,FALSE),"")</f>
        <v/>
      </c>
      <c r="M24" s="173" t="str">
        <f>IF(K24="","",初期設定!$C$4)</f>
        <v/>
      </c>
      <c r="N24" s="213" t="str">
        <f t="shared" si="2"/>
        <v/>
      </c>
      <c r="O24" s="1" t="str">
        <f t="shared" si="3"/>
        <v/>
      </c>
      <c r="P24" s="1" t="str">
        <f t="shared" si="4"/>
        <v/>
      </c>
      <c r="Q24" s="1">
        <f>E24*10+COUNTIFS($E$4:E24,E24)</f>
        <v>0</v>
      </c>
    </row>
    <row r="25" spans="1:17" ht="14" x14ac:dyDescent="0.2">
      <c r="A25" s="132" t="s">
        <v>2728</v>
      </c>
      <c r="B25" s="88" t="s">
        <v>174</v>
      </c>
      <c r="C25" s="133" t="str">
        <f>VLOOKUP(A25,初期設定!$B$20:$F$40,2,0)</f>
        <v>3000m</v>
      </c>
      <c r="D25" s="133" t="str">
        <f>VLOOKUP(A25,初期設定!$B$20:$F$40,3,0)</f>
        <v>01T</v>
      </c>
      <c r="E25" s="134"/>
      <c r="F25" s="135"/>
      <c r="G25" s="135"/>
      <c r="H25" s="135"/>
      <c r="I25" s="136" t="str">
        <f t="shared" si="0"/>
        <v/>
      </c>
      <c r="J25" s="84" t="str">
        <f t="shared" si="1"/>
        <v/>
      </c>
      <c r="K25" s="85" t="str">
        <f>IF(ISERROR(VLOOKUP(E25,男子選手!$B$5:$G$195,6,FALSE)),"",VLOOKUP(E25,男子選手!$B$5:$G$195,6,FALSE))</f>
        <v/>
      </c>
      <c r="L25" s="84" t="str">
        <f>IFERROR(VLOOKUP(E25,男子選手!$B$5:$F$103,5,FALSE),"")</f>
        <v/>
      </c>
      <c r="M25" s="84" t="str">
        <f>IF(K25="","",初期設定!$C$4)</f>
        <v/>
      </c>
      <c r="N25" s="214" t="str">
        <f t="shared" si="2"/>
        <v/>
      </c>
      <c r="O25" s="1" t="str">
        <f t="shared" si="3"/>
        <v/>
      </c>
      <c r="P25" s="1" t="str">
        <f t="shared" si="4"/>
        <v/>
      </c>
      <c r="Q25" s="1">
        <f>E25*10+COUNTIFS($E$4:E25,E25)</f>
        <v>0</v>
      </c>
    </row>
    <row r="26" spans="1:17" ht="14" x14ac:dyDescent="0.2">
      <c r="A26" s="175" t="s">
        <v>2728</v>
      </c>
      <c r="B26" s="176" t="s">
        <v>173</v>
      </c>
      <c r="C26" s="177" t="str">
        <f>VLOOKUP(A26,初期設定!$B$20:$F$40,2,0)</f>
        <v>3000m</v>
      </c>
      <c r="D26" s="177" t="str">
        <f>VLOOKUP(A26,初期設定!$B$20:$F$40,3,0)</f>
        <v>01T</v>
      </c>
      <c r="E26" s="178"/>
      <c r="F26" s="179"/>
      <c r="G26" s="179"/>
      <c r="H26" s="179"/>
      <c r="I26" s="180" t="str">
        <f t="shared" si="0"/>
        <v/>
      </c>
      <c r="J26" s="181" t="str">
        <f t="shared" si="1"/>
        <v/>
      </c>
      <c r="K26" s="182" t="str">
        <f>IF(ISERROR(VLOOKUP(E26,男子選手!$B$5:$G$195,6,FALSE)),"",VLOOKUP(E26,男子選手!$B$5:$G$195,6,FALSE))</f>
        <v/>
      </c>
      <c r="L26" s="181" t="str">
        <f>IFERROR(VLOOKUP(E26,男子選手!$B$5:$F$103,5,FALSE),"")</f>
        <v/>
      </c>
      <c r="M26" s="181" t="str">
        <f>IF(K26="","",初期設定!$C$4)</f>
        <v/>
      </c>
      <c r="N26" s="215" t="str">
        <f t="shared" si="2"/>
        <v/>
      </c>
      <c r="O26" s="1" t="str">
        <f t="shared" si="3"/>
        <v/>
      </c>
      <c r="P26" s="1" t="str">
        <f t="shared" si="4"/>
        <v/>
      </c>
      <c r="Q26" s="1">
        <f>E26*10+COUNTIFS($E$4:E26,E26)</f>
        <v>0</v>
      </c>
    </row>
    <row r="27" spans="1:17" ht="14" x14ac:dyDescent="0.2">
      <c r="A27" s="163" t="s">
        <v>2728</v>
      </c>
      <c r="B27" s="138" t="s">
        <v>173</v>
      </c>
      <c r="C27" s="73" t="str">
        <f>VLOOKUP(A27,初期設定!$B$20:$F$40,2,0)</f>
        <v>3000m</v>
      </c>
      <c r="D27" s="73" t="str">
        <f>VLOOKUP(A27,初期設定!$B$20:$F$40,3,0)</f>
        <v>01T</v>
      </c>
      <c r="E27" s="164"/>
      <c r="F27" s="165"/>
      <c r="G27" s="165"/>
      <c r="H27" s="165"/>
      <c r="I27" s="166" t="str">
        <f t="shared" ref="I27" si="14">IF(AND(F27="",G27="",H27=""),"",IF(D27="01T",IF(F27="",G27&amp;""""&amp;H27,F27&amp;"'"&amp;G27&amp;""""&amp;H27),IF(D27="02F",G27&amp;"m"&amp;H27,H27&amp;"点")))</f>
        <v/>
      </c>
      <c r="J27" s="74" t="str">
        <f t="shared" ref="J27" si="15">IF(E27="","",E27)</f>
        <v/>
      </c>
      <c r="K27" s="80" t="str">
        <f>IF(ISERROR(VLOOKUP(E27,男子選手!$B$5:$G$195,6,FALSE)),"",VLOOKUP(E27,男子選手!$B$5:$G$195,6,FALSE))</f>
        <v/>
      </c>
      <c r="L27" s="74" t="str">
        <f>IFERROR(VLOOKUP(E27,男子選手!$B$5:$F$103,5,FALSE),"")</f>
        <v/>
      </c>
      <c r="M27" s="74" t="str">
        <f>IF(K27="","",初期設定!$C$4)</f>
        <v/>
      </c>
      <c r="N27" s="211" t="str">
        <f t="shared" si="2"/>
        <v/>
      </c>
      <c r="O27" s="1" t="str">
        <f t="shared" si="3"/>
        <v/>
      </c>
      <c r="P27" s="1" t="str">
        <f t="shared" si="4"/>
        <v/>
      </c>
      <c r="Q27" s="1">
        <f>E27*10+COUNTIFS($E$4:E27,E27)</f>
        <v>0</v>
      </c>
    </row>
    <row r="28" spans="1:17" ht="14" x14ac:dyDescent="0.2">
      <c r="A28" s="167" t="s">
        <v>418</v>
      </c>
      <c r="B28" s="168" t="s">
        <v>176</v>
      </c>
      <c r="C28" s="169" t="str">
        <f>VLOOKUP(A28,初期設定!$B$20:$F$40,2,0)</f>
        <v>110mJH</v>
      </c>
      <c r="D28" s="169" t="str">
        <f>VLOOKUP(A28,初期設定!$B$20:$F$40,3,0)</f>
        <v>01T</v>
      </c>
      <c r="E28" s="170"/>
      <c r="F28" s="171"/>
      <c r="G28" s="171"/>
      <c r="H28" s="171"/>
      <c r="I28" s="172" t="str">
        <f t="shared" si="0"/>
        <v/>
      </c>
      <c r="J28" s="173" t="str">
        <f t="shared" si="1"/>
        <v/>
      </c>
      <c r="K28" s="174" t="str">
        <f>IF(ISERROR(VLOOKUP(E28,男子選手!$B$5:$G$195,6,FALSE)),"",VLOOKUP(E28,男子選手!$B$5:$G$195,6,FALSE))</f>
        <v/>
      </c>
      <c r="L28" s="173" t="str">
        <f>IFERROR(VLOOKUP(E28,男子選手!$B$5:$F$103,5,FALSE),"")</f>
        <v/>
      </c>
      <c r="M28" s="173" t="str">
        <f>IF(K28="","",初期設定!$C$4)</f>
        <v/>
      </c>
      <c r="N28" s="213" t="str">
        <f t="shared" si="2"/>
        <v/>
      </c>
      <c r="O28" s="1" t="str">
        <f t="shared" si="3"/>
        <v/>
      </c>
      <c r="P28" s="1" t="str">
        <f t="shared" si="4"/>
        <v/>
      </c>
      <c r="Q28" s="1">
        <f>E28*10+COUNTIFS($E$4:E28,E28)</f>
        <v>0</v>
      </c>
    </row>
    <row r="29" spans="1:17" ht="14" x14ac:dyDescent="0.2">
      <c r="A29" s="132" t="s">
        <v>418</v>
      </c>
      <c r="B29" s="88" t="s">
        <v>174</v>
      </c>
      <c r="C29" s="133" t="str">
        <f>VLOOKUP(A29,初期設定!$B$20:$F$40,2,0)</f>
        <v>110mJH</v>
      </c>
      <c r="D29" s="133" t="str">
        <f>VLOOKUP(A29,初期設定!$B$20:$F$40,3,0)</f>
        <v>01T</v>
      </c>
      <c r="E29" s="134"/>
      <c r="F29" s="135"/>
      <c r="G29" s="135"/>
      <c r="H29" s="135"/>
      <c r="I29" s="136" t="str">
        <f t="shared" si="0"/>
        <v/>
      </c>
      <c r="J29" s="84" t="str">
        <f t="shared" si="1"/>
        <v/>
      </c>
      <c r="K29" s="85" t="str">
        <f>IF(ISERROR(VLOOKUP(E29,男子選手!$B$5:$G$195,6,FALSE)),"",VLOOKUP(E29,男子選手!$B$5:$G$195,6,FALSE))</f>
        <v/>
      </c>
      <c r="L29" s="84" t="str">
        <f>IFERROR(VLOOKUP(E29,男子選手!$B$5:$F$103,5,FALSE),"")</f>
        <v/>
      </c>
      <c r="M29" s="84" t="str">
        <f>IF(K29="","",初期設定!$C$4)</f>
        <v/>
      </c>
      <c r="N29" s="214" t="str">
        <f t="shared" si="2"/>
        <v/>
      </c>
      <c r="O29" s="1" t="str">
        <f t="shared" si="3"/>
        <v/>
      </c>
      <c r="P29" s="1" t="str">
        <f t="shared" si="4"/>
        <v/>
      </c>
      <c r="Q29" s="1">
        <f>E29*10+COUNTIFS($E$4:E29,E29)</f>
        <v>0</v>
      </c>
    </row>
    <row r="30" spans="1:17" ht="14" x14ac:dyDescent="0.2">
      <c r="A30" s="175" t="s">
        <v>418</v>
      </c>
      <c r="B30" s="176" t="s">
        <v>173</v>
      </c>
      <c r="C30" s="177" t="str">
        <f>VLOOKUP(A30,初期設定!$B$20:$F$40,2,0)</f>
        <v>110mJH</v>
      </c>
      <c r="D30" s="177" t="str">
        <f>VLOOKUP(A30,初期設定!$B$20:$F$40,3,0)</f>
        <v>01T</v>
      </c>
      <c r="E30" s="178"/>
      <c r="F30" s="179"/>
      <c r="G30" s="179"/>
      <c r="H30" s="179"/>
      <c r="I30" s="180" t="str">
        <f t="shared" si="0"/>
        <v/>
      </c>
      <c r="J30" s="181" t="str">
        <f t="shared" si="1"/>
        <v/>
      </c>
      <c r="K30" s="182" t="str">
        <f>IF(ISERROR(VLOOKUP(E30,男子選手!$B$5:$G$195,6,FALSE)),"",VLOOKUP(E30,男子選手!$B$5:$G$195,6,FALSE))</f>
        <v/>
      </c>
      <c r="L30" s="181" t="str">
        <f>IFERROR(VLOOKUP(E30,男子選手!$B$5:$F$103,5,FALSE),"")</f>
        <v/>
      </c>
      <c r="M30" s="181" t="str">
        <f>IF(K30="","",初期設定!$C$4)</f>
        <v/>
      </c>
      <c r="N30" s="215" t="str">
        <f t="shared" si="2"/>
        <v/>
      </c>
      <c r="O30" s="1" t="str">
        <f t="shared" si="3"/>
        <v/>
      </c>
      <c r="P30" s="1" t="str">
        <f t="shared" si="4"/>
        <v/>
      </c>
      <c r="Q30" s="1">
        <f>E30*10+COUNTIFS($E$4:E30,E30)</f>
        <v>0</v>
      </c>
    </row>
    <row r="31" spans="1:17" ht="14" x14ac:dyDescent="0.2">
      <c r="A31" s="163" t="s">
        <v>418</v>
      </c>
      <c r="B31" s="138" t="s">
        <v>173</v>
      </c>
      <c r="C31" s="73" t="str">
        <f>VLOOKUP(A31,初期設定!$B$20:$F$40,2,0)</f>
        <v>110mJH</v>
      </c>
      <c r="D31" s="73" t="str">
        <f>VLOOKUP(A31,初期設定!$B$20:$F$40,3,0)</f>
        <v>01T</v>
      </c>
      <c r="E31" s="164"/>
      <c r="F31" s="165"/>
      <c r="G31" s="165"/>
      <c r="H31" s="165"/>
      <c r="I31" s="166" t="str">
        <f t="shared" ref="I31" si="16">IF(AND(F31="",G31="",H31=""),"",IF(D31="01T",IF(F31="",G31&amp;""""&amp;H31,F31&amp;"'"&amp;G31&amp;""""&amp;H31),IF(D31="02F",G31&amp;"m"&amp;H31,H31&amp;"点")))</f>
        <v/>
      </c>
      <c r="J31" s="74" t="str">
        <f t="shared" ref="J31" si="17">IF(E31="","",E31)</f>
        <v/>
      </c>
      <c r="K31" s="80" t="str">
        <f>IF(ISERROR(VLOOKUP(E31,男子選手!$B$5:$G$195,6,FALSE)),"",VLOOKUP(E31,男子選手!$B$5:$G$195,6,FALSE))</f>
        <v/>
      </c>
      <c r="L31" s="74" t="str">
        <f>IFERROR(VLOOKUP(E31,男子選手!$B$5:$F$103,5,FALSE),"")</f>
        <v/>
      </c>
      <c r="M31" s="74" t="str">
        <f>IF(K31="","",初期設定!$C$4)</f>
        <v/>
      </c>
      <c r="N31" s="211" t="str">
        <f t="shared" si="2"/>
        <v/>
      </c>
      <c r="O31" s="1" t="str">
        <f t="shared" si="3"/>
        <v/>
      </c>
      <c r="P31" s="1" t="str">
        <f t="shared" si="4"/>
        <v/>
      </c>
      <c r="Q31" s="1">
        <f>E31*10+COUNTIFS($E$4:E31,E31)</f>
        <v>0</v>
      </c>
    </row>
    <row r="32" spans="1:17" ht="14" x14ac:dyDescent="0.2">
      <c r="A32" s="167" t="s">
        <v>88</v>
      </c>
      <c r="B32" s="168" t="s">
        <v>177</v>
      </c>
      <c r="C32" s="169" t="str">
        <f>VLOOKUP(A32,初期設定!$B$20:$F$40,2,0)</f>
        <v>400mH</v>
      </c>
      <c r="D32" s="169" t="str">
        <f>VLOOKUP(A32,初期設定!$B$20:$F$40,3,0)</f>
        <v>01T</v>
      </c>
      <c r="E32" s="158"/>
      <c r="F32" s="171"/>
      <c r="G32" s="171"/>
      <c r="H32" s="171"/>
      <c r="I32" s="172" t="str">
        <f t="shared" si="0"/>
        <v/>
      </c>
      <c r="J32" s="173" t="str">
        <f t="shared" si="1"/>
        <v/>
      </c>
      <c r="K32" s="174" t="str">
        <f>IF(ISERROR(VLOOKUP(E32,男子選手!$B$5:$G$195,6,FALSE)),"",VLOOKUP(E32,男子選手!$B$5:$G$195,6,FALSE))</f>
        <v/>
      </c>
      <c r="L32" s="173" t="str">
        <f>IFERROR(VLOOKUP(E32,男子選手!$B$5:$F$103,5,FALSE),"")</f>
        <v/>
      </c>
      <c r="M32" s="173" t="str">
        <f>IF(K32="","",初期設定!$C$4)</f>
        <v/>
      </c>
      <c r="N32" s="213" t="str">
        <f t="shared" si="2"/>
        <v/>
      </c>
      <c r="O32" s="1" t="str">
        <f t="shared" si="3"/>
        <v/>
      </c>
      <c r="P32" s="1" t="str">
        <f t="shared" si="4"/>
        <v/>
      </c>
      <c r="Q32" s="1">
        <f>E32*10+COUNTIFS($E$4:E32,E32)</f>
        <v>0</v>
      </c>
    </row>
    <row r="33" spans="1:17" ht="14" x14ac:dyDescent="0.2">
      <c r="A33" s="132" t="s">
        <v>88</v>
      </c>
      <c r="B33" s="88" t="s">
        <v>174</v>
      </c>
      <c r="C33" s="133" t="str">
        <f>VLOOKUP(A33,初期設定!$B$20:$F$40,2,0)</f>
        <v>400mH</v>
      </c>
      <c r="D33" s="133" t="str">
        <f>VLOOKUP(A33,初期設定!$B$20:$F$40,3,0)</f>
        <v>01T</v>
      </c>
      <c r="E33" s="134"/>
      <c r="F33" s="135"/>
      <c r="G33" s="135"/>
      <c r="H33" s="135"/>
      <c r="I33" s="136" t="str">
        <f t="shared" si="0"/>
        <v/>
      </c>
      <c r="J33" s="84" t="str">
        <f t="shared" si="1"/>
        <v/>
      </c>
      <c r="K33" s="85" t="str">
        <f>IF(ISERROR(VLOOKUP(E33,男子選手!$B$5:$G$195,6,FALSE)),"",VLOOKUP(E33,男子選手!$B$5:$G$195,6,FALSE))</f>
        <v/>
      </c>
      <c r="L33" s="84" t="str">
        <f>IFERROR(VLOOKUP(E33,男子選手!$B$5:$F$103,5,FALSE),"")</f>
        <v/>
      </c>
      <c r="M33" s="84" t="str">
        <f>IF(K33="","",初期設定!$C$4)</f>
        <v/>
      </c>
      <c r="N33" s="214" t="str">
        <f t="shared" si="2"/>
        <v/>
      </c>
      <c r="O33" s="1" t="str">
        <f t="shared" si="3"/>
        <v/>
      </c>
      <c r="P33" s="1" t="str">
        <f t="shared" si="4"/>
        <v/>
      </c>
      <c r="Q33" s="1">
        <f>E33*10+COUNTIFS($E$4:E33,E33)</f>
        <v>0</v>
      </c>
    </row>
    <row r="34" spans="1:17" ht="14" x14ac:dyDescent="0.2">
      <c r="A34" s="175" t="s">
        <v>89</v>
      </c>
      <c r="B34" s="176" t="s">
        <v>173</v>
      </c>
      <c r="C34" s="177" t="str">
        <f>VLOOKUP(A34,初期設定!$B$20:$F$40,2,0)</f>
        <v>400mH</v>
      </c>
      <c r="D34" s="177" t="str">
        <f>VLOOKUP(A34,初期設定!$B$20:$F$40,3,0)</f>
        <v>01T</v>
      </c>
      <c r="E34" s="178"/>
      <c r="F34" s="179"/>
      <c r="G34" s="179"/>
      <c r="H34" s="179"/>
      <c r="I34" s="180" t="str">
        <f t="shared" si="0"/>
        <v/>
      </c>
      <c r="J34" s="181" t="str">
        <f t="shared" si="1"/>
        <v/>
      </c>
      <c r="K34" s="182" t="str">
        <f>IF(ISERROR(VLOOKUP(E34,男子選手!$B$5:$G$195,6,FALSE)),"",VLOOKUP(E34,男子選手!$B$5:$G$195,6,FALSE))</f>
        <v/>
      </c>
      <c r="L34" s="181" t="str">
        <f>IFERROR(VLOOKUP(E34,男子選手!$B$5:$F$103,5,FALSE),"")</f>
        <v/>
      </c>
      <c r="M34" s="181" t="str">
        <f>IF(K34="","",初期設定!$C$4)</f>
        <v/>
      </c>
      <c r="N34" s="215" t="str">
        <f t="shared" si="2"/>
        <v/>
      </c>
      <c r="O34" s="1" t="str">
        <f t="shared" si="3"/>
        <v/>
      </c>
      <c r="P34" s="1" t="str">
        <f t="shared" si="4"/>
        <v/>
      </c>
      <c r="Q34" s="1">
        <f>E34*10+COUNTIFS($E$4:E34,E34)</f>
        <v>0</v>
      </c>
    </row>
    <row r="35" spans="1:17" ht="14" x14ac:dyDescent="0.2">
      <c r="A35" s="163" t="s">
        <v>32</v>
      </c>
      <c r="B35" s="138" t="s">
        <v>178</v>
      </c>
      <c r="C35" s="73" t="str">
        <f>VLOOKUP(A35,初期設定!$B$20:$F$40,2,0)</f>
        <v>400mH</v>
      </c>
      <c r="D35" s="73" t="str">
        <f>VLOOKUP(A35,初期設定!$B$20:$F$40,3,0)</f>
        <v>01T</v>
      </c>
      <c r="E35" s="164"/>
      <c r="F35" s="165"/>
      <c r="G35" s="165"/>
      <c r="H35" s="165"/>
      <c r="I35" s="166" t="str">
        <f t="shared" ref="I35" si="18">IF(AND(F35="",G35="",H35=""),"",IF(D35="01T",IF(F35="",G35&amp;""""&amp;H35,F35&amp;"'"&amp;G35&amp;""""&amp;H35),IF(D35="02F",G35&amp;"m"&amp;H35,H35&amp;"点")))</f>
        <v/>
      </c>
      <c r="J35" s="74" t="str">
        <f t="shared" ref="J35" si="19">IF(E35="","",E35)</f>
        <v/>
      </c>
      <c r="K35" s="80" t="str">
        <f>IF(ISERROR(VLOOKUP(E35,男子選手!$B$5:$G$195,6,FALSE)),"",VLOOKUP(E35,男子選手!$B$5:$G$195,6,FALSE))</f>
        <v/>
      </c>
      <c r="L35" s="74" t="str">
        <f>IFERROR(VLOOKUP(E35,男子選手!$B$5:$F$103,5,FALSE),"")</f>
        <v/>
      </c>
      <c r="M35" s="74" t="str">
        <f>IF(K35="","",初期設定!$C$4)</f>
        <v/>
      </c>
      <c r="N35" s="211" t="str">
        <f t="shared" si="2"/>
        <v/>
      </c>
      <c r="O35" s="1" t="str">
        <f t="shared" si="3"/>
        <v/>
      </c>
      <c r="P35" s="1" t="str">
        <f t="shared" si="4"/>
        <v/>
      </c>
      <c r="Q35" s="1">
        <f>E35*10+COUNTIFS($E$4:E35,E35)</f>
        <v>0</v>
      </c>
    </row>
    <row r="36" spans="1:17" ht="14" x14ac:dyDescent="0.2">
      <c r="A36" s="167" t="s">
        <v>90</v>
      </c>
      <c r="B36" s="168" t="s">
        <v>174</v>
      </c>
      <c r="C36" s="169" t="str">
        <f>VLOOKUP(A36,初期設定!$B$20:$F$40,2,0)</f>
        <v>3000SC</v>
      </c>
      <c r="D36" s="169" t="str">
        <f>VLOOKUP(A36,初期設定!$B$20:$F$40,3,0)</f>
        <v>01T</v>
      </c>
      <c r="E36" s="170"/>
      <c r="F36" s="171"/>
      <c r="G36" s="171"/>
      <c r="H36" s="171"/>
      <c r="I36" s="172" t="str">
        <f t="shared" si="0"/>
        <v/>
      </c>
      <c r="J36" s="173" t="str">
        <f t="shared" si="1"/>
        <v/>
      </c>
      <c r="K36" s="174" t="str">
        <f>IF(ISERROR(VLOOKUP(E36,男子選手!$B$5:$G$195,6,FALSE)),"",VLOOKUP(E36,男子選手!$B$5:$G$195,6,FALSE))</f>
        <v/>
      </c>
      <c r="L36" s="173" t="str">
        <f>IFERROR(VLOOKUP(E36,男子選手!$B$5:$F$103,5,FALSE),"")</f>
        <v/>
      </c>
      <c r="M36" s="173" t="str">
        <f>IF(K36="","",初期設定!$C$4)</f>
        <v/>
      </c>
      <c r="N36" s="213" t="str">
        <f t="shared" si="2"/>
        <v/>
      </c>
      <c r="O36" s="1" t="str">
        <f t="shared" si="3"/>
        <v/>
      </c>
      <c r="P36" s="1" t="str">
        <f t="shared" si="4"/>
        <v/>
      </c>
      <c r="Q36" s="1">
        <f>E36*10+COUNTIFS($E$4:E36,E36)</f>
        <v>0</v>
      </c>
    </row>
    <row r="37" spans="1:17" ht="14" x14ac:dyDescent="0.2">
      <c r="A37" s="132" t="s">
        <v>90</v>
      </c>
      <c r="B37" s="88" t="s">
        <v>174</v>
      </c>
      <c r="C37" s="133" t="str">
        <f>VLOOKUP(A37,初期設定!$B$20:$F$40,2,0)</f>
        <v>3000SC</v>
      </c>
      <c r="D37" s="133" t="str">
        <f>VLOOKUP(A37,初期設定!$B$20:$F$40,3,0)</f>
        <v>01T</v>
      </c>
      <c r="E37" s="134"/>
      <c r="F37" s="135"/>
      <c r="G37" s="135"/>
      <c r="H37" s="135"/>
      <c r="I37" s="136" t="str">
        <f t="shared" si="0"/>
        <v/>
      </c>
      <c r="J37" s="84" t="str">
        <f t="shared" si="1"/>
        <v/>
      </c>
      <c r="K37" s="85" t="str">
        <f>IF(ISERROR(VLOOKUP(E37,男子選手!$B$5:$G$195,6,FALSE)),"",VLOOKUP(E37,男子選手!$B$5:$G$195,6,FALSE))</f>
        <v/>
      </c>
      <c r="L37" s="84" t="str">
        <f>IFERROR(VLOOKUP(E37,男子選手!$B$5:$F$103,5,FALSE),"")</f>
        <v/>
      </c>
      <c r="M37" s="84" t="str">
        <f>IF(K37="","",初期設定!$C$4)</f>
        <v/>
      </c>
      <c r="N37" s="214" t="str">
        <f t="shared" si="2"/>
        <v/>
      </c>
      <c r="O37" s="1" t="str">
        <f t="shared" si="3"/>
        <v/>
      </c>
      <c r="P37" s="1" t="str">
        <f t="shared" si="4"/>
        <v/>
      </c>
      <c r="Q37" s="1">
        <f>E37*10+COUNTIFS($E$4:E37,E37)</f>
        <v>0</v>
      </c>
    </row>
    <row r="38" spans="1:17" ht="14" x14ac:dyDescent="0.2">
      <c r="A38" s="175" t="s">
        <v>90</v>
      </c>
      <c r="B38" s="176" t="s">
        <v>175</v>
      </c>
      <c r="C38" s="177" t="str">
        <f>VLOOKUP(A38,初期設定!$B$20:$F$40,2,0)</f>
        <v>3000SC</v>
      </c>
      <c r="D38" s="177" t="str">
        <f>VLOOKUP(A38,初期設定!$B$20:$F$40,3,0)</f>
        <v>01T</v>
      </c>
      <c r="E38" s="178"/>
      <c r="F38" s="179"/>
      <c r="G38" s="179"/>
      <c r="H38" s="179"/>
      <c r="I38" s="180" t="str">
        <f t="shared" si="0"/>
        <v/>
      </c>
      <c r="J38" s="181" t="str">
        <f t="shared" si="1"/>
        <v/>
      </c>
      <c r="K38" s="182" t="str">
        <f>IF(ISERROR(VLOOKUP(E38,男子選手!$B$5:$G$195,6,FALSE)),"",VLOOKUP(E38,男子選手!$B$5:$G$195,6,FALSE))</f>
        <v/>
      </c>
      <c r="L38" s="181" t="str">
        <f>IFERROR(VLOOKUP(E38,男子選手!$B$5:$F$103,5,FALSE),"")</f>
        <v/>
      </c>
      <c r="M38" s="181" t="str">
        <f>IF(K38="","",初期設定!$C$4)</f>
        <v/>
      </c>
      <c r="N38" s="215" t="str">
        <f t="shared" si="2"/>
        <v/>
      </c>
      <c r="O38" s="1" t="str">
        <f t="shared" si="3"/>
        <v/>
      </c>
      <c r="P38" s="1" t="str">
        <f t="shared" si="4"/>
        <v/>
      </c>
      <c r="Q38" s="1">
        <f>E38*10+COUNTIFS($E$4:E38,E38)</f>
        <v>0</v>
      </c>
    </row>
    <row r="39" spans="1:17" ht="14" x14ac:dyDescent="0.2">
      <c r="A39" s="163" t="s">
        <v>34</v>
      </c>
      <c r="B39" s="138" t="s">
        <v>173</v>
      </c>
      <c r="C39" s="73" t="str">
        <f>VLOOKUP(A39,初期設定!$B$20:$F$40,2,0)</f>
        <v>3000SC</v>
      </c>
      <c r="D39" s="73" t="str">
        <f>VLOOKUP(A39,初期設定!$B$20:$F$40,3,0)</f>
        <v>01T</v>
      </c>
      <c r="E39" s="164"/>
      <c r="F39" s="165"/>
      <c r="G39" s="165"/>
      <c r="H39" s="165"/>
      <c r="I39" s="166" t="str">
        <f t="shared" ref="I39" si="20">IF(AND(F39="",G39="",H39=""),"",IF(D39="01T",IF(F39="",G39&amp;""""&amp;H39,F39&amp;"'"&amp;G39&amp;""""&amp;H39),IF(D39="02F",G39&amp;"m"&amp;H39,H39&amp;"点")))</f>
        <v/>
      </c>
      <c r="J39" s="74" t="str">
        <f t="shared" ref="J39" si="21">IF(E39="","",E39)</f>
        <v/>
      </c>
      <c r="K39" s="80" t="str">
        <f>IF(ISERROR(VLOOKUP(E39,男子選手!$B$5:$G$195,6,FALSE)),"",VLOOKUP(E39,男子選手!$B$5:$G$195,6,FALSE))</f>
        <v/>
      </c>
      <c r="L39" s="74" t="str">
        <f>IFERROR(VLOOKUP(E39,男子選手!$B$5:$F$103,5,FALSE),"")</f>
        <v/>
      </c>
      <c r="M39" s="74" t="str">
        <f>IF(K39="","",初期設定!$C$4)</f>
        <v/>
      </c>
      <c r="N39" s="211" t="str">
        <f t="shared" si="2"/>
        <v/>
      </c>
      <c r="O39" s="1" t="str">
        <f t="shared" si="3"/>
        <v/>
      </c>
      <c r="P39" s="1" t="str">
        <f t="shared" si="4"/>
        <v/>
      </c>
      <c r="Q39" s="1">
        <f>E39*10+COUNTIFS($E$4:E39,E39)</f>
        <v>0</v>
      </c>
    </row>
    <row r="40" spans="1:17" ht="14" x14ac:dyDescent="0.2">
      <c r="A40" s="167" t="s">
        <v>2730</v>
      </c>
      <c r="B40" s="168" t="s">
        <v>174</v>
      </c>
      <c r="C40" s="169" t="str">
        <f>VLOOKUP(A40,初期設定!$B$20:$F$40,2,0)</f>
        <v>3000mW</v>
      </c>
      <c r="D40" s="169" t="str">
        <f>VLOOKUP(A40,初期設定!$B$20:$F$40,3,0)</f>
        <v>01T</v>
      </c>
      <c r="E40" s="170"/>
      <c r="F40" s="171"/>
      <c r="G40" s="171"/>
      <c r="H40" s="171"/>
      <c r="I40" s="172" t="str">
        <f t="shared" si="0"/>
        <v/>
      </c>
      <c r="J40" s="173" t="str">
        <f t="shared" si="1"/>
        <v/>
      </c>
      <c r="K40" s="174" t="str">
        <f>IF(ISERROR(VLOOKUP(E40,男子選手!$B$5:$G$195,6,FALSE)),"",VLOOKUP(E40,男子選手!$B$5:$G$195,6,FALSE))</f>
        <v/>
      </c>
      <c r="L40" s="173" t="str">
        <f>IFERROR(VLOOKUP(E40,男子選手!$B$5:$F$103,5,FALSE),"")</f>
        <v/>
      </c>
      <c r="M40" s="173" t="str">
        <f>IF(K40="","",初期設定!$C$4)</f>
        <v/>
      </c>
      <c r="N40" s="213" t="str">
        <f t="shared" si="2"/>
        <v/>
      </c>
      <c r="O40" s="1" t="str">
        <f t="shared" si="3"/>
        <v/>
      </c>
      <c r="P40" s="1" t="str">
        <f t="shared" si="4"/>
        <v/>
      </c>
      <c r="Q40" s="1">
        <f>E40*10+COUNTIFS($E$4:E40,E40)</f>
        <v>0</v>
      </c>
    </row>
    <row r="41" spans="1:17" ht="14" x14ac:dyDescent="0.2">
      <c r="A41" s="132" t="s">
        <v>2730</v>
      </c>
      <c r="B41" s="88" t="s">
        <v>174</v>
      </c>
      <c r="C41" s="133" t="str">
        <f>VLOOKUP(A41,初期設定!$B$20:$F$40,2,0)</f>
        <v>3000mW</v>
      </c>
      <c r="D41" s="133" t="str">
        <f>VLOOKUP(A41,初期設定!$B$20:$F$40,3,0)</f>
        <v>01T</v>
      </c>
      <c r="E41" s="134"/>
      <c r="F41" s="135"/>
      <c r="G41" s="135"/>
      <c r="H41" s="135"/>
      <c r="I41" s="136" t="str">
        <f t="shared" si="0"/>
        <v/>
      </c>
      <c r="J41" s="84" t="str">
        <f t="shared" si="1"/>
        <v/>
      </c>
      <c r="K41" s="85" t="str">
        <f>IF(ISERROR(VLOOKUP(E41,男子選手!$B$5:$G$195,6,FALSE)),"",VLOOKUP(E41,男子選手!$B$5:$G$195,6,FALSE))</f>
        <v/>
      </c>
      <c r="L41" s="84" t="str">
        <f>IFERROR(VLOOKUP(E41,男子選手!$B$5:$F$103,5,FALSE),"")</f>
        <v/>
      </c>
      <c r="M41" s="84" t="str">
        <f>IF(K41="","",初期設定!$C$4)</f>
        <v/>
      </c>
      <c r="N41" s="214" t="str">
        <f t="shared" si="2"/>
        <v/>
      </c>
      <c r="O41" s="1" t="str">
        <f t="shared" si="3"/>
        <v/>
      </c>
      <c r="P41" s="1" t="str">
        <f t="shared" si="4"/>
        <v/>
      </c>
      <c r="Q41" s="1">
        <f>E41*10+COUNTIFS($E$4:E41,E41)</f>
        <v>0</v>
      </c>
    </row>
    <row r="42" spans="1:17" ht="14" x14ac:dyDescent="0.2">
      <c r="A42" s="175" t="s">
        <v>2730</v>
      </c>
      <c r="B42" s="176" t="s">
        <v>173</v>
      </c>
      <c r="C42" s="177" t="str">
        <f>VLOOKUP(A42,初期設定!$B$20:$F$40,2,0)</f>
        <v>3000mW</v>
      </c>
      <c r="D42" s="177" t="str">
        <f>VLOOKUP(A42,初期設定!$B$20:$F$40,3,0)</f>
        <v>01T</v>
      </c>
      <c r="E42" s="178"/>
      <c r="F42" s="179"/>
      <c r="G42" s="179"/>
      <c r="H42" s="179"/>
      <c r="I42" s="180" t="str">
        <f t="shared" si="0"/>
        <v/>
      </c>
      <c r="J42" s="181" t="str">
        <f t="shared" si="1"/>
        <v/>
      </c>
      <c r="K42" s="182" t="str">
        <f>IF(ISERROR(VLOOKUP(E42,男子選手!$B$5:$G$195,6,FALSE)),"",VLOOKUP(E42,男子選手!$B$5:$G$195,6,FALSE))</f>
        <v/>
      </c>
      <c r="L42" s="181" t="str">
        <f>IFERROR(VLOOKUP(E42,男子選手!$B$5:$F$103,5,FALSE),"")</f>
        <v/>
      </c>
      <c r="M42" s="181" t="str">
        <f>IF(K42="","",初期設定!$C$4)</f>
        <v/>
      </c>
      <c r="N42" s="215" t="str">
        <f t="shared" si="2"/>
        <v/>
      </c>
      <c r="O42" s="1" t="str">
        <f t="shared" si="3"/>
        <v/>
      </c>
      <c r="P42" s="1" t="str">
        <f t="shared" si="4"/>
        <v/>
      </c>
      <c r="Q42" s="1">
        <f>E42*10+COUNTIFS($E$4:E42,E42)</f>
        <v>0</v>
      </c>
    </row>
    <row r="43" spans="1:17" ht="14" x14ac:dyDescent="0.2">
      <c r="A43" s="163" t="s">
        <v>2730</v>
      </c>
      <c r="B43" s="138" t="s">
        <v>173</v>
      </c>
      <c r="C43" s="73" t="str">
        <f>VLOOKUP(A43,初期設定!$B$20:$F$40,2,0)</f>
        <v>3000mW</v>
      </c>
      <c r="D43" s="73" t="str">
        <f>VLOOKUP(A43,初期設定!$B$20:$F$40,3,0)</f>
        <v>01T</v>
      </c>
      <c r="E43" s="164"/>
      <c r="F43" s="165"/>
      <c r="G43" s="165"/>
      <c r="H43" s="165"/>
      <c r="I43" s="166" t="str">
        <f t="shared" ref="I43" si="22">IF(AND(F43="",G43="",H43=""),"",IF(D43="01T",IF(F43="",G43&amp;""""&amp;H43,F43&amp;"'"&amp;G43&amp;""""&amp;H43),IF(D43="02F",G43&amp;"m"&amp;H43,H43&amp;"点")))</f>
        <v/>
      </c>
      <c r="J43" s="74" t="str">
        <f t="shared" ref="J43" si="23">IF(E43="","",E43)</f>
        <v/>
      </c>
      <c r="K43" s="80" t="str">
        <f>IF(ISERROR(VLOOKUP(E43,男子選手!$B$5:$G$195,6,FALSE)),"",VLOOKUP(E43,男子選手!$B$5:$G$195,6,FALSE))</f>
        <v/>
      </c>
      <c r="L43" s="74" t="str">
        <f>IFERROR(VLOOKUP(E43,男子選手!$B$5:$F$103,5,FALSE),"")</f>
        <v/>
      </c>
      <c r="M43" s="74" t="str">
        <f>IF(K43="","",初期設定!$C$4)</f>
        <v/>
      </c>
      <c r="N43" s="211" t="str">
        <f t="shared" si="2"/>
        <v/>
      </c>
      <c r="O43" s="1" t="str">
        <f t="shared" si="3"/>
        <v/>
      </c>
      <c r="P43" s="1" t="str">
        <f t="shared" si="4"/>
        <v/>
      </c>
      <c r="Q43" s="1">
        <f>E43*10+COUNTIFS($E$4:E43,E43)</f>
        <v>0</v>
      </c>
    </row>
    <row r="44" spans="1:17" ht="14" x14ac:dyDescent="0.2">
      <c r="A44" s="167" t="s">
        <v>91</v>
      </c>
      <c r="B44" s="168" t="s">
        <v>174</v>
      </c>
      <c r="C44" s="169" t="str">
        <f>VLOOKUP(A44,初期設定!$B$20:$F$40,2,0)</f>
        <v>走高跳</v>
      </c>
      <c r="D44" s="169" t="str">
        <f>VLOOKUP(A44,初期設定!$B$20:$F$40,3,0)</f>
        <v>02F</v>
      </c>
      <c r="E44" s="170"/>
      <c r="F44" s="171"/>
      <c r="G44" s="171"/>
      <c r="H44" s="171"/>
      <c r="I44" s="172" t="str">
        <f t="shared" si="0"/>
        <v/>
      </c>
      <c r="J44" s="173" t="str">
        <f t="shared" si="1"/>
        <v/>
      </c>
      <c r="K44" s="174" t="str">
        <f>IF(ISERROR(VLOOKUP(E44,男子選手!$B$5:$G$195,6,FALSE)),"",VLOOKUP(E44,男子選手!$B$5:$G$195,6,FALSE))</f>
        <v/>
      </c>
      <c r="L44" s="173" t="str">
        <f>IFERROR(VLOOKUP(E44,男子選手!$B$5:$F$103,5,FALSE),"")</f>
        <v/>
      </c>
      <c r="M44" s="173" t="str">
        <f>IF(K44="","",初期設定!$C$4)</f>
        <v/>
      </c>
      <c r="N44" s="213" t="str">
        <f t="shared" si="2"/>
        <v/>
      </c>
      <c r="O44" s="1" t="str">
        <f t="shared" si="3"/>
        <v/>
      </c>
      <c r="P44" s="1" t="str">
        <f t="shared" si="4"/>
        <v/>
      </c>
      <c r="Q44" s="1">
        <f>E44*10+COUNTIFS($E$4:E44,E44)</f>
        <v>0</v>
      </c>
    </row>
    <row r="45" spans="1:17" ht="14" x14ac:dyDescent="0.2">
      <c r="A45" s="132" t="s">
        <v>92</v>
      </c>
      <c r="B45" s="88" t="s">
        <v>174</v>
      </c>
      <c r="C45" s="133" t="str">
        <f>VLOOKUP(A45,初期設定!$B$20:$F$40,2,0)</f>
        <v>走高跳</v>
      </c>
      <c r="D45" s="133" t="str">
        <f>VLOOKUP(A45,初期設定!$B$20:$F$40,3,0)</f>
        <v>02F</v>
      </c>
      <c r="E45" s="134"/>
      <c r="F45" s="135"/>
      <c r="G45" s="135"/>
      <c r="H45" s="135"/>
      <c r="I45" s="136" t="str">
        <f t="shared" si="0"/>
        <v/>
      </c>
      <c r="J45" s="84" t="str">
        <f t="shared" si="1"/>
        <v/>
      </c>
      <c r="K45" s="85" t="str">
        <f>IF(ISERROR(VLOOKUP(E45,男子選手!$B$5:$G$195,6,FALSE)),"",VLOOKUP(E45,男子選手!$B$5:$G$195,6,FALSE))</f>
        <v/>
      </c>
      <c r="L45" s="84" t="str">
        <f>IFERROR(VLOOKUP(E45,男子選手!$B$5:$F$103,5,FALSE),"")</f>
        <v/>
      </c>
      <c r="M45" s="84" t="str">
        <f>IF(K45="","",初期設定!$C$4)</f>
        <v/>
      </c>
      <c r="N45" s="214" t="str">
        <f t="shared" si="2"/>
        <v/>
      </c>
      <c r="O45" s="1" t="str">
        <f t="shared" si="3"/>
        <v/>
      </c>
      <c r="P45" s="1" t="str">
        <f t="shared" si="4"/>
        <v/>
      </c>
      <c r="Q45" s="1">
        <f>E45*10+COUNTIFS($E$4:E45,E45)</f>
        <v>0</v>
      </c>
    </row>
    <row r="46" spans="1:17" ht="14" x14ac:dyDescent="0.2">
      <c r="A46" s="175" t="s">
        <v>93</v>
      </c>
      <c r="B46" s="176" t="s">
        <v>173</v>
      </c>
      <c r="C46" s="177" t="str">
        <f>VLOOKUP(A46,初期設定!$B$20:$F$40,2,0)</f>
        <v>走高跳</v>
      </c>
      <c r="D46" s="177" t="str">
        <f>VLOOKUP(A46,初期設定!$B$20:$F$40,3,0)</f>
        <v>02F</v>
      </c>
      <c r="E46" s="183"/>
      <c r="F46" s="179"/>
      <c r="G46" s="179"/>
      <c r="H46" s="179"/>
      <c r="I46" s="180" t="str">
        <f t="shared" ref="I46:I74" si="24">IF(AND(F46="",G46="",H46=""),"",IF(D46="01T",IF(F46="",G46&amp;""""&amp;H46,F46&amp;"'"&amp;G46&amp;""""&amp;H46),IF(D46="02F",G46&amp;"m"&amp;H46,H46&amp;"点")))</f>
        <v/>
      </c>
      <c r="J46" s="181" t="str">
        <f t="shared" si="1"/>
        <v/>
      </c>
      <c r="K46" s="182" t="str">
        <f>IF(ISERROR(VLOOKUP(E46,男子選手!$B$5:$G$195,6,FALSE)),"",VLOOKUP(E46,男子選手!$B$5:$G$195,6,FALSE))</f>
        <v/>
      </c>
      <c r="L46" s="181" t="str">
        <f>IFERROR(VLOOKUP(E46,男子選手!$B$5:$F$103,5,FALSE),"")</f>
        <v/>
      </c>
      <c r="M46" s="181" t="str">
        <f>IF(K46="","",初期設定!$C$4)</f>
        <v/>
      </c>
      <c r="N46" s="215" t="str">
        <f t="shared" si="2"/>
        <v/>
      </c>
      <c r="O46" s="1" t="str">
        <f t="shared" si="3"/>
        <v/>
      </c>
      <c r="P46" s="1" t="str">
        <f t="shared" si="4"/>
        <v/>
      </c>
      <c r="Q46" s="1">
        <f>E46*10+COUNTIFS($E$4:E46,E46)</f>
        <v>0</v>
      </c>
    </row>
    <row r="47" spans="1:17" ht="14" x14ac:dyDescent="0.2">
      <c r="A47" s="163" t="s">
        <v>41</v>
      </c>
      <c r="B47" s="138" t="s">
        <v>173</v>
      </c>
      <c r="C47" s="73" t="str">
        <f>VLOOKUP(A47,初期設定!$B$20:$F$40,2,0)</f>
        <v>走高跳</v>
      </c>
      <c r="D47" s="73" t="str">
        <f>VLOOKUP(A47,初期設定!$B$20:$F$40,3,0)</f>
        <v>02F</v>
      </c>
      <c r="E47" s="164"/>
      <c r="F47" s="165"/>
      <c r="G47" s="165"/>
      <c r="H47" s="165"/>
      <c r="I47" s="166" t="str">
        <f t="shared" ref="I47" si="25">IF(AND(F47="",G47="",H47=""),"",IF(D47="01T",IF(F47="",G47&amp;""""&amp;H47,F47&amp;"'"&amp;G47&amp;""""&amp;H47),IF(D47="02F",G47&amp;"m"&amp;H47,H47&amp;"点")))</f>
        <v/>
      </c>
      <c r="J47" s="74" t="str">
        <f t="shared" ref="J47" si="26">IF(E47="","",E47)</f>
        <v/>
      </c>
      <c r="K47" s="80" t="str">
        <f>IF(ISERROR(VLOOKUP(E47,男子選手!$B$5:$G$195,6,FALSE)),"",VLOOKUP(E47,男子選手!$B$5:$G$195,6,FALSE))</f>
        <v/>
      </c>
      <c r="L47" s="74" t="str">
        <f>IFERROR(VLOOKUP(E47,男子選手!$B$5:$F$103,5,FALSE),"")</f>
        <v/>
      </c>
      <c r="M47" s="74" t="str">
        <f>IF(K47="","",初期設定!$C$4)</f>
        <v/>
      </c>
      <c r="N47" s="211" t="str">
        <f t="shared" si="2"/>
        <v/>
      </c>
      <c r="O47" s="1" t="str">
        <f t="shared" si="3"/>
        <v/>
      </c>
      <c r="P47" s="1" t="str">
        <f t="shared" si="4"/>
        <v/>
      </c>
      <c r="Q47" s="1">
        <f>E47*10+COUNTIFS($E$4:E47,E47)</f>
        <v>0</v>
      </c>
    </row>
    <row r="48" spans="1:17" ht="14" x14ac:dyDescent="0.2">
      <c r="A48" s="167" t="s">
        <v>94</v>
      </c>
      <c r="B48" s="168" t="s">
        <v>174</v>
      </c>
      <c r="C48" s="169" t="str">
        <f>VLOOKUP(A48,初期設定!$B$20:$F$40,2,0)</f>
        <v>棒高跳</v>
      </c>
      <c r="D48" s="169" t="str">
        <f>VLOOKUP(A48,初期設定!$B$20:$F$40,3,0)</f>
        <v>02F</v>
      </c>
      <c r="E48" s="170"/>
      <c r="F48" s="171"/>
      <c r="G48" s="171"/>
      <c r="H48" s="171"/>
      <c r="I48" s="172" t="str">
        <f t="shared" si="24"/>
        <v/>
      </c>
      <c r="J48" s="173" t="str">
        <f t="shared" si="1"/>
        <v/>
      </c>
      <c r="K48" s="174" t="str">
        <f>IF(ISERROR(VLOOKUP(E48,男子選手!$B$5:$G$195,6,FALSE)),"",VLOOKUP(E48,男子選手!$B$5:$G$195,6,FALSE))</f>
        <v/>
      </c>
      <c r="L48" s="173" t="str">
        <f>IFERROR(VLOOKUP(E48,男子選手!$B$5:$F$103,5,FALSE),"")</f>
        <v/>
      </c>
      <c r="M48" s="173" t="str">
        <f>IF(K48="","",初期設定!$C$4)</f>
        <v/>
      </c>
      <c r="N48" s="213" t="str">
        <f t="shared" si="2"/>
        <v/>
      </c>
      <c r="O48" s="1" t="str">
        <f t="shared" si="3"/>
        <v/>
      </c>
      <c r="P48" s="1" t="str">
        <f t="shared" si="4"/>
        <v/>
      </c>
      <c r="Q48" s="1">
        <f>E48*10+COUNTIFS($E$4:E48,E48)</f>
        <v>0</v>
      </c>
    </row>
    <row r="49" spans="1:17" ht="14" x14ac:dyDescent="0.2">
      <c r="A49" s="132" t="s">
        <v>95</v>
      </c>
      <c r="B49" s="88" t="s">
        <v>174</v>
      </c>
      <c r="C49" s="133" t="str">
        <f>VLOOKUP(A49,初期設定!$B$20:$F$40,2,0)</f>
        <v>棒高跳</v>
      </c>
      <c r="D49" s="133" t="str">
        <f>VLOOKUP(A49,初期設定!$B$20:$F$40,3,0)</f>
        <v>02F</v>
      </c>
      <c r="E49" s="134"/>
      <c r="F49" s="135"/>
      <c r="G49" s="135"/>
      <c r="H49" s="135"/>
      <c r="I49" s="136" t="str">
        <f t="shared" si="24"/>
        <v/>
      </c>
      <c r="J49" s="84" t="str">
        <f t="shared" si="1"/>
        <v/>
      </c>
      <c r="K49" s="85" t="str">
        <f>IF(ISERROR(VLOOKUP(E49,男子選手!$B$5:$G$195,6,FALSE)),"",VLOOKUP(E49,男子選手!$B$5:$G$195,6,FALSE))</f>
        <v/>
      </c>
      <c r="L49" s="84" t="str">
        <f>IFERROR(VLOOKUP(E49,男子選手!$B$5:$F$103,5,FALSE),"")</f>
        <v/>
      </c>
      <c r="M49" s="84" t="str">
        <f>IF(K49="","",初期設定!$C$4)</f>
        <v/>
      </c>
      <c r="N49" s="214" t="str">
        <f t="shared" si="2"/>
        <v/>
      </c>
      <c r="O49" s="1" t="str">
        <f t="shared" si="3"/>
        <v/>
      </c>
      <c r="P49" s="1" t="str">
        <f t="shared" si="4"/>
        <v/>
      </c>
      <c r="Q49" s="1">
        <f>E49*10+COUNTIFS($E$4:E49,E49)</f>
        <v>0</v>
      </c>
    </row>
    <row r="50" spans="1:17" ht="14" x14ac:dyDescent="0.2">
      <c r="A50" s="175" t="s">
        <v>95</v>
      </c>
      <c r="B50" s="176" t="s">
        <v>175</v>
      </c>
      <c r="C50" s="177" t="str">
        <f>VLOOKUP(A50,初期設定!$B$20:$F$40,2,0)</f>
        <v>棒高跳</v>
      </c>
      <c r="D50" s="177" t="str">
        <f>VLOOKUP(A50,初期設定!$B$20:$F$40,3,0)</f>
        <v>02F</v>
      </c>
      <c r="E50" s="178"/>
      <c r="F50" s="179"/>
      <c r="G50" s="179"/>
      <c r="H50" s="179"/>
      <c r="I50" s="180" t="str">
        <f t="shared" si="24"/>
        <v/>
      </c>
      <c r="J50" s="181" t="str">
        <f t="shared" si="1"/>
        <v/>
      </c>
      <c r="K50" s="182" t="str">
        <f>IF(ISERROR(VLOOKUP(E50,男子選手!$B$5:$G$195,6,FALSE)),"",VLOOKUP(E50,男子選手!$B$5:$G$195,6,FALSE))</f>
        <v/>
      </c>
      <c r="L50" s="181" t="str">
        <f>IFERROR(VLOOKUP(E50,男子選手!$B$5:$F$103,5,FALSE),"")</f>
        <v/>
      </c>
      <c r="M50" s="181" t="str">
        <f>IF(K50="","",初期設定!$C$4)</f>
        <v/>
      </c>
      <c r="N50" s="215" t="str">
        <f t="shared" si="2"/>
        <v/>
      </c>
      <c r="O50" s="1" t="str">
        <f t="shared" si="3"/>
        <v/>
      </c>
      <c r="P50" s="1" t="str">
        <f t="shared" si="4"/>
        <v/>
      </c>
      <c r="Q50" s="1">
        <f>E50*10+COUNTIFS($E$4:E50,E50)</f>
        <v>0</v>
      </c>
    </row>
    <row r="51" spans="1:17" ht="14" x14ac:dyDescent="0.2">
      <c r="A51" s="163" t="s">
        <v>44</v>
      </c>
      <c r="B51" s="138" t="s">
        <v>173</v>
      </c>
      <c r="C51" s="73" t="str">
        <f>VLOOKUP(A51,初期設定!$B$20:$F$40,2,0)</f>
        <v>棒高跳</v>
      </c>
      <c r="D51" s="73" t="str">
        <f>VLOOKUP(A51,初期設定!$B$20:$F$40,3,0)</f>
        <v>02F</v>
      </c>
      <c r="E51" s="164"/>
      <c r="F51" s="165"/>
      <c r="G51" s="165"/>
      <c r="H51" s="165"/>
      <c r="I51" s="166" t="str">
        <f t="shared" ref="I51" si="27">IF(AND(F51="",G51="",H51=""),"",IF(D51="01T",IF(F51="",G51&amp;""""&amp;H51,F51&amp;"'"&amp;G51&amp;""""&amp;H51),IF(D51="02F",G51&amp;"m"&amp;H51,H51&amp;"点")))</f>
        <v/>
      </c>
      <c r="J51" s="74" t="str">
        <f t="shared" ref="J51" si="28">IF(E51="","",E51)</f>
        <v/>
      </c>
      <c r="K51" s="80" t="str">
        <f>IF(ISERROR(VLOOKUP(E51,男子選手!$B$5:$G$195,6,FALSE)),"",VLOOKUP(E51,男子選手!$B$5:$G$195,6,FALSE))</f>
        <v/>
      </c>
      <c r="L51" s="74" t="str">
        <f>IFERROR(VLOOKUP(E51,男子選手!$B$5:$F$103,5,FALSE),"")</f>
        <v/>
      </c>
      <c r="M51" s="74" t="str">
        <f>IF(K51="","",初期設定!$C$4)</f>
        <v/>
      </c>
      <c r="N51" s="211" t="str">
        <f t="shared" si="2"/>
        <v/>
      </c>
      <c r="O51" s="1" t="str">
        <f t="shared" si="3"/>
        <v/>
      </c>
      <c r="P51" s="1" t="str">
        <f t="shared" si="4"/>
        <v/>
      </c>
      <c r="Q51" s="1">
        <f>E51*10+COUNTIFS($E$4:E51,E51)</f>
        <v>0</v>
      </c>
    </row>
    <row r="52" spans="1:17" ht="14" x14ac:dyDescent="0.2">
      <c r="A52" s="167" t="s">
        <v>96</v>
      </c>
      <c r="B52" s="168" t="s">
        <v>174</v>
      </c>
      <c r="C52" s="169" t="str">
        <f>VLOOKUP(A52,初期設定!$B$20:$F$40,2,0)</f>
        <v>走幅跳</v>
      </c>
      <c r="D52" s="169" t="str">
        <f>VLOOKUP(A52,初期設定!$B$20:$F$40,3,0)</f>
        <v>02F</v>
      </c>
      <c r="E52" s="170"/>
      <c r="F52" s="171"/>
      <c r="G52" s="171"/>
      <c r="H52" s="171"/>
      <c r="I52" s="172" t="str">
        <f t="shared" si="24"/>
        <v/>
      </c>
      <c r="J52" s="173" t="str">
        <f t="shared" si="1"/>
        <v/>
      </c>
      <c r="K52" s="174" t="str">
        <f>IF(ISERROR(VLOOKUP(E52,男子選手!$B$5:$G$195,6,FALSE)),"",VLOOKUP(E52,男子選手!$B$5:$G$195,6,FALSE))</f>
        <v/>
      </c>
      <c r="L52" s="173" t="str">
        <f>IFERROR(VLOOKUP(E52,男子選手!$B$5:$F$103,5,FALSE),"")</f>
        <v/>
      </c>
      <c r="M52" s="173" t="str">
        <f>IF(K52="","",初期設定!$C$4)</f>
        <v/>
      </c>
      <c r="N52" s="213" t="str">
        <f t="shared" si="2"/>
        <v/>
      </c>
      <c r="O52" s="1" t="str">
        <f t="shared" si="3"/>
        <v/>
      </c>
      <c r="P52" s="1" t="str">
        <f t="shared" si="4"/>
        <v/>
      </c>
      <c r="Q52" s="1">
        <f>E52*10+COUNTIFS($E$4:E52,E52)</f>
        <v>0</v>
      </c>
    </row>
    <row r="53" spans="1:17" ht="14" x14ac:dyDescent="0.2">
      <c r="A53" s="132" t="s">
        <v>96</v>
      </c>
      <c r="B53" s="88" t="s">
        <v>174</v>
      </c>
      <c r="C53" s="133" t="str">
        <f>VLOOKUP(A53,初期設定!$B$20:$F$40,2,0)</f>
        <v>走幅跳</v>
      </c>
      <c r="D53" s="133" t="str">
        <f>VLOOKUP(A53,初期設定!$B$20:$F$40,3,0)</f>
        <v>02F</v>
      </c>
      <c r="E53" s="134"/>
      <c r="F53" s="135"/>
      <c r="G53" s="135"/>
      <c r="H53" s="135"/>
      <c r="I53" s="136" t="str">
        <f t="shared" si="24"/>
        <v/>
      </c>
      <c r="J53" s="84" t="str">
        <f t="shared" si="1"/>
        <v/>
      </c>
      <c r="K53" s="85" t="str">
        <f>IF(ISERROR(VLOOKUP(E53,男子選手!$B$5:$G$195,6,FALSE)),"",VLOOKUP(E53,男子選手!$B$5:$G$195,6,FALSE))</f>
        <v/>
      </c>
      <c r="L53" s="84" t="str">
        <f>IFERROR(VLOOKUP(E53,男子選手!$B$5:$F$103,5,FALSE),"")</f>
        <v/>
      </c>
      <c r="M53" s="84" t="str">
        <f>IF(K53="","",初期設定!$C$4)</f>
        <v/>
      </c>
      <c r="N53" s="214" t="str">
        <f t="shared" si="2"/>
        <v/>
      </c>
      <c r="O53" s="1" t="str">
        <f t="shared" si="3"/>
        <v/>
      </c>
      <c r="P53" s="1" t="str">
        <f t="shared" si="4"/>
        <v/>
      </c>
      <c r="Q53" s="1">
        <f>E53*10+COUNTIFS($E$4:E53,E53)</f>
        <v>0</v>
      </c>
    </row>
    <row r="54" spans="1:17" ht="14" x14ac:dyDescent="0.2">
      <c r="A54" s="175" t="s">
        <v>97</v>
      </c>
      <c r="B54" s="176" t="s">
        <v>173</v>
      </c>
      <c r="C54" s="177" t="str">
        <f>VLOOKUP(A54,初期設定!$B$20:$F$40,2,0)</f>
        <v>走幅跳</v>
      </c>
      <c r="D54" s="177" t="str">
        <f>VLOOKUP(A54,初期設定!$B$20:$F$40,3,0)</f>
        <v>02F</v>
      </c>
      <c r="E54" s="178"/>
      <c r="F54" s="179"/>
      <c r="G54" s="179"/>
      <c r="H54" s="179"/>
      <c r="I54" s="180" t="str">
        <f t="shared" si="24"/>
        <v/>
      </c>
      <c r="J54" s="181" t="str">
        <f t="shared" si="1"/>
        <v/>
      </c>
      <c r="K54" s="182" t="str">
        <f>IF(ISERROR(VLOOKUP(E54,男子選手!$B$5:$G$195,6,FALSE)),"",VLOOKUP(E54,男子選手!$B$5:$G$195,6,FALSE))</f>
        <v/>
      </c>
      <c r="L54" s="181" t="str">
        <f>IFERROR(VLOOKUP(E54,男子選手!$B$5:$F$103,5,FALSE),"")</f>
        <v/>
      </c>
      <c r="M54" s="181" t="str">
        <f>IF(K54="","",初期設定!$C$4)</f>
        <v/>
      </c>
      <c r="N54" s="215" t="str">
        <f t="shared" si="2"/>
        <v/>
      </c>
      <c r="O54" s="1" t="str">
        <f t="shared" si="3"/>
        <v/>
      </c>
      <c r="P54" s="1" t="str">
        <f t="shared" si="4"/>
        <v/>
      </c>
      <c r="Q54" s="1">
        <f>E54*10+COUNTIFS($E$4:E54,E54)</f>
        <v>0</v>
      </c>
    </row>
    <row r="55" spans="1:17" ht="14" x14ac:dyDescent="0.2">
      <c r="A55" s="163" t="s">
        <v>46</v>
      </c>
      <c r="B55" s="138" t="s">
        <v>173</v>
      </c>
      <c r="C55" s="73" t="str">
        <f>VLOOKUP(A55,初期設定!$B$20:$F$40,2,0)</f>
        <v>走幅跳</v>
      </c>
      <c r="D55" s="73" t="str">
        <f>VLOOKUP(A55,初期設定!$B$20:$F$40,3,0)</f>
        <v>02F</v>
      </c>
      <c r="E55" s="164"/>
      <c r="F55" s="165"/>
      <c r="G55" s="165"/>
      <c r="H55" s="165"/>
      <c r="I55" s="166" t="str">
        <f t="shared" ref="I55" si="29">IF(AND(F55="",G55="",H55=""),"",IF(D55="01T",IF(F55="",G55&amp;""""&amp;H55,F55&amp;"'"&amp;G55&amp;""""&amp;H55),IF(D55="02F",G55&amp;"m"&amp;H55,H55&amp;"点")))</f>
        <v/>
      </c>
      <c r="J55" s="74" t="str">
        <f t="shared" ref="J55" si="30">IF(E55="","",E55)</f>
        <v/>
      </c>
      <c r="K55" s="80" t="str">
        <f>IF(ISERROR(VLOOKUP(E55,男子選手!$B$5:$G$195,6,FALSE)),"",VLOOKUP(E55,男子選手!$B$5:$G$195,6,FALSE))</f>
        <v/>
      </c>
      <c r="L55" s="74" t="str">
        <f>IFERROR(VLOOKUP(E55,男子選手!$B$5:$F$103,5,FALSE),"")</f>
        <v/>
      </c>
      <c r="M55" s="74" t="str">
        <f>IF(K55="","",初期設定!$C$4)</f>
        <v/>
      </c>
      <c r="N55" s="211" t="str">
        <f t="shared" si="2"/>
        <v/>
      </c>
      <c r="O55" s="1" t="str">
        <f t="shared" si="3"/>
        <v/>
      </c>
      <c r="P55" s="1" t="str">
        <f t="shared" si="4"/>
        <v/>
      </c>
      <c r="Q55" s="1">
        <f>E55*10+COUNTIFS($E$4:E55,E55)</f>
        <v>0</v>
      </c>
    </row>
    <row r="56" spans="1:17" ht="14" x14ac:dyDescent="0.2">
      <c r="A56" s="167" t="s">
        <v>98</v>
      </c>
      <c r="B56" s="168" t="s">
        <v>174</v>
      </c>
      <c r="C56" s="169" t="str">
        <f>VLOOKUP(A56,初期設定!$B$20:$F$40,2,0)</f>
        <v>三段跳</v>
      </c>
      <c r="D56" s="169" t="str">
        <f>VLOOKUP(A56,初期設定!$B$20:$F$40,3,0)</f>
        <v>02F</v>
      </c>
      <c r="E56" s="170"/>
      <c r="F56" s="171"/>
      <c r="G56" s="171"/>
      <c r="H56" s="171"/>
      <c r="I56" s="172" t="str">
        <f t="shared" si="24"/>
        <v/>
      </c>
      <c r="J56" s="173" t="str">
        <f t="shared" si="1"/>
        <v/>
      </c>
      <c r="K56" s="174" t="str">
        <f>IF(ISERROR(VLOOKUP(E56,男子選手!$B$5:$G$195,6,FALSE)),"",VLOOKUP(E56,男子選手!$B$5:$G$195,6,FALSE))</f>
        <v/>
      </c>
      <c r="L56" s="173" t="str">
        <f>IFERROR(VLOOKUP(E56,男子選手!$B$5:$F$103,5,FALSE),"")</f>
        <v/>
      </c>
      <c r="M56" s="173" t="str">
        <f>IF(K56="","",初期設定!$C$4)</f>
        <v/>
      </c>
      <c r="N56" s="213" t="str">
        <f t="shared" si="2"/>
        <v/>
      </c>
      <c r="O56" s="1" t="str">
        <f t="shared" si="3"/>
        <v/>
      </c>
      <c r="P56" s="1" t="str">
        <f t="shared" si="4"/>
        <v/>
      </c>
      <c r="Q56" s="1">
        <f>E56*10+COUNTIFS($E$4:E56,E56)</f>
        <v>0</v>
      </c>
    </row>
    <row r="57" spans="1:17" ht="14" x14ac:dyDescent="0.2">
      <c r="A57" s="132" t="s">
        <v>99</v>
      </c>
      <c r="B57" s="88" t="s">
        <v>174</v>
      </c>
      <c r="C57" s="133" t="str">
        <f>VLOOKUP(A57,初期設定!$B$20:$F$40,2,0)</f>
        <v>三段跳</v>
      </c>
      <c r="D57" s="133" t="str">
        <f>VLOOKUP(A57,初期設定!$B$20:$F$40,3,0)</f>
        <v>02F</v>
      </c>
      <c r="E57" s="134"/>
      <c r="F57" s="135"/>
      <c r="G57" s="135"/>
      <c r="H57" s="135"/>
      <c r="I57" s="136" t="str">
        <f t="shared" si="24"/>
        <v/>
      </c>
      <c r="J57" s="84" t="str">
        <f t="shared" si="1"/>
        <v/>
      </c>
      <c r="K57" s="85" t="str">
        <f>IF(ISERROR(VLOOKUP(E57,男子選手!$B$5:$G$195,6,FALSE)),"",VLOOKUP(E57,男子選手!$B$5:$G$195,6,FALSE))</f>
        <v/>
      </c>
      <c r="L57" s="84" t="str">
        <f>IFERROR(VLOOKUP(E57,男子選手!$B$5:$F$103,5,FALSE),"")</f>
        <v/>
      </c>
      <c r="M57" s="84" t="str">
        <f>IF(K57="","",初期設定!$C$4)</f>
        <v/>
      </c>
      <c r="N57" s="214" t="str">
        <f t="shared" si="2"/>
        <v/>
      </c>
      <c r="O57" s="1" t="str">
        <f t="shared" si="3"/>
        <v/>
      </c>
      <c r="P57" s="1" t="str">
        <f t="shared" si="4"/>
        <v/>
      </c>
      <c r="Q57" s="1">
        <f>E57*10+COUNTIFS($E$4:E57,E57)</f>
        <v>0</v>
      </c>
    </row>
    <row r="58" spans="1:17" ht="14" x14ac:dyDescent="0.2">
      <c r="A58" s="175" t="s">
        <v>100</v>
      </c>
      <c r="B58" s="176" t="s">
        <v>173</v>
      </c>
      <c r="C58" s="177" t="str">
        <f>VLOOKUP(A58,初期設定!$B$20:$F$40,2,0)</f>
        <v>三段跳</v>
      </c>
      <c r="D58" s="177" t="str">
        <f>VLOOKUP(A58,初期設定!$B$20:$F$40,3,0)</f>
        <v>02F</v>
      </c>
      <c r="E58" s="183"/>
      <c r="F58" s="179"/>
      <c r="G58" s="179"/>
      <c r="H58" s="179"/>
      <c r="I58" s="180" t="str">
        <f t="shared" si="24"/>
        <v/>
      </c>
      <c r="J58" s="181" t="str">
        <f t="shared" si="1"/>
        <v/>
      </c>
      <c r="K58" s="182" t="str">
        <f>IF(ISERROR(VLOOKUP(E58,男子選手!$B$5:$G$195,6,FALSE)),"",VLOOKUP(E58,男子選手!$B$5:$G$195,6,FALSE))</f>
        <v/>
      </c>
      <c r="L58" s="181" t="str">
        <f>IFERROR(VLOOKUP(E58,男子選手!$B$5:$F$103,5,FALSE),"")</f>
        <v/>
      </c>
      <c r="M58" s="181" t="str">
        <f>IF(K58="","",初期設定!$C$4)</f>
        <v/>
      </c>
      <c r="N58" s="215" t="str">
        <f t="shared" si="2"/>
        <v/>
      </c>
      <c r="O58" s="1" t="str">
        <f t="shared" si="3"/>
        <v/>
      </c>
      <c r="P58" s="1" t="str">
        <f t="shared" si="4"/>
        <v/>
      </c>
      <c r="Q58" s="1">
        <f>E58*10+COUNTIFS($E$4:E58,E58)</f>
        <v>0</v>
      </c>
    </row>
    <row r="59" spans="1:17" ht="14" x14ac:dyDescent="0.2">
      <c r="A59" s="163" t="s">
        <v>48</v>
      </c>
      <c r="B59" s="138" t="s">
        <v>175</v>
      </c>
      <c r="C59" s="73" t="str">
        <f>VLOOKUP(A59,初期設定!$B$20:$F$40,2,0)</f>
        <v>三段跳</v>
      </c>
      <c r="D59" s="73" t="str">
        <f>VLOOKUP(A59,初期設定!$B$20:$F$40,3,0)</f>
        <v>02F</v>
      </c>
      <c r="E59" s="164"/>
      <c r="F59" s="165"/>
      <c r="G59" s="165"/>
      <c r="H59" s="165"/>
      <c r="I59" s="166" t="str">
        <f t="shared" ref="I59" si="31">IF(AND(F59="",G59="",H59=""),"",IF(D59="01T",IF(F59="",G59&amp;""""&amp;H59,F59&amp;"'"&amp;G59&amp;""""&amp;H59),IF(D59="02F",G59&amp;"m"&amp;H59,H59&amp;"点")))</f>
        <v/>
      </c>
      <c r="J59" s="74" t="str">
        <f t="shared" ref="J59" si="32">IF(E59="","",E59)</f>
        <v/>
      </c>
      <c r="K59" s="80" t="str">
        <f>IF(ISERROR(VLOOKUP(E59,男子選手!$B$5:$G$195,6,FALSE)),"",VLOOKUP(E59,男子選手!$B$5:$G$195,6,FALSE))</f>
        <v/>
      </c>
      <c r="L59" s="74" t="str">
        <f>IFERROR(VLOOKUP(E59,男子選手!$B$5:$F$103,5,FALSE),"")</f>
        <v/>
      </c>
      <c r="M59" s="74" t="str">
        <f>IF(K59="","",初期設定!$C$4)</f>
        <v/>
      </c>
      <c r="N59" s="211" t="str">
        <f t="shared" si="2"/>
        <v/>
      </c>
      <c r="O59" s="1" t="str">
        <f t="shared" si="3"/>
        <v/>
      </c>
      <c r="P59" s="1" t="str">
        <f t="shared" si="4"/>
        <v/>
      </c>
      <c r="Q59" s="1">
        <f>E59*10+COUNTIFS($E$4:E59,E59)</f>
        <v>0</v>
      </c>
    </row>
    <row r="60" spans="1:17" ht="14" x14ac:dyDescent="0.2">
      <c r="A60" s="167" t="s">
        <v>101</v>
      </c>
      <c r="B60" s="168" t="s">
        <v>174</v>
      </c>
      <c r="C60" s="169" t="str">
        <f>VLOOKUP(A60,初期設定!$B$20:$F$40,2,0)</f>
        <v>砲丸投</v>
      </c>
      <c r="D60" s="169" t="str">
        <f>VLOOKUP(A60,初期設定!$B$20:$F$40,3,0)</f>
        <v>02F</v>
      </c>
      <c r="E60" s="170"/>
      <c r="F60" s="171"/>
      <c r="G60" s="171"/>
      <c r="H60" s="171"/>
      <c r="I60" s="172" t="str">
        <f t="shared" si="24"/>
        <v/>
      </c>
      <c r="J60" s="173" t="str">
        <f t="shared" si="1"/>
        <v/>
      </c>
      <c r="K60" s="174" t="str">
        <f>IF(ISERROR(VLOOKUP(E60,男子選手!$B$5:$G$195,6,FALSE)),"",VLOOKUP(E60,男子選手!$B$5:$G$195,6,FALSE))</f>
        <v/>
      </c>
      <c r="L60" s="173" t="str">
        <f>IFERROR(VLOOKUP(E60,男子選手!$B$5:$F$103,5,FALSE),"")</f>
        <v/>
      </c>
      <c r="M60" s="173" t="str">
        <f>IF(K60="","",初期設定!$C$4)</f>
        <v/>
      </c>
      <c r="N60" s="213" t="str">
        <f t="shared" si="2"/>
        <v/>
      </c>
      <c r="O60" s="1" t="str">
        <f t="shared" si="3"/>
        <v/>
      </c>
      <c r="P60" s="1" t="str">
        <f t="shared" si="4"/>
        <v/>
      </c>
      <c r="Q60" s="1">
        <f>E60*10+COUNTIFS($E$4:E60,E60)</f>
        <v>0</v>
      </c>
    </row>
    <row r="61" spans="1:17" ht="14" x14ac:dyDescent="0.2">
      <c r="A61" s="132" t="s">
        <v>101</v>
      </c>
      <c r="B61" s="88" t="s">
        <v>174</v>
      </c>
      <c r="C61" s="133" t="str">
        <f>VLOOKUP(A61,初期設定!$B$20:$F$40,2,0)</f>
        <v>砲丸投</v>
      </c>
      <c r="D61" s="133" t="str">
        <f>VLOOKUP(A61,初期設定!$B$20:$F$40,3,0)</f>
        <v>02F</v>
      </c>
      <c r="E61" s="134"/>
      <c r="F61" s="135"/>
      <c r="G61" s="135"/>
      <c r="H61" s="135"/>
      <c r="I61" s="136" t="str">
        <f t="shared" si="24"/>
        <v/>
      </c>
      <c r="J61" s="84" t="str">
        <f t="shared" si="1"/>
        <v/>
      </c>
      <c r="K61" s="85" t="str">
        <f>IF(ISERROR(VLOOKUP(E61,男子選手!$B$5:$G$195,6,FALSE)),"",VLOOKUP(E61,男子選手!$B$5:$G$195,6,FALSE))</f>
        <v/>
      </c>
      <c r="L61" s="84" t="str">
        <f>IFERROR(VLOOKUP(E61,男子選手!$B$5:$F$103,5,FALSE),"")</f>
        <v/>
      </c>
      <c r="M61" s="84" t="str">
        <f>IF(K61="","",初期設定!$C$4)</f>
        <v/>
      </c>
      <c r="N61" s="214" t="str">
        <f t="shared" si="2"/>
        <v/>
      </c>
      <c r="O61" s="1" t="str">
        <f t="shared" si="3"/>
        <v/>
      </c>
      <c r="P61" s="1" t="str">
        <f t="shared" si="4"/>
        <v/>
      </c>
      <c r="Q61" s="1">
        <f>E61*10+COUNTIFS($E$4:E61,E61)</f>
        <v>0</v>
      </c>
    </row>
    <row r="62" spans="1:17" ht="14" x14ac:dyDescent="0.2">
      <c r="A62" s="175" t="s">
        <v>102</v>
      </c>
      <c r="B62" s="176" t="s">
        <v>173</v>
      </c>
      <c r="C62" s="177" t="str">
        <f>VLOOKUP(A62,初期設定!$B$20:$F$40,2,0)</f>
        <v>砲丸投</v>
      </c>
      <c r="D62" s="177" t="str">
        <f>VLOOKUP(A62,初期設定!$B$20:$F$40,3,0)</f>
        <v>02F</v>
      </c>
      <c r="E62" s="178"/>
      <c r="F62" s="179"/>
      <c r="G62" s="179"/>
      <c r="H62" s="179"/>
      <c r="I62" s="180" t="str">
        <f t="shared" si="24"/>
        <v/>
      </c>
      <c r="J62" s="181" t="str">
        <f t="shared" si="1"/>
        <v/>
      </c>
      <c r="K62" s="182" t="str">
        <f>IF(ISERROR(VLOOKUP(E62,男子選手!$B$5:$G$195,6,FALSE)),"",VLOOKUP(E62,男子選手!$B$5:$G$195,6,FALSE))</f>
        <v/>
      </c>
      <c r="L62" s="181" t="str">
        <f>IFERROR(VLOOKUP(E62,男子選手!$B$5:$F$103,5,FALSE),"")</f>
        <v/>
      </c>
      <c r="M62" s="181" t="str">
        <f>IF(K62="","",初期設定!$C$4)</f>
        <v/>
      </c>
      <c r="N62" s="215" t="str">
        <f t="shared" si="2"/>
        <v/>
      </c>
      <c r="O62" s="1" t="str">
        <f t="shared" si="3"/>
        <v/>
      </c>
      <c r="P62" s="1" t="str">
        <f t="shared" si="4"/>
        <v/>
      </c>
      <c r="Q62" s="1">
        <f>E62*10+COUNTIFS($E$4:E62,E62)</f>
        <v>0</v>
      </c>
    </row>
    <row r="63" spans="1:17" ht="14" x14ac:dyDescent="0.2">
      <c r="A63" s="163" t="s">
        <v>50</v>
      </c>
      <c r="B63" s="138" t="s">
        <v>173</v>
      </c>
      <c r="C63" s="73" t="str">
        <f>VLOOKUP(A63,初期設定!$B$20:$F$40,2,0)</f>
        <v>砲丸投</v>
      </c>
      <c r="D63" s="73" t="str">
        <f>VLOOKUP(A63,初期設定!$B$20:$F$40,3,0)</f>
        <v>02F</v>
      </c>
      <c r="E63" s="164"/>
      <c r="F63" s="165"/>
      <c r="G63" s="165"/>
      <c r="H63" s="165"/>
      <c r="I63" s="166" t="str">
        <f t="shared" ref="I63" si="33">IF(AND(F63="",G63="",H63=""),"",IF(D63="01T",IF(F63="",G63&amp;""""&amp;H63,F63&amp;"'"&amp;G63&amp;""""&amp;H63),IF(D63="02F",G63&amp;"m"&amp;H63,H63&amp;"点")))</f>
        <v/>
      </c>
      <c r="J63" s="74" t="str">
        <f t="shared" ref="J63" si="34">IF(E63="","",E63)</f>
        <v/>
      </c>
      <c r="K63" s="80" t="str">
        <f>IF(ISERROR(VLOOKUP(E63,男子選手!$B$5:$G$195,6,FALSE)),"",VLOOKUP(E63,男子選手!$B$5:$G$195,6,FALSE))</f>
        <v/>
      </c>
      <c r="L63" s="74" t="str">
        <f>IFERROR(VLOOKUP(E63,男子選手!$B$5:$F$103,5,FALSE),"")</f>
        <v/>
      </c>
      <c r="M63" s="74" t="str">
        <f>IF(K63="","",初期設定!$C$4)</f>
        <v/>
      </c>
      <c r="N63" s="211" t="str">
        <f t="shared" si="2"/>
        <v/>
      </c>
      <c r="O63" s="1" t="str">
        <f t="shared" si="3"/>
        <v/>
      </c>
      <c r="P63" s="1" t="str">
        <f t="shared" si="4"/>
        <v/>
      </c>
      <c r="Q63" s="1">
        <f>E63*10+COUNTIFS($E$4:E63,E63)</f>
        <v>0</v>
      </c>
    </row>
    <row r="64" spans="1:17" ht="14" x14ac:dyDescent="0.2">
      <c r="A64" s="167" t="s">
        <v>103</v>
      </c>
      <c r="B64" s="168" t="s">
        <v>179</v>
      </c>
      <c r="C64" s="169" t="str">
        <f>VLOOKUP(A64,初期設定!$B$20:$F$40,2,0)</f>
        <v>円盤投</v>
      </c>
      <c r="D64" s="169" t="str">
        <f>VLOOKUP(A64,初期設定!$B$20:$F$40,3,0)</f>
        <v>02F</v>
      </c>
      <c r="E64" s="170"/>
      <c r="F64" s="171"/>
      <c r="G64" s="171"/>
      <c r="H64" s="171"/>
      <c r="I64" s="172" t="str">
        <f t="shared" si="24"/>
        <v/>
      </c>
      <c r="J64" s="173" t="str">
        <f t="shared" si="1"/>
        <v/>
      </c>
      <c r="K64" s="174" t="str">
        <f>IF(ISERROR(VLOOKUP(E64,男子選手!$B$5:$G$195,6,FALSE)),"",VLOOKUP(E64,男子選手!$B$5:$G$195,6,FALSE))</f>
        <v/>
      </c>
      <c r="L64" s="173" t="str">
        <f>IFERROR(VLOOKUP(E64,男子選手!$B$5:$F$103,5,FALSE),"")</f>
        <v/>
      </c>
      <c r="M64" s="173" t="str">
        <f>IF(K64="","",初期設定!$C$4)</f>
        <v/>
      </c>
      <c r="N64" s="213" t="str">
        <f t="shared" si="2"/>
        <v/>
      </c>
      <c r="O64" s="1" t="str">
        <f t="shared" si="3"/>
        <v/>
      </c>
      <c r="P64" s="1" t="str">
        <f t="shared" si="4"/>
        <v/>
      </c>
      <c r="Q64" s="1">
        <f>E64*10+COUNTIFS($E$4:E64,E64)</f>
        <v>0</v>
      </c>
    </row>
    <row r="65" spans="1:17" ht="14" x14ac:dyDescent="0.2">
      <c r="A65" s="132" t="s">
        <v>104</v>
      </c>
      <c r="B65" s="88" t="s">
        <v>174</v>
      </c>
      <c r="C65" s="133" t="str">
        <f>VLOOKUP(A65,初期設定!$B$20:$F$40,2,0)</f>
        <v>円盤投</v>
      </c>
      <c r="D65" s="133" t="str">
        <f>VLOOKUP(A65,初期設定!$B$20:$F$40,3,0)</f>
        <v>02F</v>
      </c>
      <c r="E65" s="134"/>
      <c r="F65" s="135"/>
      <c r="G65" s="135"/>
      <c r="H65" s="135"/>
      <c r="I65" s="136" t="str">
        <f t="shared" si="24"/>
        <v/>
      </c>
      <c r="J65" s="84" t="str">
        <f t="shared" si="1"/>
        <v/>
      </c>
      <c r="K65" s="85" t="str">
        <f>IF(ISERROR(VLOOKUP(E65,男子選手!$B$5:$G$195,6,FALSE)),"",VLOOKUP(E65,男子選手!$B$5:$G$195,6,FALSE))</f>
        <v/>
      </c>
      <c r="L65" s="84" t="str">
        <f>IFERROR(VLOOKUP(E65,男子選手!$B$5:$F$103,5,FALSE),"")</f>
        <v/>
      </c>
      <c r="M65" s="84" t="str">
        <f>IF(K65="","",初期設定!$C$4)</f>
        <v/>
      </c>
      <c r="N65" s="214" t="str">
        <f t="shared" si="2"/>
        <v/>
      </c>
      <c r="O65" s="1" t="str">
        <f t="shared" si="3"/>
        <v/>
      </c>
      <c r="P65" s="1" t="str">
        <f t="shared" si="4"/>
        <v/>
      </c>
      <c r="Q65" s="1">
        <f>E65*10+COUNTIFS($E$4:E65,E65)</f>
        <v>0</v>
      </c>
    </row>
    <row r="66" spans="1:17" ht="14" x14ac:dyDescent="0.2">
      <c r="A66" s="175" t="s">
        <v>103</v>
      </c>
      <c r="B66" s="176" t="s">
        <v>173</v>
      </c>
      <c r="C66" s="177" t="str">
        <f>VLOOKUP(A66,初期設定!$B$20:$F$40,2,0)</f>
        <v>円盤投</v>
      </c>
      <c r="D66" s="177" t="str">
        <f>VLOOKUP(A66,初期設定!$B$20:$F$40,3,0)</f>
        <v>02F</v>
      </c>
      <c r="E66" s="178"/>
      <c r="F66" s="179"/>
      <c r="G66" s="179"/>
      <c r="H66" s="179"/>
      <c r="I66" s="180" t="str">
        <f t="shared" si="24"/>
        <v/>
      </c>
      <c r="J66" s="181" t="str">
        <f t="shared" si="1"/>
        <v/>
      </c>
      <c r="K66" s="182" t="str">
        <f>IF(ISERROR(VLOOKUP(E66,男子選手!$B$5:$G$195,6,FALSE)),"",VLOOKUP(E66,男子選手!$B$5:$G$195,6,FALSE))</f>
        <v/>
      </c>
      <c r="L66" s="181" t="str">
        <f>IFERROR(VLOOKUP(E66,男子選手!$B$5:$F$103,5,FALSE),"")</f>
        <v/>
      </c>
      <c r="M66" s="181" t="str">
        <f>IF(K66="","",初期設定!$C$4)</f>
        <v/>
      </c>
      <c r="N66" s="215" t="str">
        <f t="shared" si="2"/>
        <v/>
      </c>
      <c r="O66" s="1" t="str">
        <f t="shared" si="3"/>
        <v/>
      </c>
      <c r="P66" s="1" t="str">
        <f t="shared" si="4"/>
        <v/>
      </c>
      <c r="Q66" s="1">
        <f>E66*10+COUNTIFS($E$4:E66,E66)</f>
        <v>0</v>
      </c>
    </row>
    <row r="67" spans="1:17" ht="14" x14ac:dyDescent="0.2">
      <c r="A67" s="163" t="s">
        <v>52</v>
      </c>
      <c r="B67" s="138" t="s">
        <v>173</v>
      </c>
      <c r="C67" s="73" t="str">
        <f>VLOOKUP(A67,初期設定!$B$20:$F$40,2,0)</f>
        <v>円盤投</v>
      </c>
      <c r="D67" s="73" t="str">
        <f>VLOOKUP(A67,初期設定!$B$20:$F$40,3,0)</f>
        <v>02F</v>
      </c>
      <c r="E67" s="164"/>
      <c r="F67" s="165"/>
      <c r="G67" s="165"/>
      <c r="H67" s="165"/>
      <c r="I67" s="166" t="str">
        <f t="shared" ref="I67" si="35">IF(AND(F67="",G67="",H67=""),"",IF(D67="01T",IF(F67="",G67&amp;""""&amp;H67,F67&amp;"'"&amp;G67&amp;""""&amp;H67),IF(D67="02F",G67&amp;"m"&amp;H67,H67&amp;"点")))</f>
        <v/>
      </c>
      <c r="J67" s="74" t="str">
        <f t="shared" ref="J67" si="36">IF(E67="","",E67)</f>
        <v/>
      </c>
      <c r="K67" s="80" t="str">
        <f>IF(ISERROR(VLOOKUP(E67,男子選手!$B$5:$G$195,6,FALSE)),"",VLOOKUP(E67,男子選手!$B$5:$G$195,6,FALSE))</f>
        <v/>
      </c>
      <c r="L67" s="74" t="str">
        <f>IFERROR(VLOOKUP(E67,男子選手!$B$5:$F$103,5,FALSE),"")</f>
        <v/>
      </c>
      <c r="M67" s="74" t="str">
        <f>IF(K67="","",初期設定!$C$4)</f>
        <v/>
      </c>
      <c r="N67" s="211" t="str">
        <f t="shared" si="2"/>
        <v/>
      </c>
      <c r="O67" s="1" t="str">
        <f t="shared" si="3"/>
        <v/>
      </c>
      <c r="P67" s="1" t="str">
        <f t="shared" si="4"/>
        <v/>
      </c>
      <c r="Q67" s="1">
        <f>E67*10+COUNTIFS($E$4:E67,E67)</f>
        <v>0</v>
      </c>
    </row>
    <row r="68" spans="1:17" ht="14" x14ac:dyDescent="0.2">
      <c r="A68" s="167" t="s">
        <v>105</v>
      </c>
      <c r="B68" s="168" t="s">
        <v>174</v>
      </c>
      <c r="C68" s="169" t="str">
        <f>VLOOKUP(A68,初期設定!$B$20:$F$40,2,0)</f>
        <v>ﾊﾝﾏ-投</v>
      </c>
      <c r="D68" s="169" t="str">
        <f>VLOOKUP(A68,初期設定!$B$20:$F$40,3,0)</f>
        <v>02F</v>
      </c>
      <c r="E68" s="170"/>
      <c r="F68" s="171"/>
      <c r="G68" s="171"/>
      <c r="H68" s="171"/>
      <c r="I68" s="172" t="str">
        <f t="shared" si="24"/>
        <v/>
      </c>
      <c r="J68" s="173" t="str">
        <f t="shared" si="1"/>
        <v/>
      </c>
      <c r="K68" s="174" t="str">
        <f>IF(ISERROR(VLOOKUP(E68,男子選手!$B$5:$G$195,6,FALSE)),"",VLOOKUP(E68,男子選手!$B$5:$G$195,6,FALSE))</f>
        <v/>
      </c>
      <c r="L68" s="173" t="str">
        <f>IFERROR(VLOOKUP(E68,男子選手!$B$5:$F$103,5,FALSE),"")</f>
        <v/>
      </c>
      <c r="M68" s="173" t="str">
        <f>IF(K68="","",初期設定!$C$4)</f>
        <v/>
      </c>
      <c r="N68" s="213" t="str">
        <f t="shared" si="2"/>
        <v/>
      </c>
      <c r="O68" s="1" t="str">
        <f t="shared" si="3"/>
        <v/>
      </c>
      <c r="P68" s="1" t="str">
        <f t="shared" si="4"/>
        <v/>
      </c>
      <c r="Q68" s="1">
        <f>E68*10+COUNTIFS($E$4:E68,E68)</f>
        <v>0</v>
      </c>
    </row>
    <row r="69" spans="1:17" ht="14" x14ac:dyDescent="0.2">
      <c r="A69" s="132" t="s">
        <v>106</v>
      </c>
      <c r="B69" s="88" t="s">
        <v>180</v>
      </c>
      <c r="C69" s="133" t="str">
        <f>VLOOKUP(A69,初期設定!$B$20:$F$40,2,0)</f>
        <v>ﾊﾝﾏ-投</v>
      </c>
      <c r="D69" s="133" t="str">
        <f>VLOOKUP(A69,初期設定!$B$20:$F$40,3,0)</f>
        <v>02F</v>
      </c>
      <c r="E69" s="134"/>
      <c r="F69" s="135"/>
      <c r="G69" s="135"/>
      <c r="H69" s="135"/>
      <c r="I69" s="136" t="str">
        <f t="shared" si="24"/>
        <v/>
      </c>
      <c r="J69" s="84" t="str">
        <f t="shared" si="1"/>
        <v/>
      </c>
      <c r="K69" s="85" t="str">
        <f>IF(ISERROR(VLOOKUP(E69,男子選手!$B$5:$G$195,6,FALSE)),"",VLOOKUP(E69,男子選手!$B$5:$G$195,6,FALSE))</f>
        <v/>
      </c>
      <c r="L69" s="84" t="str">
        <f>IFERROR(VLOOKUP(E69,男子選手!$B$5:$F$103,5,FALSE),"")</f>
        <v/>
      </c>
      <c r="M69" s="84" t="str">
        <f>IF(K69="","",初期設定!$C$4)</f>
        <v/>
      </c>
      <c r="N69" s="214" t="str">
        <f t="shared" ref="N69:N87" si="37">CONCATENATE(F69,G69,H69)</f>
        <v/>
      </c>
      <c r="O69" s="1" t="str">
        <f t="shared" ref="O69:O87" si="38">IF(K69="","","男")</f>
        <v/>
      </c>
      <c r="P69" s="1" t="str">
        <f t="shared" ref="P69:P75" si="39">IF(K69="","",IF(MID(K69,LEN(K69)-1,1)=B69,"OK","学年間違い"))</f>
        <v/>
      </c>
      <c r="Q69" s="1">
        <f>E69*10+COUNTIFS($E$4:E69,E69)</f>
        <v>0</v>
      </c>
    </row>
    <row r="70" spans="1:17" ht="14" x14ac:dyDescent="0.2">
      <c r="A70" s="175" t="s">
        <v>105</v>
      </c>
      <c r="B70" s="176" t="s">
        <v>173</v>
      </c>
      <c r="C70" s="177" t="str">
        <f>VLOOKUP(A70,初期設定!$B$20:$F$40,2,0)</f>
        <v>ﾊﾝﾏ-投</v>
      </c>
      <c r="D70" s="177" t="str">
        <f>VLOOKUP(A70,初期設定!$B$20:$F$40,3,0)</f>
        <v>02F</v>
      </c>
      <c r="E70" s="178"/>
      <c r="F70" s="179"/>
      <c r="G70" s="179"/>
      <c r="H70" s="179"/>
      <c r="I70" s="180" t="str">
        <f t="shared" si="24"/>
        <v/>
      </c>
      <c r="J70" s="181" t="str">
        <f t="shared" si="1"/>
        <v/>
      </c>
      <c r="K70" s="182" t="str">
        <f>IF(ISERROR(VLOOKUP(E70,男子選手!$B$5:$G$195,6,FALSE)),"",VLOOKUP(E70,男子選手!$B$5:$G$195,6,FALSE))</f>
        <v/>
      </c>
      <c r="L70" s="181" t="str">
        <f>IFERROR(VLOOKUP(E70,男子選手!$B$5:$F$103,5,FALSE),"")</f>
        <v/>
      </c>
      <c r="M70" s="181" t="str">
        <f>IF(K70="","",初期設定!$C$4)</f>
        <v/>
      </c>
      <c r="N70" s="215" t="str">
        <f t="shared" si="37"/>
        <v/>
      </c>
      <c r="O70" s="1" t="str">
        <f t="shared" si="38"/>
        <v/>
      </c>
      <c r="P70" s="1" t="str">
        <f t="shared" si="39"/>
        <v/>
      </c>
      <c r="Q70" s="1">
        <f>E70*10+COUNTIFS($E$4:E70,E70)</f>
        <v>0</v>
      </c>
    </row>
    <row r="71" spans="1:17" ht="14" x14ac:dyDescent="0.2">
      <c r="A71" s="163" t="s">
        <v>54</v>
      </c>
      <c r="B71" s="138" t="s">
        <v>173</v>
      </c>
      <c r="C71" s="73" t="str">
        <f>VLOOKUP(A71,初期設定!$B$20:$F$40,2,0)</f>
        <v>ﾊﾝﾏ-投</v>
      </c>
      <c r="D71" s="73" t="str">
        <f>VLOOKUP(A71,初期設定!$B$20:$F$40,3,0)</f>
        <v>02F</v>
      </c>
      <c r="E71" s="164"/>
      <c r="F71" s="165"/>
      <c r="G71" s="165"/>
      <c r="H71" s="165"/>
      <c r="I71" s="166" t="str">
        <f t="shared" ref="I71" si="40">IF(AND(F71="",G71="",H71=""),"",IF(D71="01T",IF(F71="",G71&amp;""""&amp;H71,F71&amp;"'"&amp;G71&amp;""""&amp;H71),IF(D71="02F",G71&amp;"m"&amp;H71,H71&amp;"点")))</f>
        <v/>
      </c>
      <c r="J71" s="74" t="str">
        <f t="shared" ref="J71" si="41">IF(E71="","",E71)</f>
        <v/>
      </c>
      <c r="K71" s="80" t="str">
        <f>IF(ISERROR(VLOOKUP(E71,男子選手!$B$5:$G$195,6,FALSE)),"",VLOOKUP(E71,男子選手!$B$5:$G$195,6,FALSE))</f>
        <v/>
      </c>
      <c r="L71" s="74" t="str">
        <f>IFERROR(VLOOKUP(E71,男子選手!$B$5:$F$103,5,FALSE),"")</f>
        <v/>
      </c>
      <c r="M71" s="74" t="str">
        <f>IF(K71="","",初期設定!$C$4)</f>
        <v/>
      </c>
      <c r="N71" s="211" t="str">
        <f t="shared" si="37"/>
        <v/>
      </c>
      <c r="O71" s="1" t="str">
        <f t="shared" si="38"/>
        <v/>
      </c>
      <c r="P71" s="1" t="str">
        <f t="shared" si="39"/>
        <v/>
      </c>
      <c r="Q71" s="1">
        <f>E71*10+COUNTIFS($E$4:E71,E71)</f>
        <v>0</v>
      </c>
    </row>
    <row r="72" spans="1:17" ht="14" x14ac:dyDescent="0.2">
      <c r="A72" s="167" t="s">
        <v>107</v>
      </c>
      <c r="B72" s="168" t="s">
        <v>179</v>
      </c>
      <c r="C72" s="169" t="str">
        <f>VLOOKUP(A72,初期設定!$B$20:$F$40,2,0)</f>
        <v>やり投</v>
      </c>
      <c r="D72" s="169" t="str">
        <f>VLOOKUP(A72,初期設定!$B$20:$F$40,3,0)</f>
        <v>02F</v>
      </c>
      <c r="E72" s="158"/>
      <c r="F72" s="171"/>
      <c r="G72" s="171"/>
      <c r="H72" s="171"/>
      <c r="I72" s="172" t="str">
        <f t="shared" si="24"/>
        <v/>
      </c>
      <c r="J72" s="173" t="str">
        <f t="shared" si="1"/>
        <v/>
      </c>
      <c r="K72" s="174" t="str">
        <f>IF(ISERROR(VLOOKUP(E72,男子選手!$B$5:$G$195,6,FALSE)),"",VLOOKUP(E72,男子選手!$B$5:$G$195,6,FALSE))</f>
        <v/>
      </c>
      <c r="L72" s="173" t="str">
        <f>IFERROR(VLOOKUP(E72,男子選手!$B$5:$F$103,5,FALSE),"")</f>
        <v/>
      </c>
      <c r="M72" s="173" t="str">
        <f>IF(K72="","",初期設定!$C$4)</f>
        <v/>
      </c>
      <c r="N72" s="213" t="str">
        <f t="shared" si="37"/>
        <v/>
      </c>
      <c r="O72" s="1" t="str">
        <f t="shared" si="38"/>
        <v/>
      </c>
      <c r="P72" s="1" t="str">
        <f t="shared" si="39"/>
        <v/>
      </c>
      <c r="Q72" s="1">
        <f>E72*10+COUNTIFS($E$4:E72,E72)</f>
        <v>0</v>
      </c>
    </row>
    <row r="73" spans="1:17" ht="14" x14ac:dyDescent="0.2">
      <c r="A73" s="132" t="s">
        <v>56</v>
      </c>
      <c r="B73" s="88" t="s">
        <v>174</v>
      </c>
      <c r="C73" s="133" t="str">
        <f>VLOOKUP(A73,初期設定!$B$20:$F$40,2,0)</f>
        <v>やり投</v>
      </c>
      <c r="D73" s="133" t="str">
        <f>VLOOKUP(A73,初期設定!$B$20:$F$40,3,0)</f>
        <v>02F</v>
      </c>
      <c r="E73" s="134"/>
      <c r="F73" s="135"/>
      <c r="G73" s="135"/>
      <c r="H73" s="135"/>
      <c r="I73" s="136" t="str">
        <f t="shared" si="24"/>
        <v/>
      </c>
      <c r="J73" s="84" t="str">
        <f t="shared" si="1"/>
        <v/>
      </c>
      <c r="K73" s="85" t="str">
        <f>IF(ISERROR(VLOOKUP(E73,男子選手!$B$5:$G$195,6,FALSE)),"",VLOOKUP(E73,男子選手!$B$5:$G$195,6,FALSE))</f>
        <v/>
      </c>
      <c r="L73" s="84" t="str">
        <f>IFERROR(VLOOKUP(E73,男子選手!$B$5:$F$103,5,FALSE),"")</f>
        <v/>
      </c>
      <c r="M73" s="84" t="str">
        <f>IF(K73="","",初期設定!$C$4)</f>
        <v/>
      </c>
      <c r="N73" s="214" t="str">
        <f t="shared" si="37"/>
        <v/>
      </c>
      <c r="O73" s="1" t="str">
        <f t="shared" si="38"/>
        <v/>
      </c>
      <c r="P73" s="1" t="str">
        <f t="shared" si="39"/>
        <v/>
      </c>
      <c r="Q73" s="1">
        <f>E73*10+COUNTIFS($E$4:E73,E73)</f>
        <v>0</v>
      </c>
    </row>
    <row r="74" spans="1:17" ht="14" x14ac:dyDescent="0.2">
      <c r="A74" s="175" t="s">
        <v>56</v>
      </c>
      <c r="B74" s="176" t="s">
        <v>173</v>
      </c>
      <c r="C74" s="177" t="str">
        <f>VLOOKUP(A74,初期設定!$B$20:$F$40,2,0)</f>
        <v>やり投</v>
      </c>
      <c r="D74" s="177" t="str">
        <f>VLOOKUP(A74,初期設定!$B$20:$F$40,3,0)</f>
        <v>02F</v>
      </c>
      <c r="E74" s="178"/>
      <c r="F74" s="179"/>
      <c r="G74" s="179"/>
      <c r="H74" s="179"/>
      <c r="I74" s="180" t="str">
        <f t="shared" si="24"/>
        <v/>
      </c>
      <c r="J74" s="181" t="str">
        <f>IF(E74="","",E74)</f>
        <v/>
      </c>
      <c r="K74" s="182" t="str">
        <f>IF(ISERROR(VLOOKUP(E74,男子選手!$B$5:$G$195,6,FALSE)),"",VLOOKUP(E74,男子選手!$B$5:$G$195,6,FALSE))</f>
        <v/>
      </c>
      <c r="L74" s="181" t="str">
        <f>IFERROR(VLOOKUP(E74,男子選手!$B$5:$F$103,5,FALSE),"")</f>
        <v/>
      </c>
      <c r="M74" s="181" t="str">
        <f>IF(K74="","",初期設定!$C$4)</f>
        <v/>
      </c>
      <c r="N74" s="215" t="str">
        <f t="shared" si="37"/>
        <v/>
      </c>
      <c r="O74" s="1" t="str">
        <f t="shared" si="38"/>
        <v/>
      </c>
      <c r="P74" s="1" t="str">
        <f t="shared" si="39"/>
        <v/>
      </c>
      <c r="Q74" s="1">
        <f>E74*10+COUNTIFS($E$4:E74,E74)</f>
        <v>0</v>
      </c>
    </row>
    <row r="75" spans="1:17" ht="14" x14ac:dyDescent="0.2">
      <c r="A75" s="163" t="s">
        <v>56</v>
      </c>
      <c r="B75" s="138" t="s">
        <v>173</v>
      </c>
      <c r="C75" s="73" t="str">
        <f>VLOOKUP(A75,初期設定!$B$20:$F$40,2,0)</f>
        <v>やり投</v>
      </c>
      <c r="D75" s="73" t="str">
        <f>VLOOKUP(A75,初期設定!$B$20:$F$40,3,0)</f>
        <v>02F</v>
      </c>
      <c r="E75" s="164"/>
      <c r="F75" s="165"/>
      <c r="G75" s="165"/>
      <c r="H75" s="165"/>
      <c r="I75" s="166" t="str">
        <f t="shared" ref="I75" si="42">IF(AND(F75="",G75="",H75=""),"",IF(D75="01T",IF(F75="",G75&amp;""""&amp;H75,F75&amp;"'"&amp;G75&amp;""""&amp;H75),IF(D75="02F",G75&amp;"m"&amp;H75,H75&amp;"点")))</f>
        <v/>
      </c>
      <c r="J75" s="74" t="str">
        <f>IF(E75="","",E75)</f>
        <v/>
      </c>
      <c r="K75" s="80" t="str">
        <f>IF(ISERROR(VLOOKUP(E75,男子選手!$B$5:$G$195,6,FALSE)),"",VLOOKUP(E75,男子選手!$B$5:$G$195,6,FALSE))</f>
        <v/>
      </c>
      <c r="L75" s="74" t="str">
        <f>IFERROR(VLOOKUP(E75,男子選手!$B$5:$F$103,5,FALSE),"")</f>
        <v/>
      </c>
      <c r="M75" s="74" t="str">
        <f>IF(K75="","",初期設定!$C$4)</f>
        <v/>
      </c>
      <c r="N75" s="211" t="str">
        <f t="shared" si="37"/>
        <v/>
      </c>
      <c r="O75" s="1" t="str">
        <f t="shared" si="38"/>
        <v/>
      </c>
      <c r="P75" s="1" t="str">
        <f t="shared" si="39"/>
        <v/>
      </c>
      <c r="Q75" s="1">
        <f>E75*10+COUNTIFS($E$4:E75,E75)</f>
        <v>0</v>
      </c>
    </row>
    <row r="76" spans="1:17" x14ac:dyDescent="0.2">
      <c r="A76" s="184" t="s">
        <v>37</v>
      </c>
      <c r="B76" s="168"/>
      <c r="C76" s="185" t="s">
        <v>147</v>
      </c>
      <c r="D76" s="169" t="str">
        <f>VLOOKUP(A76,初期設定!$B$20:$F$40,3,0)</f>
        <v>01T</v>
      </c>
      <c r="E76" s="170"/>
      <c r="F76" s="170"/>
      <c r="G76" s="170"/>
      <c r="H76" s="208"/>
      <c r="I76" s="172" t="str">
        <f t="shared" ref="I76:I87" si="43">IF(AND(F76="",G76="",H76=""),"",IF(D76="01T",IF(F76="",G76&amp;""""&amp;H76,F76&amp;"'"&amp;G76&amp;""""&amp;H76),IF(D76="02F",G76&amp;"m"&amp;H76,H76&amp;"点")))</f>
        <v/>
      </c>
      <c r="J76" s="173" t="str">
        <f>IF(E76="","",E76)</f>
        <v/>
      </c>
      <c r="K76" s="174" t="str">
        <f>IF(ISERROR(VLOOKUP(E76,男子選手!$B$5:$G$195,6,FALSE)),"",VLOOKUP(E76,男子選手!$B$5:$G$195,6,FALSE))</f>
        <v/>
      </c>
      <c r="L76" s="173" t="str">
        <f>IFERROR(VLOOKUP(E76,男子選手!$B$5:$F$103,5,FALSE),"")</f>
        <v/>
      </c>
      <c r="M76" s="185" t="str">
        <f>IF(K76="","",初期設定!$C$4)</f>
        <v/>
      </c>
      <c r="N76" s="213" t="str">
        <f t="shared" si="37"/>
        <v/>
      </c>
      <c r="O76" s="1" t="str">
        <f t="shared" si="38"/>
        <v/>
      </c>
      <c r="Q76" s="1">
        <f>E76*10+COUNTIFS($E$4:E76,E76)</f>
        <v>0</v>
      </c>
    </row>
    <row r="77" spans="1:17" x14ac:dyDescent="0.2">
      <c r="A77" s="82" t="s">
        <v>37</v>
      </c>
      <c r="B77" s="137"/>
      <c r="C77" s="86" t="s">
        <v>147</v>
      </c>
      <c r="D77" s="70" t="str">
        <f>VLOOKUP(A77,初期設定!$B$20:$F$40,3,0)</f>
        <v>01T</v>
      </c>
      <c r="E77" s="78"/>
      <c r="F77" s="205"/>
      <c r="G77" s="205"/>
      <c r="H77" s="205"/>
      <c r="I77" s="72" t="str">
        <f t="shared" si="43"/>
        <v/>
      </c>
      <c r="J77" s="72" t="str">
        <f t="shared" ref="J77:J87" si="44">IF(E77="","",E77)</f>
        <v/>
      </c>
      <c r="K77" s="79" t="str">
        <f>IF(ISERROR(VLOOKUP(E77,男子選手!$B$5:$G$195,6,FALSE)),"",VLOOKUP(E77,男子選手!$B$5:$G$195,6,FALSE))</f>
        <v/>
      </c>
      <c r="L77" s="72" t="str">
        <f>IFERROR(VLOOKUP(E77,男子選手!$B$5:$F$103,5,FALSE),"")</f>
        <v/>
      </c>
      <c r="M77" s="86" t="str">
        <f>IF(K77="","",初期設定!$C$4)</f>
        <v/>
      </c>
      <c r="N77" s="210" t="str">
        <f t="shared" si="37"/>
        <v/>
      </c>
      <c r="O77" s="1" t="str">
        <f t="shared" si="38"/>
        <v/>
      </c>
      <c r="Q77" s="1">
        <f>E77*10+COUNTIFS($E$4:E77,E77)</f>
        <v>0</v>
      </c>
    </row>
    <row r="78" spans="1:17" x14ac:dyDescent="0.2">
      <c r="A78" s="82" t="s">
        <v>37</v>
      </c>
      <c r="B78" s="137"/>
      <c r="C78" s="86" t="s">
        <v>147</v>
      </c>
      <c r="D78" s="70" t="str">
        <f>VLOOKUP(A78,初期設定!$B$20:$F$40,3,0)</f>
        <v>01T</v>
      </c>
      <c r="E78" s="78"/>
      <c r="F78" s="205"/>
      <c r="G78" s="205"/>
      <c r="H78" s="205"/>
      <c r="I78" s="72" t="str">
        <f t="shared" si="43"/>
        <v/>
      </c>
      <c r="J78" s="72" t="str">
        <f t="shared" si="44"/>
        <v/>
      </c>
      <c r="K78" s="79" t="str">
        <f>IF(ISERROR(VLOOKUP(E78,男子選手!$B$5:$G$195,6,FALSE)),"",VLOOKUP(E78,男子選手!$B$5:$G$195,6,FALSE))</f>
        <v/>
      </c>
      <c r="L78" s="72" t="str">
        <f>IFERROR(VLOOKUP(E78,男子選手!$B$5:$F$103,5,FALSE),"")</f>
        <v/>
      </c>
      <c r="M78" s="86" t="str">
        <f>IF(K78="","",初期設定!$C$4)</f>
        <v/>
      </c>
      <c r="N78" s="210" t="str">
        <f t="shared" si="37"/>
        <v/>
      </c>
      <c r="O78" s="1" t="str">
        <f t="shared" si="38"/>
        <v/>
      </c>
      <c r="Q78" s="1">
        <f>E78*10+COUNTIFS($E$4:E78,E78)</f>
        <v>0</v>
      </c>
    </row>
    <row r="79" spans="1:17" x14ac:dyDescent="0.2">
      <c r="A79" s="82" t="s">
        <v>37</v>
      </c>
      <c r="B79" s="137"/>
      <c r="C79" s="86" t="s">
        <v>147</v>
      </c>
      <c r="D79" s="70" t="str">
        <f>VLOOKUP(A79,初期設定!$B$20:$F$40,3,0)</f>
        <v>01T</v>
      </c>
      <c r="E79" s="78"/>
      <c r="F79" s="205"/>
      <c r="G79" s="205"/>
      <c r="H79" s="205"/>
      <c r="I79" s="72" t="str">
        <f t="shared" si="43"/>
        <v/>
      </c>
      <c r="J79" s="72" t="str">
        <f t="shared" si="44"/>
        <v/>
      </c>
      <c r="K79" s="79" t="str">
        <f>IF(ISERROR(VLOOKUP(E79,男子選手!$B$5:$G$195,6,FALSE)),"",VLOOKUP(E79,男子選手!$B$5:$G$195,6,FALSE))</f>
        <v/>
      </c>
      <c r="L79" s="72" t="str">
        <f>IFERROR(VLOOKUP(E79,男子選手!$B$5:$F$103,5,FALSE),"")</f>
        <v/>
      </c>
      <c r="M79" s="86" t="str">
        <f>IF(K79="","",初期設定!$C$4)</f>
        <v/>
      </c>
      <c r="N79" s="210" t="str">
        <f t="shared" si="37"/>
        <v/>
      </c>
      <c r="O79" s="1" t="str">
        <f t="shared" si="38"/>
        <v/>
      </c>
      <c r="Q79" s="1">
        <f>E79*10+COUNTIFS($E$4:E79,E79)</f>
        <v>0</v>
      </c>
    </row>
    <row r="80" spans="1:17" x14ac:dyDescent="0.2">
      <c r="A80" s="82" t="s">
        <v>37</v>
      </c>
      <c r="B80" s="137"/>
      <c r="C80" s="86" t="s">
        <v>147</v>
      </c>
      <c r="D80" s="70" t="str">
        <f>VLOOKUP(A80,初期設定!$B$20:$F$40,3,0)</f>
        <v>01T</v>
      </c>
      <c r="E80" s="78"/>
      <c r="F80" s="205"/>
      <c r="G80" s="205"/>
      <c r="H80" s="205"/>
      <c r="I80" s="72" t="str">
        <f t="shared" si="43"/>
        <v/>
      </c>
      <c r="J80" s="72" t="str">
        <f t="shared" si="44"/>
        <v/>
      </c>
      <c r="K80" s="79" t="str">
        <f>IF(ISERROR(VLOOKUP(E80,男子選手!$B$5:$G$195,6,FALSE)),"",VLOOKUP(E80,男子選手!$B$5:$G$195,6,FALSE))</f>
        <v/>
      </c>
      <c r="L80" s="72" t="str">
        <f>IFERROR(VLOOKUP(E80,男子選手!$B$5:$F$103,5,FALSE),"")</f>
        <v/>
      </c>
      <c r="M80" s="86" t="str">
        <f>IF(K80="","",初期設定!$C$4)</f>
        <v/>
      </c>
      <c r="N80" s="210" t="str">
        <f t="shared" si="37"/>
        <v/>
      </c>
      <c r="O80" s="1" t="str">
        <f t="shared" si="38"/>
        <v/>
      </c>
      <c r="Q80" s="1">
        <f>E80*10+COUNTIFS($E$4:E80,E80)</f>
        <v>0</v>
      </c>
    </row>
    <row r="81" spans="1:17" x14ac:dyDescent="0.2">
      <c r="A81" s="186" t="s">
        <v>37</v>
      </c>
      <c r="B81" s="88"/>
      <c r="C81" s="187" t="s">
        <v>147</v>
      </c>
      <c r="D81" s="133" t="str">
        <f>VLOOKUP(A81,初期設定!$B$20:$F$40,3,0)</f>
        <v>01T</v>
      </c>
      <c r="E81" s="134"/>
      <c r="F81" s="206"/>
      <c r="G81" s="206"/>
      <c r="H81" s="206"/>
      <c r="I81" s="84" t="str">
        <f t="shared" si="43"/>
        <v/>
      </c>
      <c r="J81" s="84" t="str">
        <f t="shared" si="44"/>
        <v/>
      </c>
      <c r="K81" s="85" t="str">
        <f>IF(ISERROR(VLOOKUP(E81,男子選手!$B$5:$G$195,6,FALSE)),"",VLOOKUP(E81,男子選手!$B$5:$G$195,6,FALSE))</f>
        <v/>
      </c>
      <c r="L81" s="84" t="str">
        <f>IFERROR(VLOOKUP(E81,男子選手!$B$5:$F$103,5,FALSE),"")</f>
        <v/>
      </c>
      <c r="M81" s="187" t="str">
        <f>IF(K81="","",初期設定!$C$4)</f>
        <v/>
      </c>
      <c r="N81" s="214" t="str">
        <f t="shared" si="37"/>
        <v/>
      </c>
      <c r="O81" s="1" t="str">
        <f t="shared" si="38"/>
        <v/>
      </c>
      <c r="Q81" s="1">
        <f>E81*10+COUNTIFS($E$4:E81,E81)</f>
        <v>0</v>
      </c>
    </row>
    <row r="82" spans="1:17" x14ac:dyDescent="0.2">
      <c r="A82" s="188" t="s">
        <v>39</v>
      </c>
      <c r="B82" s="176"/>
      <c r="C82" s="189" t="s">
        <v>148</v>
      </c>
      <c r="D82" s="177" t="str">
        <f>VLOOKUP(A82,初期設定!$B$20:$F$40,3,0)</f>
        <v>01T</v>
      </c>
      <c r="E82" s="178"/>
      <c r="F82" s="178"/>
      <c r="G82" s="209"/>
      <c r="H82" s="209"/>
      <c r="I82" s="180" t="str">
        <f t="shared" si="43"/>
        <v/>
      </c>
      <c r="J82" s="181" t="str">
        <f t="shared" si="44"/>
        <v/>
      </c>
      <c r="K82" s="182" t="str">
        <f>IF(ISERROR(VLOOKUP(E82,男子選手!$B$5:$G$195,6,FALSE)),"",VLOOKUP(E82,男子選手!$B$5:$G$195,6,FALSE))</f>
        <v/>
      </c>
      <c r="L82" s="181" t="str">
        <f>IFERROR(VLOOKUP(E82,男子選手!$B$5:$F$103,5,FALSE),"")</f>
        <v/>
      </c>
      <c r="M82" s="189" t="str">
        <f>IF(K82="","",初期設定!$C$4)</f>
        <v/>
      </c>
      <c r="N82" s="215" t="str">
        <f t="shared" si="37"/>
        <v/>
      </c>
      <c r="O82" s="1" t="str">
        <f t="shared" si="38"/>
        <v/>
      </c>
      <c r="Q82" s="1">
        <f>E82*10+COUNTIFS($E$4:E82,E82)</f>
        <v>0</v>
      </c>
    </row>
    <row r="83" spans="1:17" x14ac:dyDescent="0.2">
      <c r="A83" s="82" t="s">
        <v>39</v>
      </c>
      <c r="B83" s="137"/>
      <c r="C83" s="86" t="s">
        <v>148</v>
      </c>
      <c r="D83" s="70" t="str">
        <f>VLOOKUP(A83,初期設定!$B$20:$F$40,3,0)</f>
        <v>01T</v>
      </c>
      <c r="E83" s="78"/>
      <c r="F83" s="205"/>
      <c r="G83" s="205"/>
      <c r="H83" s="205"/>
      <c r="I83" s="72" t="str">
        <f t="shared" si="43"/>
        <v/>
      </c>
      <c r="J83" s="72" t="str">
        <f t="shared" si="44"/>
        <v/>
      </c>
      <c r="K83" s="79" t="str">
        <f>IF(ISERROR(VLOOKUP(E83,男子選手!$B$5:$G$195,6,FALSE)),"",VLOOKUP(E83,男子選手!$B$5:$G$195,6,FALSE))</f>
        <v/>
      </c>
      <c r="L83" s="72" t="str">
        <f>IFERROR(VLOOKUP(E83,男子選手!$B$5:$F$103,5,FALSE),"")</f>
        <v/>
      </c>
      <c r="M83" s="86" t="str">
        <f>IF(K83="","",初期設定!$C$4)</f>
        <v/>
      </c>
      <c r="N83" s="210" t="str">
        <f t="shared" si="37"/>
        <v/>
      </c>
      <c r="O83" s="1" t="str">
        <f t="shared" si="38"/>
        <v/>
      </c>
      <c r="Q83" s="1">
        <f>E83*10+COUNTIFS($E$4:E83,E83)</f>
        <v>0</v>
      </c>
    </row>
    <row r="84" spans="1:17" x14ac:dyDescent="0.2">
      <c r="A84" s="82" t="s">
        <v>39</v>
      </c>
      <c r="B84" s="137"/>
      <c r="C84" s="86" t="s">
        <v>148</v>
      </c>
      <c r="D84" s="70" t="str">
        <f>VLOOKUP(A84,初期設定!$B$20:$F$40,3,0)</f>
        <v>01T</v>
      </c>
      <c r="E84" s="78"/>
      <c r="F84" s="205"/>
      <c r="G84" s="205"/>
      <c r="H84" s="205"/>
      <c r="I84" s="72" t="str">
        <f t="shared" si="43"/>
        <v/>
      </c>
      <c r="J84" s="72" t="str">
        <f t="shared" si="44"/>
        <v/>
      </c>
      <c r="K84" s="79" t="str">
        <f>IF(ISERROR(VLOOKUP(E84,男子選手!$B$5:$G$195,6,FALSE)),"",VLOOKUP(E84,男子選手!$B$5:$G$195,6,FALSE))</f>
        <v/>
      </c>
      <c r="L84" s="72" t="str">
        <f>IFERROR(VLOOKUP(E84,男子選手!$B$5:$F$103,5,FALSE),"")</f>
        <v/>
      </c>
      <c r="M84" s="86" t="str">
        <f>IF(K84="","",初期設定!$C$4)</f>
        <v/>
      </c>
      <c r="N84" s="210" t="str">
        <f t="shared" si="37"/>
        <v/>
      </c>
      <c r="O84" s="1" t="str">
        <f t="shared" si="38"/>
        <v/>
      </c>
      <c r="Q84" s="1">
        <f>E84*10+COUNTIFS($E$4:E84,E84)</f>
        <v>0</v>
      </c>
    </row>
    <row r="85" spans="1:17" x14ac:dyDescent="0.2">
      <c r="A85" s="82" t="s">
        <v>39</v>
      </c>
      <c r="B85" s="137"/>
      <c r="C85" s="86" t="s">
        <v>148</v>
      </c>
      <c r="D85" s="70" t="str">
        <f>VLOOKUP(A85,初期設定!$B$20:$F$40,3,0)</f>
        <v>01T</v>
      </c>
      <c r="E85" s="78"/>
      <c r="F85" s="205"/>
      <c r="G85" s="205"/>
      <c r="H85" s="205"/>
      <c r="I85" s="72" t="str">
        <f t="shared" si="43"/>
        <v/>
      </c>
      <c r="J85" s="72" t="str">
        <f t="shared" si="44"/>
        <v/>
      </c>
      <c r="K85" s="79" t="str">
        <f>IF(ISERROR(VLOOKUP(E85,男子選手!$B$5:$G$195,6,FALSE)),"",VLOOKUP(E85,男子選手!$B$5:$G$195,6,FALSE))</f>
        <v/>
      </c>
      <c r="L85" s="72" t="str">
        <f>IFERROR(VLOOKUP(E85,男子選手!$B$5:$F$103,5,FALSE),"")</f>
        <v/>
      </c>
      <c r="M85" s="86" t="str">
        <f>IF(K85="","",初期設定!$C$4)</f>
        <v/>
      </c>
      <c r="N85" s="210" t="str">
        <f t="shared" si="37"/>
        <v/>
      </c>
      <c r="O85" s="1" t="str">
        <f t="shared" si="38"/>
        <v/>
      </c>
      <c r="Q85" s="1">
        <f>E85*10+COUNTIFS($E$4:E85,E85)</f>
        <v>0</v>
      </c>
    </row>
    <row r="86" spans="1:17" x14ac:dyDescent="0.2">
      <c r="A86" s="82" t="s">
        <v>39</v>
      </c>
      <c r="B86" s="137"/>
      <c r="C86" s="86" t="s">
        <v>148</v>
      </c>
      <c r="D86" s="70" t="str">
        <f>VLOOKUP(A86,初期設定!$B$20:$F$40,3,0)</f>
        <v>01T</v>
      </c>
      <c r="E86" s="78"/>
      <c r="F86" s="205"/>
      <c r="G86" s="205"/>
      <c r="H86" s="205"/>
      <c r="I86" s="72" t="str">
        <f t="shared" si="43"/>
        <v/>
      </c>
      <c r="J86" s="72" t="str">
        <f t="shared" si="44"/>
        <v/>
      </c>
      <c r="K86" s="79" t="str">
        <f>IF(ISERROR(VLOOKUP(E86,男子選手!$B$5:$G$195,6,FALSE)),"",VLOOKUP(E86,男子選手!$B$5:$G$195,6,FALSE))</f>
        <v/>
      </c>
      <c r="L86" s="72" t="str">
        <f>IFERROR(VLOOKUP(E86,男子選手!$B$5:$F$103,5,FALSE),"")</f>
        <v/>
      </c>
      <c r="M86" s="86" t="str">
        <f>IF(K86="","",初期設定!$C$4)</f>
        <v/>
      </c>
      <c r="N86" s="210" t="str">
        <f t="shared" si="37"/>
        <v/>
      </c>
      <c r="O86" s="1" t="str">
        <f t="shared" si="38"/>
        <v/>
      </c>
      <c r="Q86" s="1">
        <f>E86*10+COUNTIFS($E$4:E86,E86)</f>
        <v>0</v>
      </c>
    </row>
    <row r="87" spans="1:17" x14ac:dyDescent="0.2">
      <c r="A87" s="83" t="s">
        <v>39</v>
      </c>
      <c r="B87" s="138"/>
      <c r="C87" s="87" t="s">
        <v>148</v>
      </c>
      <c r="D87" s="73" t="str">
        <f>VLOOKUP(A87,初期設定!$B$20:$F$40,3,0)</f>
        <v>01T</v>
      </c>
      <c r="E87" s="164"/>
      <c r="F87" s="207"/>
      <c r="G87" s="207"/>
      <c r="H87" s="207"/>
      <c r="I87" s="74" t="str">
        <f t="shared" si="43"/>
        <v/>
      </c>
      <c r="J87" s="74" t="str">
        <f t="shared" si="44"/>
        <v/>
      </c>
      <c r="K87" s="80" t="str">
        <f>IF(ISERROR(VLOOKUP(E87,男子選手!$B$5:$G$195,6,FALSE)),"",VLOOKUP(E87,男子選手!$B$5:$G$195,6,FALSE))</f>
        <v/>
      </c>
      <c r="L87" s="74" t="str">
        <f>IFERROR(VLOOKUP(E87,男子選手!$B$5:$F$103,5,FALSE),"")</f>
        <v/>
      </c>
      <c r="M87" s="87" t="str">
        <f>IF(K87="","",初期設定!$C$4)</f>
        <v/>
      </c>
      <c r="N87" s="211" t="str">
        <f t="shared" si="37"/>
        <v/>
      </c>
      <c r="O87" s="1" t="str">
        <f t="shared" si="38"/>
        <v/>
      </c>
      <c r="Q87" s="1">
        <f>E87*10+COUNTIFS($E$4:E87,E87)</f>
        <v>0</v>
      </c>
    </row>
  </sheetData>
  <sheetProtection sheet="1" selectLockedCells="1"/>
  <mergeCells count="12">
    <mergeCell ref="O2:O3"/>
    <mergeCell ref="A2:A3"/>
    <mergeCell ref="N2:N3"/>
    <mergeCell ref="B2:B3"/>
    <mergeCell ref="C2:C3"/>
    <mergeCell ref="D2:D3"/>
    <mergeCell ref="E2:E3"/>
    <mergeCell ref="I2:I3"/>
    <mergeCell ref="J2:J3"/>
    <mergeCell ref="K2:K3"/>
    <mergeCell ref="L2:L3"/>
    <mergeCell ref="M2:M3"/>
  </mergeCells>
  <phoneticPr fontId="4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00B050"/>
  </sheetPr>
  <dimension ref="A1:R74"/>
  <sheetViews>
    <sheetView topLeftCell="B1" zoomScaleNormal="100" zoomScaleSheetLayoutView="100" workbookViewId="0">
      <selection activeCell="E3" sqref="E3"/>
    </sheetView>
  </sheetViews>
  <sheetFormatPr defaultRowHeight="13" x14ac:dyDescent="0.2"/>
  <cols>
    <col min="1" max="1" width="4" style="31" hidden="1" customWidth="1"/>
    <col min="2" max="2" width="3.6328125" customWidth="1"/>
    <col min="3" max="3" width="12.453125" customWidth="1"/>
    <col min="4" max="4" width="4.6328125" customWidth="1"/>
    <col min="5" max="5" width="14.08984375" customWidth="1"/>
    <col min="6" max="6" width="6.26953125" customWidth="1"/>
    <col min="7" max="7" width="4.6328125" customWidth="1"/>
    <col min="8" max="8" width="14.08984375" customWidth="1"/>
    <col min="9" max="9" width="6.26953125" customWidth="1"/>
    <col min="10" max="10" width="1.26953125" style="31" customWidth="1"/>
    <col min="11" max="11" width="3.08984375" style="32" customWidth="1"/>
    <col min="12" max="12" width="3.26953125" style="32" customWidth="1"/>
    <col min="13" max="13" width="4.6328125" style="32" customWidth="1"/>
    <col min="14" max="14" width="15.7265625" style="32" customWidth="1"/>
    <col min="15" max="16" width="9.6328125" style="32" customWidth="1"/>
    <col min="17" max="18" width="4.08984375" style="31" customWidth="1"/>
    <col min="19" max="252" width="9" style="31"/>
    <col min="253" max="253" width="0" style="31" hidden="1" customWidth="1"/>
    <col min="254" max="254" width="4.6328125" style="31" customWidth="1"/>
    <col min="255" max="255" width="8.6328125" style="31" customWidth="1"/>
    <col min="256" max="256" width="4.6328125" style="31" customWidth="1"/>
    <col min="257" max="257" width="12.6328125" style="31" customWidth="1"/>
    <col min="258" max="258" width="8.6328125" style="31" customWidth="1"/>
    <col min="259" max="259" width="4.6328125" style="31" customWidth="1"/>
    <col min="260" max="260" width="12.6328125" style="31" customWidth="1"/>
    <col min="261" max="261" width="8.6328125" style="31" customWidth="1"/>
    <col min="262" max="262" width="4.6328125" style="31" customWidth="1"/>
    <col min="263" max="263" width="12.6328125" style="31" customWidth="1"/>
    <col min="264" max="264" width="8.6328125" style="31" customWidth="1"/>
    <col min="265" max="265" width="1.26953125" style="31" customWidth="1"/>
    <col min="266" max="266" width="3.08984375" style="31" customWidth="1"/>
    <col min="267" max="267" width="2.6328125" style="31" customWidth="1"/>
    <col min="268" max="268" width="4.6328125" style="31" customWidth="1"/>
    <col min="269" max="269" width="12.6328125" style="31" customWidth="1"/>
    <col min="270" max="272" width="7.6328125" style="31" customWidth="1"/>
    <col min="273" max="274" width="4.08984375" style="31" customWidth="1"/>
    <col min="275" max="508" width="9" style="31"/>
    <col min="509" max="509" width="0" style="31" hidden="1" customWidth="1"/>
    <col min="510" max="510" width="4.6328125" style="31" customWidth="1"/>
    <col min="511" max="511" width="8.6328125" style="31" customWidth="1"/>
    <col min="512" max="512" width="4.6328125" style="31" customWidth="1"/>
    <col min="513" max="513" width="12.6328125" style="31" customWidth="1"/>
    <col min="514" max="514" width="8.6328125" style="31" customWidth="1"/>
    <col min="515" max="515" width="4.6328125" style="31" customWidth="1"/>
    <col min="516" max="516" width="12.6328125" style="31" customWidth="1"/>
    <col min="517" max="517" width="8.6328125" style="31" customWidth="1"/>
    <col min="518" max="518" width="4.6328125" style="31" customWidth="1"/>
    <col min="519" max="519" width="12.6328125" style="31" customWidth="1"/>
    <col min="520" max="520" width="8.6328125" style="31" customWidth="1"/>
    <col min="521" max="521" width="1.26953125" style="31" customWidth="1"/>
    <col min="522" max="522" width="3.08984375" style="31" customWidth="1"/>
    <col min="523" max="523" width="2.6328125" style="31" customWidth="1"/>
    <col min="524" max="524" width="4.6328125" style="31" customWidth="1"/>
    <col min="525" max="525" width="12.6328125" style="31" customWidth="1"/>
    <col min="526" max="528" width="7.6328125" style="31" customWidth="1"/>
    <col min="529" max="530" width="4.08984375" style="31" customWidth="1"/>
    <col min="531" max="764" width="9" style="31"/>
    <col min="765" max="765" width="0" style="31" hidden="1" customWidth="1"/>
    <col min="766" max="766" width="4.6328125" style="31" customWidth="1"/>
    <col min="767" max="767" width="8.6328125" style="31" customWidth="1"/>
    <col min="768" max="768" width="4.6328125" style="31" customWidth="1"/>
    <col min="769" max="769" width="12.6328125" style="31" customWidth="1"/>
    <col min="770" max="770" width="8.6328125" style="31" customWidth="1"/>
    <col min="771" max="771" width="4.6328125" style="31" customWidth="1"/>
    <col min="772" max="772" width="12.6328125" style="31" customWidth="1"/>
    <col min="773" max="773" width="8.6328125" style="31" customWidth="1"/>
    <col min="774" max="774" width="4.6328125" style="31" customWidth="1"/>
    <col min="775" max="775" width="12.6328125" style="31" customWidth="1"/>
    <col min="776" max="776" width="8.6328125" style="31" customWidth="1"/>
    <col min="777" max="777" width="1.26953125" style="31" customWidth="1"/>
    <col min="778" max="778" width="3.08984375" style="31" customWidth="1"/>
    <col min="779" max="779" width="2.6328125" style="31" customWidth="1"/>
    <col min="780" max="780" width="4.6328125" style="31" customWidth="1"/>
    <col min="781" max="781" width="12.6328125" style="31" customWidth="1"/>
    <col min="782" max="784" width="7.6328125" style="31" customWidth="1"/>
    <col min="785" max="786" width="4.08984375" style="31" customWidth="1"/>
    <col min="787" max="1020" width="9" style="31"/>
    <col min="1021" max="1021" width="0" style="31" hidden="1" customWidth="1"/>
    <col min="1022" max="1022" width="4.6328125" style="31" customWidth="1"/>
    <col min="1023" max="1023" width="8.6328125" style="31" customWidth="1"/>
    <col min="1024" max="1024" width="4.6328125" style="31" customWidth="1"/>
    <col min="1025" max="1025" width="12.6328125" style="31" customWidth="1"/>
    <col min="1026" max="1026" width="8.6328125" style="31" customWidth="1"/>
    <col min="1027" max="1027" width="4.6328125" style="31" customWidth="1"/>
    <col min="1028" max="1028" width="12.6328125" style="31" customWidth="1"/>
    <col min="1029" max="1029" width="8.6328125" style="31" customWidth="1"/>
    <col min="1030" max="1030" width="4.6328125" style="31" customWidth="1"/>
    <col min="1031" max="1031" width="12.6328125" style="31" customWidth="1"/>
    <col min="1032" max="1032" width="8.6328125" style="31" customWidth="1"/>
    <col min="1033" max="1033" width="1.26953125" style="31" customWidth="1"/>
    <col min="1034" max="1034" width="3.08984375" style="31" customWidth="1"/>
    <col min="1035" max="1035" width="2.6328125" style="31" customWidth="1"/>
    <col min="1036" max="1036" width="4.6328125" style="31" customWidth="1"/>
    <col min="1037" max="1037" width="12.6328125" style="31" customWidth="1"/>
    <col min="1038" max="1040" width="7.6328125" style="31" customWidth="1"/>
    <col min="1041" max="1042" width="4.08984375" style="31" customWidth="1"/>
    <col min="1043" max="1276" width="9" style="31"/>
    <col min="1277" max="1277" width="0" style="31" hidden="1" customWidth="1"/>
    <col min="1278" max="1278" width="4.6328125" style="31" customWidth="1"/>
    <col min="1279" max="1279" width="8.6328125" style="31" customWidth="1"/>
    <col min="1280" max="1280" width="4.6328125" style="31" customWidth="1"/>
    <col min="1281" max="1281" width="12.6328125" style="31" customWidth="1"/>
    <col min="1282" max="1282" width="8.6328125" style="31" customWidth="1"/>
    <col min="1283" max="1283" width="4.6328125" style="31" customWidth="1"/>
    <col min="1284" max="1284" width="12.6328125" style="31" customWidth="1"/>
    <col min="1285" max="1285" width="8.6328125" style="31" customWidth="1"/>
    <col min="1286" max="1286" width="4.6328125" style="31" customWidth="1"/>
    <col min="1287" max="1287" width="12.6328125" style="31" customWidth="1"/>
    <col min="1288" max="1288" width="8.6328125" style="31" customWidth="1"/>
    <col min="1289" max="1289" width="1.26953125" style="31" customWidth="1"/>
    <col min="1290" max="1290" width="3.08984375" style="31" customWidth="1"/>
    <col min="1291" max="1291" width="2.6328125" style="31" customWidth="1"/>
    <col min="1292" max="1292" width="4.6328125" style="31" customWidth="1"/>
    <col min="1293" max="1293" width="12.6328125" style="31" customWidth="1"/>
    <col min="1294" max="1296" width="7.6328125" style="31" customWidth="1"/>
    <col min="1297" max="1298" width="4.08984375" style="31" customWidth="1"/>
    <col min="1299" max="1532" width="9" style="31"/>
    <col min="1533" max="1533" width="0" style="31" hidden="1" customWidth="1"/>
    <col min="1534" max="1534" width="4.6328125" style="31" customWidth="1"/>
    <col min="1535" max="1535" width="8.6328125" style="31" customWidth="1"/>
    <col min="1536" max="1536" width="4.6328125" style="31" customWidth="1"/>
    <col min="1537" max="1537" width="12.6328125" style="31" customWidth="1"/>
    <col min="1538" max="1538" width="8.6328125" style="31" customWidth="1"/>
    <col min="1539" max="1539" width="4.6328125" style="31" customWidth="1"/>
    <col min="1540" max="1540" width="12.6328125" style="31" customWidth="1"/>
    <col min="1541" max="1541" width="8.6328125" style="31" customWidth="1"/>
    <col min="1542" max="1542" width="4.6328125" style="31" customWidth="1"/>
    <col min="1543" max="1543" width="12.6328125" style="31" customWidth="1"/>
    <col min="1544" max="1544" width="8.6328125" style="31" customWidth="1"/>
    <col min="1545" max="1545" width="1.26953125" style="31" customWidth="1"/>
    <col min="1546" max="1546" width="3.08984375" style="31" customWidth="1"/>
    <col min="1547" max="1547" width="2.6328125" style="31" customWidth="1"/>
    <col min="1548" max="1548" width="4.6328125" style="31" customWidth="1"/>
    <col min="1549" max="1549" width="12.6328125" style="31" customWidth="1"/>
    <col min="1550" max="1552" width="7.6328125" style="31" customWidth="1"/>
    <col min="1553" max="1554" width="4.08984375" style="31" customWidth="1"/>
    <col min="1555" max="1788" width="9" style="31"/>
    <col min="1789" max="1789" width="0" style="31" hidden="1" customWidth="1"/>
    <col min="1790" max="1790" width="4.6328125" style="31" customWidth="1"/>
    <col min="1791" max="1791" width="8.6328125" style="31" customWidth="1"/>
    <col min="1792" max="1792" width="4.6328125" style="31" customWidth="1"/>
    <col min="1793" max="1793" width="12.6328125" style="31" customWidth="1"/>
    <col min="1794" max="1794" width="8.6328125" style="31" customWidth="1"/>
    <col min="1795" max="1795" width="4.6328125" style="31" customWidth="1"/>
    <col min="1796" max="1796" width="12.6328125" style="31" customWidth="1"/>
    <col min="1797" max="1797" width="8.6328125" style="31" customWidth="1"/>
    <col min="1798" max="1798" width="4.6328125" style="31" customWidth="1"/>
    <col min="1799" max="1799" width="12.6328125" style="31" customWidth="1"/>
    <col min="1800" max="1800" width="8.6328125" style="31" customWidth="1"/>
    <col min="1801" max="1801" width="1.26953125" style="31" customWidth="1"/>
    <col min="1802" max="1802" width="3.08984375" style="31" customWidth="1"/>
    <col min="1803" max="1803" width="2.6328125" style="31" customWidth="1"/>
    <col min="1804" max="1804" width="4.6328125" style="31" customWidth="1"/>
    <col min="1805" max="1805" width="12.6328125" style="31" customWidth="1"/>
    <col min="1806" max="1808" width="7.6328125" style="31" customWidth="1"/>
    <col min="1809" max="1810" width="4.08984375" style="31" customWidth="1"/>
    <col min="1811" max="2044" width="9" style="31"/>
    <col min="2045" max="2045" width="0" style="31" hidden="1" customWidth="1"/>
    <col min="2046" max="2046" width="4.6328125" style="31" customWidth="1"/>
    <col min="2047" max="2047" width="8.6328125" style="31" customWidth="1"/>
    <col min="2048" max="2048" width="4.6328125" style="31" customWidth="1"/>
    <col min="2049" max="2049" width="12.6328125" style="31" customWidth="1"/>
    <col min="2050" max="2050" width="8.6328125" style="31" customWidth="1"/>
    <col min="2051" max="2051" width="4.6328125" style="31" customWidth="1"/>
    <col min="2052" max="2052" width="12.6328125" style="31" customWidth="1"/>
    <col min="2053" max="2053" width="8.6328125" style="31" customWidth="1"/>
    <col min="2054" max="2054" width="4.6328125" style="31" customWidth="1"/>
    <col min="2055" max="2055" width="12.6328125" style="31" customWidth="1"/>
    <col min="2056" max="2056" width="8.6328125" style="31" customWidth="1"/>
    <col min="2057" max="2057" width="1.26953125" style="31" customWidth="1"/>
    <col min="2058" max="2058" width="3.08984375" style="31" customWidth="1"/>
    <col min="2059" max="2059" width="2.6328125" style="31" customWidth="1"/>
    <col min="2060" max="2060" width="4.6328125" style="31" customWidth="1"/>
    <col min="2061" max="2061" width="12.6328125" style="31" customWidth="1"/>
    <col min="2062" max="2064" width="7.6328125" style="31" customWidth="1"/>
    <col min="2065" max="2066" width="4.08984375" style="31" customWidth="1"/>
    <col min="2067" max="2300" width="9" style="31"/>
    <col min="2301" max="2301" width="0" style="31" hidden="1" customWidth="1"/>
    <col min="2302" max="2302" width="4.6328125" style="31" customWidth="1"/>
    <col min="2303" max="2303" width="8.6328125" style="31" customWidth="1"/>
    <col min="2304" max="2304" width="4.6328125" style="31" customWidth="1"/>
    <col min="2305" max="2305" width="12.6328125" style="31" customWidth="1"/>
    <col min="2306" max="2306" width="8.6328125" style="31" customWidth="1"/>
    <col min="2307" max="2307" width="4.6328125" style="31" customWidth="1"/>
    <col min="2308" max="2308" width="12.6328125" style="31" customWidth="1"/>
    <col min="2309" max="2309" width="8.6328125" style="31" customWidth="1"/>
    <col min="2310" max="2310" width="4.6328125" style="31" customWidth="1"/>
    <col min="2311" max="2311" width="12.6328125" style="31" customWidth="1"/>
    <col min="2312" max="2312" width="8.6328125" style="31" customWidth="1"/>
    <col min="2313" max="2313" width="1.26953125" style="31" customWidth="1"/>
    <col min="2314" max="2314" width="3.08984375" style="31" customWidth="1"/>
    <col min="2315" max="2315" width="2.6328125" style="31" customWidth="1"/>
    <col min="2316" max="2316" width="4.6328125" style="31" customWidth="1"/>
    <col min="2317" max="2317" width="12.6328125" style="31" customWidth="1"/>
    <col min="2318" max="2320" width="7.6328125" style="31" customWidth="1"/>
    <col min="2321" max="2322" width="4.08984375" style="31" customWidth="1"/>
    <col min="2323" max="2556" width="9" style="31"/>
    <col min="2557" max="2557" width="0" style="31" hidden="1" customWidth="1"/>
    <col min="2558" max="2558" width="4.6328125" style="31" customWidth="1"/>
    <col min="2559" max="2559" width="8.6328125" style="31" customWidth="1"/>
    <col min="2560" max="2560" width="4.6328125" style="31" customWidth="1"/>
    <col min="2561" max="2561" width="12.6328125" style="31" customWidth="1"/>
    <col min="2562" max="2562" width="8.6328125" style="31" customWidth="1"/>
    <col min="2563" max="2563" width="4.6328125" style="31" customWidth="1"/>
    <col min="2564" max="2564" width="12.6328125" style="31" customWidth="1"/>
    <col min="2565" max="2565" width="8.6328125" style="31" customWidth="1"/>
    <col min="2566" max="2566" width="4.6328125" style="31" customWidth="1"/>
    <col min="2567" max="2567" width="12.6328125" style="31" customWidth="1"/>
    <col min="2568" max="2568" width="8.6328125" style="31" customWidth="1"/>
    <col min="2569" max="2569" width="1.26953125" style="31" customWidth="1"/>
    <col min="2570" max="2570" width="3.08984375" style="31" customWidth="1"/>
    <col min="2571" max="2571" width="2.6328125" style="31" customWidth="1"/>
    <col min="2572" max="2572" width="4.6328125" style="31" customWidth="1"/>
    <col min="2573" max="2573" width="12.6328125" style="31" customWidth="1"/>
    <col min="2574" max="2576" width="7.6328125" style="31" customWidth="1"/>
    <col min="2577" max="2578" width="4.08984375" style="31" customWidth="1"/>
    <col min="2579" max="2812" width="9" style="31"/>
    <col min="2813" max="2813" width="0" style="31" hidden="1" customWidth="1"/>
    <col min="2814" max="2814" width="4.6328125" style="31" customWidth="1"/>
    <col min="2815" max="2815" width="8.6328125" style="31" customWidth="1"/>
    <col min="2816" max="2816" width="4.6328125" style="31" customWidth="1"/>
    <col min="2817" max="2817" width="12.6328125" style="31" customWidth="1"/>
    <col min="2818" max="2818" width="8.6328125" style="31" customWidth="1"/>
    <col min="2819" max="2819" width="4.6328125" style="31" customWidth="1"/>
    <col min="2820" max="2820" width="12.6328125" style="31" customWidth="1"/>
    <col min="2821" max="2821" width="8.6328125" style="31" customWidth="1"/>
    <col min="2822" max="2822" width="4.6328125" style="31" customWidth="1"/>
    <col min="2823" max="2823" width="12.6328125" style="31" customWidth="1"/>
    <col min="2824" max="2824" width="8.6328125" style="31" customWidth="1"/>
    <col min="2825" max="2825" width="1.26953125" style="31" customWidth="1"/>
    <col min="2826" max="2826" width="3.08984375" style="31" customWidth="1"/>
    <col min="2827" max="2827" width="2.6328125" style="31" customWidth="1"/>
    <col min="2828" max="2828" width="4.6328125" style="31" customWidth="1"/>
    <col min="2829" max="2829" width="12.6328125" style="31" customWidth="1"/>
    <col min="2830" max="2832" width="7.6328125" style="31" customWidth="1"/>
    <col min="2833" max="2834" width="4.08984375" style="31" customWidth="1"/>
    <col min="2835" max="3068" width="9" style="31"/>
    <col min="3069" max="3069" width="0" style="31" hidden="1" customWidth="1"/>
    <col min="3070" max="3070" width="4.6328125" style="31" customWidth="1"/>
    <col min="3071" max="3071" width="8.6328125" style="31" customWidth="1"/>
    <col min="3072" max="3072" width="4.6328125" style="31" customWidth="1"/>
    <col min="3073" max="3073" width="12.6328125" style="31" customWidth="1"/>
    <col min="3074" max="3074" width="8.6328125" style="31" customWidth="1"/>
    <col min="3075" max="3075" width="4.6328125" style="31" customWidth="1"/>
    <col min="3076" max="3076" width="12.6328125" style="31" customWidth="1"/>
    <col min="3077" max="3077" width="8.6328125" style="31" customWidth="1"/>
    <col min="3078" max="3078" width="4.6328125" style="31" customWidth="1"/>
    <col min="3079" max="3079" width="12.6328125" style="31" customWidth="1"/>
    <col min="3080" max="3080" width="8.6328125" style="31" customWidth="1"/>
    <col min="3081" max="3081" width="1.26953125" style="31" customWidth="1"/>
    <col min="3082" max="3082" width="3.08984375" style="31" customWidth="1"/>
    <col min="3083" max="3083" width="2.6328125" style="31" customWidth="1"/>
    <col min="3084" max="3084" width="4.6328125" style="31" customWidth="1"/>
    <col min="3085" max="3085" width="12.6328125" style="31" customWidth="1"/>
    <col min="3086" max="3088" width="7.6328125" style="31" customWidth="1"/>
    <col min="3089" max="3090" width="4.08984375" style="31" customWidth="1"/>
    <col min="3091" max="3324" width="9" style="31"/>
    <col min="3325" max="3325" width="0" style="31" hidden="1" customWidth="1"/>
    <col min="3326" max="3326" width="4.6328125" style="31" customWidth="1"/>
    <col min="3327" max="3327" width="8.6328125" style="31" customWidth="1"/>
    <col min="3328" max="3328" width="4.6328125" style="31" customWidth="1"/>
    <col min="3329" max="3329" width="12.6328125" style="31" customWidth="1"/>
    <col min="3330" max="3330" width="8.6328125" style="31" customWidth="1"/>
    <col min="3331" max="3331" width="4.6328125" style="31" customWidth="1"/>
    <col min="3332" max="3332" width="12.6328125" style="31" customWidth="1"/>
    <col min="3333" max="3333" width="8.6328125" style="31" customWidth="1"/>
    <col min="3334" max="3334" width="4.6328125" style="31" customWidth="1"/>
    <col min="3335" max="3335" width="12.6328125" style="31" customWidth="1"/>
    <col min="3336" max="3336" width="8.6328125" style="31" customWidth="1"/>
    <col min="3337" max="3337" width="1.26953125" style="31" customWidth="1"/>
    <col min="3338" max="3338" width="3.08984375" style="31" customWidth="1"/>
    <col min="3339" max="3339" width="2.6328125" style="31" customWidth="1"/>
    <col min="3340" max="3340" width="4.6328125" style="31" customWidth="1"/>
    <col min="3341" max="3341" width="12.6328125" style="31" customWidth="1"/>
    <col min="3342" max="3344" width="7.6328125" style="31" customWidth="1"/>
    <col min="3345" max="3346" width="4.08984375" style="31" customWidth="1"/>
    <col min="3347" max="3580" width="9" style="31"/>
    <col min="3581" max="3581" width="0" style="31" hidden="1" customWidth="1"/>
    <col min="3582" max="3582" width="4.6328125" style="31" customWidth="1"/>
    <col min="3583" max="3583" width="8.6328125" style="31" customWidth="1"/>
    <col min="3584" max="3584" width="4.6328125" style="31" customWidth="1"/>
    <col min="3585" max="3585" width="12.6328125" style="31" customWidth="1"/>
    <col min="3586" max="3586" width="8.6328125" style="31" customWidth="1"/>
    <col min="3587" max="3587" width="4.6328125" style="31" customWidth="1"/>
    <col min="3588" max="3588" width="12.6328125" style="31" customWidth="1"/>
    <col min="3589" max="3589" width="8.6328125" style="31" customWidth="1"/>
    <col min="3590" max="3590" width="4.6328125" style="31" customWidth="1"/>
    <col min="3591" max="3591" width="12.6328125" style="31" customWidth="1"/>
    <col min="3592" max="3592" width="8.6328125" style="31" customWidth="1"/>
    <col min="3593" max="3593" width="1.26953125" style="31" customWidth="1"/>
    <col min="3594" max="3594" width="3.08984375" style="31" customWidth="1"/>
    <col min="3595" max="3595" width="2.6328125" style="31" customWidth="1"/>
    <col min="3596" max="3596" width="4.6328125" style="31" customWidth="1"/>
    <col min="3597" max="3597" width="12.6328125" style="31" customWidth="1"/>
    <col min="3598" max="3600" width="7.6328125" style="31" customWidth="1"/>
    <col min="3601" max="3602" width="4.08984375" style="31" customWidth="1"/>
    <col min="3603" max="3836" width="9" style="31"/>
    <col min="3837" max="3837" width="0" style="31" hidden="1" customWidth="1"/>
    <col min="3838" max="3838" width="4.6328125" style="31" customWidth="1"/>
    <col min="3839" max="3839" width="8.6328125" style="31" customWidth="1"/>
    <col min="3840" max="3840" width="4.6328125" style="31" customWidth="1"/>
    <col min="3841" max="3841" width="12.6328125" style="31" customWidth="1"/>
    <col min="3842" max="3842" width="8.6328125" style="31" customWidth="1"/>
    <col min="3843" max="3843" width="4.6328125" style="31" customWidth="1"/>
    <col min="3844" max="3844" width="12.6328125" style="31" customWidth="1"/>
    <col min="3845" max="3845" width="8.6328125" style="31" customWidth="1"/>
    <col min="3846" max="3846" width="4.6328125" style="31" customWidth="1"/>
    <col min="3847" max="3847" width="12.6328125" style="31" customWidth="1"/>
    <col min="3848" max="3848" width="8.6328125" style="31" customWidth="1"/>
    <col min="3849" max="3849" width="1.26953125" style="31" customWidth="1"/>
    <col min="3850" max="3850" width="3.08984375" style="31" customWidth="1"/>
    <col min="3851" max="3851" width="2.6328125" style="31" customWidth="1"/>
    <col min="3852" max="3852" width="4.6328125" style="31" customWidth="1"/>
    <col min="3853" max="3853" width="12.6328125" style="31" customWidth="1"/>
    <col min="3854" max="3856" width="7.6328125" style="31" customWidth="1"/>
    <col min="3857" max="3858" width="4.08984375" style="31" customWidth="1"/>
    <col min="3859" max="4092" width="9" style="31"/>
    <col min="4093" max="4093" width="0" style="31" hidden="1" customWidth="1"/>
    <col min="4094" max="4094" width="4.6328125" style="31" customWidth="1"/>
    <col min="4095" max="4095" width="8.6328125" style="31" customWidth="1"/>
    <col min="4096" max="4096" width="4.6328125" style="31" customWidth="1"/>
    <col min="4097" max="4097" width="12.6328125" style="31" customWidth="1"/>
    <col min="4098" max="4098" width="8.6328125" style="31" customWidth="1"/>
    <col min="4099" max="4099" width="4.6328125" style="31" customWidth="1"/>
    <col min="4100" max="4100" width="12.6328125" style="31" customWidth="1"/>
    <col min="4101" max="4101" width="8.6328125" style="31" customWidth="1"/>
    <col min="4102" max="4102" width="4.6328125" style="31" customWidth="1"/>
    <col min="4103" max="4103" width="12.6328125" style="31" customWidth="1"/>
    <col min="4104" max="4104" width="8.6328125" style="31" customWidth="1"/>
    <col min="4105" max="4105" width="1.26953125" style="31" customWidth="1"/>
    <col min="4106" max="4106" width="3.08984375" style="31" customWidth="1"/>
    <col min="4107" max="4107" width="2.6328125" style="31" customWidth="1"/>
    <col min="4108" max="4108" width="4.6328125" style="31" customWidth="1"/>
    <col min="4109" max="4109" width="12.6328125" style="31" customWidth="1"/>
    <col min="4110" max="4112" width="7.6328125" style="31" customWidth="1"/>
    <col min="4113" max="4114" width="4.08984375" style="31" customWidth="1"/>
    <col min="4115" max="4348" width="9" style="31"/>
    <col min="4349" max="4349" width="0" style="31" hidden="1" customWidth="1"/>
    <col min="4350" max="4350" width="4.6328125" style="31" customWidth="1"/>
    <col min="4351" max="4351" width="8.6328125" style="31" customWidth="1"/>
    <col min="4352" max="4352" width="4.6328125" style="31" customWidth="1"/>
    <col min="4353" max="4353" width="12.6328125" style="31" customWidth="1"/>
    <col min="4354" max="4354" width="8.6328125" style="31" customWidth="1"/>
    <col min="4355" max="4355" width="4.6328125" style="31" customWidth="1"/>
    <col min="4356" max="4356" width="12.6328125" style="31" customWidth="1"/>
    <col min="4357" max="4357" width="8.6328125" style="31" customWidth="1"/>
    <col min="4358" max="4358" width="4.6328125" style="31" customWidth="1"/>
    <col min="4359" max="4359" width="12.6328125" style="31" customWidth="1"/>
    <col min="4360" max="4360" width="8.6328125" style="31" customWidth="1"/>
    <col min="4361" max="4361" width="1.26953125" style="31" customWidth="1"/>
    <col min="4362" max="4362" width="3.08984375" style="31" customWidth="1"/>
    <col min="4363" max="4363" width="2.6328125" style="31" customWidth="1"/>
    <col min="4364" max="4364" width="4.6328125" style="31" customWidth="1"/>
    <col min="4365" max="4365" width="12.6328125" style="31" customWidth="1"/>
    <col min="4366" max="4368" width="7.6328125" style="31" customWidth="1"/>
    <col min="4369" max="4370" width="4.08984375" style="31" customWidth="1"/>
    <col min="4371" max="4604" width="9" style="31"/>
    <col min="4605" max="4605" width="0" style="31" hidden="1" customWidth="1"/>
    <col min="4606" max="4606" width="4.6328125" style="31" customWidth="1"/>
    <col min="4607" max="4607" width="8.6328125" style="31" customWidth="1"/>
    <col min="4608" max="4608" width="4.6328125" style="31" customWidth="1"/>
    <col min="4609" max="4609" width="12.6328125" style="31" customWidth="1"/>
    <col min="4610" max="4610" width="8.6328125" style="31" customWidth="1"/>
    <col min="4611" max="4611" width="4.6328125" style="31" customWidth="1"/>
    <col min="4612" max="4612" width="12.6328125" style="31" customWidth="1"/>
    <col min="4613" max="4613" width="8.6328125" style="31" customWidth="1"/>
    <col min="4614" max="4614" width="4.6328125" style="31" customWidth="1"/>
    <col min="4615" max="4615" width="12.6328125" style="31" customWidth="1"/>
    <col min="4616" max="4616" width="8.6328125" style="31" customWidth="1"/>
    <col min="4617" max="4617" width="1.26953125" style="31" customWidth="1"/>
    <col min="4618" max="4618" width="3.08984375" style="31" customWidth="1"/>
    <col min="4619" max="4619" width="2.6328125" style="31" customWidth="1"/>
    <col min="4620" max="4620" width="4.6328125" style="31" customWidth="1"/>
    <col min="4621" max="4621" width="12.6328125" style="31" customWidth="1"/>
    <col min="4622" max="4624" width="7.6328125" style="31" customWidth="1"/>
    <col min="4625" max="4626" width="4.08984375" style="31" customWidth="1"/>
    <col min="4627" max="4860" width="9" style="31"/>
    <col min="4861" max="4861" width="0" style="31" hidden="1" customWidth="1"/>
    <col min="4862" max="4862" width="4.6328125" style="31" customWidth="1"/>
    <col min="4863" max="4863" width="8.6328125" style="31" customWidth="1"/>
    <col min="4864" max="4864" width="4.6328125" style="31" customWidth="1"/>
    <col min="4865" max="4865" width="12.6328125" style="31" customWidth="1"/>
    <col min="4866" max="4866" width="8.6328125" style="31" customWidth="1"/>
    <col min="4867" max="4867" width="4.6328125" style="31" customWidth="1"/>
    <col min="4868" max="4868" width="12.6328125" style="31" customWidth="1"/>
    <col min="4869" max="4869" width="8.6328125" style="31" customWidth="1"/>
    <col min="4870" max="4870" width="4.6328125" style="31" customWidth="1"/>
    <col min="4871" max="4871" width="12.6328125" style="31" customWidth="1"/>
    <col min="4872" max="4872" width="8.6328125" style="31" customWidth="1"/>
    <col min="4873" max="4873" width="1.26953125" style="31" customWidth="1"/>
    <col min="4874" max="4874" width="3.08984375" style="31" customWidth="1"/>
    <col min="4875" max="4875" width="2.6328125" style="31" customWidth="1"/>
    <col min="4876" max="4876" width="4.6328125" style="31" customWidth="1"/>
    <col min="4877" max="4877" width="12.6328125" style="31" customWidth="1"/>
    <col min="4878" max="4880" width="7.6328125" style="31" customWidth="1"/>
    <col min="4881" max="4882" width="4.08984375" style="31" customWidth="1"/>
    <col min="4883" max="5116" width="9" style="31"/>
    <col min="5117" max="5117" width="0" style="31" hidden="1" customWidth="1"/>
    <col min="5118" max="5118" width="4.6328125" style="31" customWidth="1"/>
    <col min="5119" max="5119" width="8.6328125" style="31" customWidth="1"/>
    <col min="5120" max="5120" width="4.6328125" style="31" customWidth="1"/>
    <col min="5121" max="5121" width="12.6328125" style="31" customWidth="1"/>
    <col min="5122" max="5122" width="8.6328125" style="31" customWidth="1"/>
    <col min="5123" max="5123" width="4.6328125" style="31" customWidth="1"/>
    <col min="5124" max="5124" width="12.6328125" style="31" customWidth="1"/>
    <col min="5125" max="5125" width="8.6328125" style="31" customWidth="1"/>
    <col min="5126" max="5126" width="4.6328125" style="31" customWidth="1"/>
    <col min="5127" max="5127" width="12.6328125" style="31" customWidth="1"/>
    <col min="5128" max="5128" width="8.6328125" style="31" customWidth="1"/>
    <col min="5129" max="5129" width="1.26953125" style="31" customWidth="1"/>
    <col min="5130" max="5130" width="3.08984375" style="31" customWidth="1"/>
    <col min="5131" max="5131" width="2.6328125" style="31" customWidth="1"/>
    <col min="5132" max="5132" width="4.6328125" style="31" customWidth="1"/>
    <col min="5133" max="5133" width="12.6328125" style="31" customWidth="1"/>
    <col min="5134" max="5136" width="7.6328125" style="31" customWidth="1"/>
    <col min="5137" max="5138" width="4.08984375" style="31" customWidth="1"/>
    <col min="5139" max="5372" width="9" style="31"/>
    <col min="5373" max="5373" width="0" style="31" hidden="1" customWidth="1"/>
    <col min="5374" max="5374" width="4.6328125" style="31" customWidth="1"/>
    <col min="5375" max="5375" width="8.6328125" style="31" customWidth="1"/>
    <col min="5376" max="5376" width="4.6328125" style="31" customWidth="1"/>
    <col min="5377" max="5377" width="12.6328125" style="31" customWidth="1"/>
    <col min="5378" max="5378" width="8.6328125" style="31" customWidth="1"/>
    <col min="5379" max="5379" width="4.6328125" style="31" customWidth="1"/>
    <col min="5380" max="5380" width="12.6328125" style="31" customWidth="1"/>
    <col min="5381" max="5381" width="8.6328125" style="31" customWidth="1"/>
    <col min="5382" max="5382" width="4.6328125" style="31" customWidth="1"/>
    <col min="5383" max="5383" width="12.6328125" style="31" customWidth="1"/>
    <col min="5384" max="5384" width="8.6328125" style="31" customWidth="1"/>
    <col min="5385" max="5385" width="1.26953125" style="31" customWidth="1"/>
    <col min="5386" max="5386" width="3.08984375" style="31" customWidth="1"/>
    <col min="5387" max="5387" width="2.6328125" style="31" customWidth="1"/>
    <col min="5388" max="5388" width="4.6328125" style="31" customWidth="1"/>
    <col min="5389" max="5389" width="12.6328125" style="31" customWidth="1"/>
    <col min="5390" max="5392" width="7.6328125" style="31" customWidth="1"/>
    <col min="5393" max="5394" width="4.08984375" style="31" customWidth="1"/>
    <col min="5395" max="5628" width="9" style="31"/>
    <col min="5629" max="5629" width="0" style="31" hidden="1" customWidth="1"/>
    <col min="5630" max="5630" width="4.6328125" style="31" customWidth="1"/>
    <col min="5631" max="5631" width="8.6328125" style="31" customWidth="1"/>
    <col min="5632" max="5632" width="4.6328125" style="31" customWidth="1"/>
    <col min="5633" max="5633" width="12.6328125" style="31" customWidth="1"/>
    <col min="5634" max="5634" width="8.6328125" style="31" customWidth="1"/>
    <col min="5635" max="5635" width="4.6328125" style="31" customWidth="1"/>
    <col min="5636" max="5636" width="12.6328125" style="31" customWidth="1"/>
    <col min="5637" max="5637" width="8.6328125" style="31" customWidth="1"/>
    <col min="5638" max="5638" width="4.6328125" style="31" customWidth="1"/>
    <col min="5639" max="5639" width="12.6328125" style="31" customWidth="1"/>
    <col min="5640" max="5640" width="8.6328125" style="31" customWidth="1"/>
    <col min="5641" max="5641" width="1.26953125" style="31" customWidth="1"/>
    <col min="5642" max="5642" width="3.08984375" style="31" customWidth="1"/>
    <col min="5643" max="5643" width="2.6328125" style="31" customWidth="1"/>
    <col min="5644" max="5644" width="4.6328125" style="31" customWidth="1"/>
    <col min="5645" max="5645" width="12.6328125" style="31" customWidth="1"/>
    <col min="5646" max="5648" width="7.6328125" style="31" customWidth="1"/>
    <col min="5649" max="5650" width="4.08984375" style="31" customWidth="1"/>
    <col min="5651" max="5884" width="9" style="31"/>
    <col min="5885" max="5885" width="0" style="31" hidden="1" customWidth="1"/>
    <col min="5886" max="5886" width="4.6328125" style="31" customWidth="1"/>
    <col min="5887" max="5887" width="8.6328125" style="31" customWidth="1"/>
    <col min="5888" max="5888" width="4.6328125" style="31" customWidth="1"/>
    <col min="5889" max="5889" width="12.6328125" style="31" customWidth="1"/>
    <col min="5890" max="5890" width="8.6328125" style="31" customWidth="1"/>
    <col min="5891" max="5891" width="4.6328125" style="31" customWidth="1"/>
    <col min="5892" max="5892" width="12.6328125" style="31" customWidth="1"/>
    <col min="5893" max="5893" width="8.6328125" style="31" customWidth="1"/>
    <col min="5894" max="5894" width="4.6328125" style="31" customWidth="1"/>
    <col min="5895" max="5895" width="12.6328125" style="31" customWidth="1"/>
    <col min="5896" max="5896" width="8.6328125" style="31" customWidth="1"/>
    <col min="5897" max="5897" width="1.26953125" style="31" customWidth="1"/>
    <col min="5898" max="5898" width="3.08984375" style="31" customWidth="1"/>
    <col min="5899" max="5899" width="2.6328125" style="31" customWidth="1"/>
    <col min="5900" max="5900" width="4.6328125" style="31" customWidth="1"/>
    <col min="5901" max="5901" width="12.6328125" style="31" customWidth="1"/>
    <col min="5902" max="5904" width="7.6328125" style="31" customWidth="1"/>
    <col min="5905" max="5906" width="4.08984375" style="31" customWidth="1"/>
    <col min="5907" max="6140" width="9" style="31"/>
    <col min="6141" max="6141" width="0" style="31" hidden="1" customWidth="1"/>
    <col min="6142" max="6142" width="4.6328125" style="31" customWidth="1"/>
    <col min="6143" max="6143" width="8.6328125" style="31" customWidth="1"/>
    <col min="6144" max="6144" width="4.6328125" style="31" customWidth="1"/>
    <col min="6145" max="6145" width="12.6328125" style="31" customWidth="1"/>
    <col min="6146" max="6146" width="8.6328125" style="31" customWidth="1"/>
    <col min="6147" max="6147" width="4.6328125" style="31" customWidth="1"/>
    <col min="6148" max="6148" width="12.6328125" style="31" customWidth="1"/>
    <col min="6149" max="6149" width="8.6328125" style="31" customWidth="1"/>
    <col min="6150" max="6150" width="4.6328125" style="31" customWidth="1"/>
    <col min="6151" max="6151" width="12.6328125" style="31" customWidth="1"/>
    <col min="6152" max="6152" width="8.6328125" style="31" customWidth="1"/>
    <col min="6153" max="6153" width="1.26953125" style="31" customWidth="1"/>
    <col min="6154" max="6154" width="3.08984375" style="31" customWidth="1"/>
    <col min="6155" max="6155" width="2.6328125" style="31" customWidth="1"/>
    <col min="6156" max="6156" width="4.6328125" style="31" customWidth="1"/>
    <col min="6157" max="6157" width="12.6328125" style="31" customWidth="1"/>
    <col min="6158" max="6160" width="7.6328125" style="31" customWidth="1"/>
    <col min="6161" max="6162" width="4.08984375" style="31" customWidth="1"/>
    <col min="6163" max="6396" width="9" style="31"/>
    <col min="6397" max="6397" width="0" style="31" hidden="1" customWidth="1"/>
    <col min="6398" max="6398" width="4.6328125" style="31" customWidth="1"/>
    <col min="6399" max="6399" width="8.6328125" style="31" customWidth="1"/>
    <col min="6400" max="6400" width="4.6328125" style="31" customWidth="1"/>
    <col min="6401" max="6401" width="12.6328125" style="31" customWidth="1"/>
    <col min="6402" max="6402" width="8.6328125" style="31" customWidth="1"/>
    <col min="6403" max="6403" width="4.6328125" style="31" customWidth="1"/>
    <col min="6404" max="6404" width="12.6328125" style="31" customWidth="1"/>
    <col min="6405" max="6405" width="8.6328125" style="31" customWidth="1"/>
    <col min="6406" max="6406" width="4.6328125" style="31" customWidth="1"/>
    <col min="6407" max="6407" width="12.6328125" style="31" customWidth="1"/>
    <col min="6408" max="6408" width="8.6328125" style="31" customWidth="1"/>
    <col min="6409" max="6409" width="1.26953125" style="31" customWidth="1"/>
    <col min="6410" max="6410" width="3.08984375" style="31" customWidth="1"/>
    <col min="6411" max="6411" width="2.6328125" style="31" customWidth="1"/>
    <col min="6412" max="6412" width="4.6328125" style="31" customWidth="1"/>
    <col min="6413" max="6413" width="12.6328125" style="31" customWidth="1"/>
    <col min="6414" max="6416" width="7.6328125" style="31" customWidth="1"/>
    <col min="6417" max="6418" width="4.08984375" style="31" customWidth="1"/>
    <col min="6419" max="6652" width="9" style="31"/>
    <col min="6653" max="6653" width="0" style="31" hidden="1" customWidth="1"/>
    <col min="6654" max="6654" width="4.6328125" style="31" customWidth="1"/>
    <col min="6655" max="6655" width="8.6328125" style="31" customWidth="1"/>
    <col min="6656" max="6656" width="4.6328125" style="31" customWidth="1"/>
    <col min="6657" max="6657" width="12.6328125" style="31" customWidth="1"/>
    <col min="6658" max="6658" width="8.6328125" style="31" customWidth="1"/>
    <col min="6659" max="6659" width="4.6328125" style="31" customWidth="1"/>
    <col min="6660" max="6660" width="12.6328125" style="31" customWidth="1"/>
    <col min="6661" max="6661" width="8.6328125" style="31" customWidth="1"/>
    <col min="6662" max="6662" width="4.6328125" style="31" customWidth="1"/>
    <col min="6663" max="6663" width="12.6328125" style="31" customWidth="1"/>
    <col min="6664" max="6664" width="8.6328125" style="31" customWidth="1"/>
    <col min="6665" max="6665" width="1.26953125" style="31" customWidth="1"/>
    <col min="6666" max="6666" width="3.08984375" style="31" customWidth="1"/>
    <col min="6667" max="6667" width="2.6328125" style="31" customWidth="1"/>
    <col min="6668" max="6668" width="4.6328125" style="31" customWidth="1"/>
    <col min="6669" max="6669" width="12.6328125" style="31" customWidth="1"/>
    <col min="6670" max="6672" width="7.6328125" style="31" customWidth="1"/>
    <col min="6673" max="6674" width="4.08984375" style="31" customWidth="1"/>
    <col min="6675" max="6908" width="9" style="31"/>
    <col min="6909" max="6909" width="0" style="31" hidden="1" customWidth="1"/>
    <col min="6910" max="6910" width="4.6328125" style="31" customWidth="1"/>
    <col min="6911" max="6911" width="8.6328125" style="31" customWidth="1"/>
    <col min="6912" max="6912" width="4.6328125" style="31" customWidth="1"/>
    <col min="6913" max="6913" width="12.6328125" style="31" customWidth="1"/>
    <col min="6914" max="6914" width="8.6328125" style="31" customWidth="1"/>
    <col min="6915" max="6915" width="4.6328125" style="31" customWidth="1"/>
    <col min="6916" max="6916" width="12.6328125" style="31" customWidth="1"/>
    <col min="6917" max="6917" width="8.6328125" style="31" customWidth="1"/>
    <col min="6918" max="6918" width="4.6328125" style="31" customWidth="1"/>
    <col min="6919" max="6919" width="12.6328125" style="31" customWidth="1"/>
    <col min="6920" max="6920" width="8.6328125" style="31" customWidth="1"/>
    <col min="6921" max="6921" width="1.26953125" style="31" customWidth="1"/>
    <col min="6922" max="6922" width="3.08984375" style="31" customWidth="1"/>
    <col min="6923" max="6923" width="2.6328125" style="31" customWidth="1"/>
    <col min="6924" max="6924" width="4.6328125" style="31" customWidth="1"/>
    <col min="6925" max="6925" width="12.6328125" style="31" customWidth="1"/>
    <col min="6926" max="6928" width="7.6328125" style="31" customWidth="1"/>
    <col min="6929" max="6930" width="4.08984375" style="31" customWidth="1"/>
    <col min="6931" max="7164" width="9" style="31"/>
    <col min="7165" max="7165" width="0" style="31" hidden="1" customWidth="1"/>
    <col min="7166" max="7166" width="4.6328125" style="31" customWidth="1"/>
    <col min="7167" max="7167" width="8.6328125" style="31" customWidth="1"/>
    <col min="7168" max="7168" width="4.6328125" style="31" customWidth="1"/>
    <col min="7169" max="7169" width="12.6328125" style="31" customWidth="1"/>
    <col min="7170" max="7170" width="8.6328125" style="31" customWidth="1"/>
    <col min="7171" max="7171" width="4.6328125" style="31" customWidth="1"/>
    <col min="7172" max="7172" width="12.6328125" style="31" customWidth="1"/>
    <col min="7173" max="7173" width="8.6328125" style="31" customWidth="1"/>
    <col min="7174" max="7174" width="4.6328125" style="31" customWidth="1"/>
    <col min="7175" max="7175" width="12.6328125" style="31" customWidth="1"/>
    <col min="7176" max="7176" width="8.6328125" style="31" customWidth="1"/>
    <col min="7177" max="7177" width="1.26953125" style="31" customWidth="1"/>
    <col min="7178" max="7178" width="3.08984375" style="31" customWidth="1"/>
    <col min="7179" max="7179" width="2.6328125" style="31" customWidth="1"/>
    <col min="7180" max="7180" width="4.6328125" style="31" customWidth="1"/>
    <col min="7181" max="7181" width="12.6328125" style="31" customWidth="1"/>
    <col min="7182" max="7184" width="7.6328125" style="31" customWidth="1"/>
    <col min="7185" max="7186" width="4.08984375" style="31" customWidth="1"/>
    <col min="7187" max="7420" width="9" style="31"/>
    <col min="7421" max="7421" width="0" style="31" hidden="1" customWidth="1"/>
    <col min="7422" max="7422" width="4.6328125" style="31" customWidth="1"/>
    <col min="7423" max="7423" width="8.6328125" style="31" customWidth="1"/>
    <col min="7424" max="7424" width="4.6328125" style="31" customWidth="1"/>
    <col min="7425" max="7425" width="12.6328125" style="31" customWidth="1"/>
    <col min="7426" max="7426" width="8.6328125" style="31" customWidth="1"/>
    <col min="7427" max="7427" width="4.6328125" style="31" customWidth="1"/>
    <col min="7428" max="7428" width="12.6328125" style="31" customWidth="1"/>
    <col min="7429" max="7429" width="8.6328125" style="31" customWidth="1"/>
    <col min="7430" max="7430" width="4.6328125" style="31" customWidth="1"/>
    <col min="7431" max="7431" width="12.6328125" style="31" customWidth="1"/>
    <col min="7432" max="7432" width="8.6328125" style="31" customWidth="1"/>
    <col min="7433" max="7433" width="1.26953125" style="31" customWidth="1"/>
    <col min="7434" max="7434" width="3.08984375" style="31" customWidth="1"/>
    <col min="7435" max="7435" width="2.6328125" style="31" customWidth="1"/>
    <col min="7436" max="7436" width="4.6328125" style="31" customWidth="1"/>
    <col min="7437" max="7437" width="12.6328125" style="31" customWidth="1"/>
    <col min="7438" max="7440" width="7.6328125" style="31" customWidth="1"/>
    <col min="7441" max="7442" width="4.08984375" style="31" customWidth="1"/>
    <col min="7443" max="7676" width="9" style="31"/>
    <col min="7677" max="7677" width="0" style="31" hidden="1" customWidth="1"/>
    <col min="7678" max="7678" width="4.6328125" style="31" customWidth="1"/>
    <col min="7679" max="7679" width="8.6328125" style="31" customWidth="1"/>
    <col min="7680" max="7680" width="4.6328125" style="31" customWidth="1"/>
    <col min="7681" max="7681" width="12.6328125" style="31" customWidth="1"/>
    <col min="7682" max="7682" width="8.6328125" style="31" customWidth="1"/>
    <col min="7683" max="7683" width="4.6328125" style="31" customWidth="1"/>
    <col min="7684" max="7684" width="12.6328125" style="31" customWidth="1"/>
    <col min="7685" max="7685" width="8.6328125" style="31" customWidth="1"/>
    <col min="7686" max="7686" width="4.6328125" style="31" customWidth="1"/>
    <col min="7687" max="7687" width="12.6328125" style="31" customWidth="1"/>
    <col min="7688" max="7688" width="8.6328125" style="31" customWidth="1"/>
    <col min="7689" max="7689" width="1.26953125" style="31" customWidth="1"/>
    <col min="7690" max="7690" width="3.08984375" style="31" customWidth="1"/>
    <col min="7691" max="7691" width="2.6328125" style="31" customWidth="1"/>
    <col min="7692" max="7692" width="4.6328125" style="31" customWidth="1"/>
    <col min="7693" max="7693" width="12.6328125" style="31" customWidth="1"/>
    <col min="7694" max="7696" width="7.6328125" style="31" customWidth="1"/>
    <col min="7697" max="7698" width="4.08984375" style="31" customWidth="1"/>
    <col min="7699" max="7932" width="9" style="31"/>
    <col min="7933" max="7933" width="0" style="31" hidden="1" customWidth="1"/>
    <col min="7934" max="7934" width="4.6328125" style="31" customWidth="1"/>
    <col min="7935" max="7935" width="8.6328125" style="31" customWidth="1"/>
    <col min="7936" max="7936" width="4.6328125" style="31" customWidth="1"/>
    <col min="7937" max="7937" width="12.6328125" style="31" customWidth="1"/>
    <col min="7938" max="7938" width="8.6328125" style="31" customWidth="1"/>
    <col min="7939" max="7939" width="4.6328125" style="31" customWidth="1"/>
    <col min="7940" max="7940" width="12.6328125" style="31" customWidth="1"/>
    <col min="7941" max="7941" width="8.6328125" style="31" customWidth="1"/>
    <col min="7942" max="7942" width="4.6328125" style="31" customWidth="1"/>
    <col min="7943" max="7943" width="12.6328125" style="31" customWidth="1"/>
    <col min="7944" max="7944" width="8.6328125" style="31" customWidth="1"/>
    <col min="7945" max="7945" width="1.26953125" style="31" customWidth="1"/>
    <col min="7946" max="7946" width="3.08984375" style="31" customWidth="1"/>
    <col min="7947" max="7947" width="2.6328125" style="31" customWidth="1"/>
    <col min="7948" max="7948" width="4.6328125" style="31" customWidth="1"/>
    <col min="7949" max="7949" width="12.6328125" style="31" customWidth="1"/>
    <col min="7950" max="7952" width="7.6328125" style="31" customWidth="1"/>
    <col min="7953" max="7954" width="4.08984375" style="31" customWidth="1"/>
    <col min="7955" max="8188" width="9" style="31"/>
    <col min="8189" max="8189" width="0" style="31" hidden="1" customWidth="1"/>
    <col min="8190" max="8190" width="4.6328125" style="31" customWidth="1"/>
    <col min="8191" max="8191" width="8.6328125" style="31" customWidth="1"/>
    <col min="8192" max="8192" width="4.6328125" style="31" customWidth="1"/>
    <col min="8193" max="8193" width="12.6328125" style="31" customWidth="1"/>
    <col min="8194" max="8194" width="8.6328125" style="31" customWidth="1"/>
    <col min="8195" max="8195" width="4.6328125" style="31" customWidth="1"/>
    <col min="8196" max="8196" width="12.6328125" style="31" customWidth="1"/>
    <col min="8197" max="8197" width="8.6328125" style="31" customWidth="1"/>
    <col min="8198" max="8198" width="4.6328125" style="31" customWidth="1"/>
    <col min="8199" max="8199" width="12.6328125" style="31" customWidth="1"/>
    <col min="8200" max="8200" width="8.6328125" style="31" customWidth="1"/>
    <col min="8201" max="8201" width="1.26953125" style="31" customWidth="1"/>
    <col min="8202" max="8202" width="3.08984375" style="31" customWidth="1"/>
    <col min="8203" max="8203" width="2.6328125" style="31" customWidth="1"/>
    <col min="8204" max="8204" width="4.6328125" style="31" customWidth="1"/>
    <col min="8205" max="8205" width="12.6328125" style="31" customWidth="1"/>
    <col min="8206" max="8208" width="7.6328125" style="31" customWidth="1"/>
    <col min="8209" max="8210" width="4.08984375" style="31" customWidth="1"/>
    <col min="8211" max="8444" width="9" style="31"/>
    <col min="8445" max="8445" width="0" style="31" hidden="1" customWidth="1"/>
    <col min="8446" max="8446" width="4.6328125" style="31" customWidth="1"/>
    <col min="8447" max="8447" width="8.6328125" style="31" customWidth="1"/>
    <col min="8448" max="8448" width="4.6328125" style="31" customWidth="1"/>
    <col min="8449" max="8449" width="12.6328125" style="31" customWidth="1"/>
    <col min="8450" max="8450" width="8.6328125" style="31" customWidth="1"/>
    <col min="8451" max="8451" width="4.6328125" style="31" customWidth="1"/>
    <col min="8452" max="8452" width="12.6328125" style="31" customWidth="1"/>
    <col min="8453" max="8453" width="8.6328125" style="31" customWidth="1"/>
    <col min="8454" max="8454" width="4.6328125" style="31" customWidth="1"/>
    <col min="8455" max="8455" width="12.6328125" style="31" customWidth="1"/>
    <col min="8456" max="8456" width="8.6328125" style="31" customWidth="1"/>
    <col min="8457" max="8457" width="1.26953125" style="31" customWidth="1"/>
    <col min="8458" max="8458" width="3.08984375" style="31" customWidth="1"/>
    <col min="8459" max="8459" width="2.6328125" style="31" customWidth="1"/>
    <col min="8460" max="8460" width="4.6328125" style="31" customWidth="1"/>
    <col min="8461" max="8461" width="12.6328125" style="31" customWidth="1"/>
    <col min="8462" max="8464" width="7.6328125" style="31" customWidth="1"/>
    <col min="8465" max="8466" width="4.08984375" style="31" customWidth="1"/>
    <col min="8467" max="8700" width="9" style="31"/>
    <col min="8701" max="8701" width="0" style="31" hidden="1" customWidth="1"/>
    <col min="8702" max="8702" width="4.6328125" style="31" customWidth="1"/>
    <col min="8703" max="8703" width="8.6328125" style="31" customWidth="1"/>
    <col min="8704" max="8704" width="4.6328125" style="31" customWidth="1"/>
    <col min="8705" max="8705" width="12.6328125" style="31" customWidth="1"/>
    <col min="8706" max="8706" width="8.6328125" style="31" customWidth="1"/>
    <col min="8707" max="8707" width="4.6328125" style="31" customWidth="1"/>
    <col min="8708" max="8708" width="12.6328125" style="31" customWidth="1"/>
    <col min="8709" max="8709" width="8.6328125" style="31" customWidth="1"/>
    <col min="8710" max="8710" width="4.6328125" style="31" customWidth="1"/>
    <col min="8711" max="8711" width="12.6328125" style="31" customWidth="1"/>
    <col min="8712" max="8712" width="8.6328125" style="31" customWidth="1"/>
    <col min="8713" max="8713" width="1.26953125" style="31" customWidth="1"/>
    <col min="8714" max="8714" width="3.08984375" style="31" customWidth="1"/>
    <col min="8715" max="8715" width="2.6328125" style="31" customWidth="1"/>
    <col min="8716" max="8716" width="4.6328125" style="31" customWidth="1"/>
    <col min="8717" max="8717" width="12.6328125" style="31" customWidth="1"/>
    <col min="8718" max="8720" width="7.6328125" style="31" customWidth="1"/>
    <col min="8721" max="8722" width="4.08984375" style="31" customWidth="1"/>
    <col min="8723" max="8956" width="9" style="31"/>
    <col min="8957" max="8957" width="0" style="31" hidden="1" customWidth="1"/>
    <col min="8958" max="8958" width="4.6328125" style="31" customWidth="1"/>
    <col min="8959" max="8959" width="8.6328125" style="31" customWidth="1"/>
    <col min="8960" max="8960" width="4.6328125" style="31" customWidth="1"/>
    <col min="8961" max="8961" width="12.6328125" style="31" customWidth="1"/>
    <col min="8962" max="8962" width="8.6328125" style="31" customWidth="1"/>
    <col min="8963" max="8963" width="4.6328125" style="31" customWidth="1"/>
    <col min="8964" max="8964" width="12.6328125" style="31" customWidth="1"/>
    <col min="8965" max="8965" width="8.6328125" style="31" customWidth="1"/>
    <col min="8966" max="8966" width="4.6328125" style="31" customWidth="1"/>
    <col min="8967" max="8967" width="12.6328125" style="31" customWidth="1"/>
    <col min="8968" max="8968" width="8.6328125" style="31" customWidth="1"/>
    <col min="8969" max="8969" width="1.26953125" style="31" customWidth="1"/>
    <col min="8970" max="8970" width="3.08984375" style="31" customWidth="1"/>
    <col min="8971" max="8971" width="2.6328125" style="31" customWidth="1"/>
    <col min="8972" max="8972" width="4.6328125" style="31" customWidth="1"/>
    <col min="8973" max="8973" width="12.6328125" style="31" customWidth="1"/>
    <col min="8974" max="8976" width="7.6328125" style="31" customWidth="1"/>
    <col min="8977" max="8978" width="4.08984375" style="31" customWidth="1"/>
    <col min="8979" max="9212" width="9" style="31"/>
    <col min="9213" max="9213" width="0" style="31" hidden="1" customWidth="1"/>
    <col min="9214" max="9214" width="4.6328125" style="31" customWidth="1"/>
    <col min="9215" max="9215" width="8.6328125" style="31" customWidth="1"/>
    <col min="9216" max="9216" width="4.6328125" style="31" customWidth="1"/>
    <col min="9217" max="9217" width="12.6328125" style="31" customWidth="1"/>
    <col min="9218" max="9218" width="8.6328125" style="31" customWidth="1"/>
    <col min="9219" max="9219" width="4.6328125" style="31" customWidth="1"/>
    <col min="9220" max="9220" width="12.6328125" style="31" customWidth="1"/>
    <col min="9221" max="9221" width="8.6328125" style="31" customWidth="1"/>
    <col min="9222" max="9222" width="4.6328125" style="31" customWidth="1"/>
    <col min="9223" max="9223" width="12.6328125" style="31" customWidth="1"/>
    <col min="9224" max="9224" width="8.6328125" style="31" customWidth="1"/>
    <col min="9225" max="9225" width="1.26953125" style="31" customWidth="1"/>
    <col min="9226" max="9226" width="3.08984375" style="31" customWidth="1"/>
    <col min="9227" max="9227" width="2.6328125" style="31" customWidth="1"/>
    <col min="9228" max="9228" width="4.6328125" style="31" customWidth="1"/>
    <col min="9229" max="9229" width="12.6328125" style="31" customWidth="1"/>
    <col min="9230" max="9232" width="7.6328125" style="31" customWidth="1"/>
    <col min="9233" max="9234" width="4.08984375" style="31" customWidth="1"/>
    <col min="9235" max="9468" width="9" style="31"/>
    <col min="9469" max="9469" width="0" style="31" hidden="1" customWidth="1"/>
    <col min="9470" max="9470" width="4.6328125" style="31" customWidth="1"/>
    <col min="9471" max="9471" width="8.6328125" style="31" customWidth="1"/>
    <col min="9472" max="9472" width="4.6328125" style="31" customWidth="1"/>
    <col min="9473" max="9473" width="12.6328125" style="31" customWidth="1"/>
    <col min="9474" max="9474" width="8.6328125" style="31" customWidth="1"/>
    <col min="9475" max="9475" width="4.6328125" style="31" customWidth="1"/>
    <col min="9476" max="9476" width="12.6328125" style="31" customWidth="1"/>
    <col min="9477" max="9477" width="8.6328125" style="31" customWidth="1"/>
    <col min="9478" max="9478" width="4.6328125" style="31" customWidth="1"/>
    <col min="9479" max="9479" width="12.6328125" style="31" customWidth="1"/>
    <col min="9480" max="9480" width="8.6328125" style="31" customWidth="1"/>
    <col min="9481" max="9481" width="1.26953125" style="31" customWidth="1"/>
    <col min="9482" max="9482" width="3.08984375" style="31" customWidth="1"/>
    <col min="9483" max="9483" width="2.6328125" style="31" customWidth="1"/>
    <col min="9484" max="9484" width="4.6328125" style="31" customWidth="1"/>
    <col min="9485" max="9485" width="12.6328125" style="31" customWidth="1"/>
    <col min="9486" max="9488" width="7.6328125" style="31" customWidth="1"/>
    <col min="9489" max="9490" width="4.08984375" style="31" customWidth="1"/>
    <col min="9491" max="9724" width="9" style="31"/>
    <col min="9725" max="9725" width="0" style="31" hidden="1" customWidth="1"/>
    <col min="9726" max="9726" width="4.6328125" style="31" customWidth="1"/>
    <col min="9727" max="9727" width="8.6328125" style="31" customWidth="1"/>
    <col min="9728" max="9728" width="4.6328125" style="31" customWidth="1"/>
    <col min="9729" max="9729" width="12.6328125" style="31" customWidth="1"/>
    <col min="9730" max="9730" width="8.6328125" style="31" customWidth="1"/>
    <col min="9731" max="9731" width="4.6328125" style="31" customWidth="1"/>
    <col min="9732" max="9732" width="12.6328125" style="31" customWidth="1"/>
    <col min="9733" max="9733" width="8.6328125" style="31" customWidth="1"/>
    <col min="9734" max="9734" width="4.6328125" style="31" customWidth="1"/>
    <col min="9735" max="9735" width="12.6328125" style="31" customWidth="1"/>
    <col min="9736" max="9736" width="8.6328125" style="31" customWidth="1"/>
    <col min="9737" max="9737" width="1.26953125" style="31" customWidth="1"/>
    <col min="9738" max="9738" width="3.08984375" style="31" customWidth="1"/>
    <col min="9739" max="9739" width="2.6328125" style="31" customWidth="1"/>
    <col min="9740" max="9740" width="4.6328125" style="31" customWidth="1"/>
    <col min="9741" max="9741" width="12.6328125" style="31" customWidth="1"/>
    <col min="9742" max="9744" width="7.6328125" style="31" customWidth="1"/>
    <col min="9745" max="9746" width="4.08984375" style="31" customWidth="1"/>
    <col min="9747" max="9980" width="9" style="31"/>
    <col min="9981" max="9981" width="0" style="31" hidden="1" customWidth="1"/>
    <col min="9982" max="9982" width="4.6328125" style="31" customWidth="1"/>
    <col min="9983" max="9983" width="8.6328125" style="31" customWidth="1"/>
    <col min="9984" max="9984" width="4.6328125" style="31" customWidth="1"/>
    <col min="9985" max="9985" width="12.6328125" style="31" customWidth="1"/>
    <col min="9986" max="9986" width="8.6328125" style="31" customWidth="1"/>
    <col min="9987" max="9987" width="4.6328125" style="31" customWidth="1"/>
    <col min="9988" max="9988" width="12.6328125" style="31" customWidth="1"/>
    <col min="9989" max="9989" width="8.6328125" style="31" customWidth="1"/>
    <col min="9990" max="9990" width="4.6328125" style="31" customWidth="1"/>
    <col min="9991" max="9991" width="12.6328125" style="31" customWidth="1"/>
    <col min="9992" max="9992" width="8.6328125" style="31" customWidth="1"/>
    <col min="9993" max="9993" width="1.26953125" style="31" customWidth="1"/>
    <col min="9994" max="9994" width="3.08984375" style="31" customWidth="1"/>
    <col min="9995" max="9995" width="2.6328125" style="31" customWidth="1"/>
    <col min="9996" max="9996" width="4.6328125" style="31" customWidth="1"/>
    <col min="9997" max="9997" width="12.6328125" style="31" customWidth="1"/>
    <col min="9998" max="10000" width="7.6328125" style="31" customWidth="1"/>
    <col min="10001" max="10002" width="4.08984375" style="31" customWidth="1"/>
    <col min="10003" max="10236" width="9" style="31"/>
    <col min="10237" max="10237" width="0" style="31" hidden="1" customWidth="1"/>
    <col min="10238" max="10238" width="4.6328125" style="31" customWidth="1"/>
    <col min="10239" max="10239" width="8.6328125" style="31" customWidth="1"/>
    <col min="10240" max="10240" width="4.6328125" style="31" customWidth="1"/>
    <col min="10241" max="10241" width="12.6328125" style="31" customWidth="1"/>
    <col min="10242" max="10242" width="8.6328125" style="31" customWidth="1"/>
    <col min="10243" max="10243" width="4.6328125" style="31" customWidth="1"/>
    <col min="10244" max="10244" width="12.6328125" style="31" customWidth="1"/>
    <col min="10245" max="10245" width="8.6328125" style="31" customWidth="1"/>
    <col min="10246" max="10246" width="4.6328125" style="31" customWidth="1"/>
    <col min="10247" max="10247" width="12.6328125" style="31" customWidth="1"/>
    <col min="10248" max="10248" width="8.6328125" style="31" customWidth="1"/>
    <col min="10249" max="10249" width="1.26953125" style="31" customWidth="1"/>
    <col min="10250" max="10250" width="3.08984375" style="31" customWidth="1"/>
    <col min="10251" max="10251" width="2.6328125" style="31" customWidth="1"/>
    <col min="10252" max="10252" width="4.6328125" style="31" customWidth="1"/>
    <col min="10253" max="10253" width="12.6328125" style="31" customWidth="1"/>
    <col min="10254" max="10256" width="7.6328125" style="31" customWidth="1"/>
    <col min="10257" max="10258" width="4.08984375" style="31" customWidth="1"/>
    <col min="10259" max="10492" width="9" style="31"/>
    <col min="10493" max="10493" width="0" style="31" hidden="1" customWidth="1"/>
    <col min="10494" max="10494" width="4.6328125" style="31" customWidth="1"/>
    <col min="10495" max="10495" width="8.6328125" style="31" customWidth="1"/>
    <col min="10496" max="10496" width="4.6328125" style="31" customWidth="1"/>
    <col min="10497" max="10497" width="12.6328125" style="31" customWidth="1"/>
    <col min="10498" max="10498" width="8.6328125" style="31" customWidth="1"/>
    <col min="10499" max="10499" width="4.6328125" style="31" customWidth="1"/>
    <col min="10500" max="10500" width="12.6328125" style="31" customWidth="1"/>
    <col min="10501" max="10501" width="8.6328125" style="31" customWidth="1"/>
    <col min="10502" max="10502" width="4.6328125" style="31" customWidth="1"/>
    <col min="10503" max="10503" width="12.6328125" style="31" customWidth="1"/>
    <col min="10504" max="10504" width="8.6328125" style="31" customWidth="1"/>
    <col min="10505" max="10505" width="1.26953125" style="31" customWidth="1"/>
    <col min="10506" max="10506" width="3.08984375" style="31" customWidth="1"/>
    <col min="10507" max="10507" width="2.6328125" style="31" customWidth="1"/>
    <col min="10508" max="10508" width="4.6328125" style="31" customWidth="1"/>
    <col min="10509" max="10509" width="12.6328125" style="31" customWidth="1"/>
    <col min="10510" max="10512" width="7.6328125" style="31" customWidth="1"/>
    <col min="10513" max="10514" width="4.08984375" style="31" customWidth="1"/>
    <col min="10515" max="10748" width="9" style="31"/>
    <col min="10749" max="10749" width="0" style="31" hidden="1" customWidth="1"/>
    <col min="10750" max="10750" width="4.6328125" style="31" customWidth="1"/>
    <col min="10751" max="10751" width="8.6328125" style="31" customWidth="1"/>
    <col min="10752" max="10752" width="4.6328125" style="31" customWidth="1"/>
    <col min="10753" max="10753" width="12.6328125" style="31" customWidth="1"/>
    <col min="10754" max="10754" width="8.6328125" style="31" customWidth="1"/>
    <col min="10755" max="10755" width="4.6328125" style="31" customWidth="1"/>
    <col min="10756" max="10756" width="12.6328125" style="31" customWidth="1"/>
    <col min="10757" max="10757" width="8.6328125" style="31" customWidth="1"/>
    <col min="10758" max="10758" width="4.6328125" style="31" customWidth="1"/>
    <col min="10759" max="10759" width="12.6328125" style="31" customWidth="1"/>
    <col min="10760" max="10760" width="8.6328125" style="31" customWidth="1"/>
    <col min="10761" max="10761" width="1.26953125" style="31" customWidth="1"/>
    <col min="10762" max="10762" width="3.08984375" style="31" customWidth="1"/>
    <col min="10763" max="10763" width="2.6328125" style="31" customWidth="1"/>
    <col min="10764" max="10764" width="4.6328125" style="31" customWidth="1"/>
    <col min="10765" max="10765" width="12.6328125" style="31" customWidth="1"/>
    <col min="10766" max="10768" width="7.6328125" style="31" customWidth="1"/>
    <col min="10769" max="10770" width="4.08984375" style="31" customWidth="1"/>
    <col min="10771" max="11004" width="9" style="31"/>
    <col min="11005" max="11005" width="0" style="31" hidden="1" customWidth="1"/>
    <col min="11006" max="11006" width="4.6328125" style="31" customWidth="1"/>
    <col min="11007" max="11007" width="8.6328125" style="31" customWidth="1"/>
    <col min="11008" max="11008" width="4.6328125" style="31" customWidth="1"/>
    <col min="11009" max="11009" width="12.6328125" style="31" customWidth="1"/>
    <col min="11010" max="11010" width="8.6328125" style="31" customWidth="1"/>
    <col min="11011" max="11011" width="4.6328125" style="31" customWidth="1"/>
    <col min="11012" max="11012" width="12.6328125" style="31" customWidth="1"/>
    <col min="11013" max="11013" width="8.6328125" style="31" customWidth="1"/>
    <col min="11014" max="11014" width="4.6328125" style="31" customWidth="1"/>
    <col min="11015" max="11015" width="12.6328125" style="31" customWidth="1"/>
    <col min="11016" max="11016" width="8.6328125" style="31" customWidth="1"/>
    <col min="11017" max="11017" width="1.26953125" style="31" customWidth="1"/>
    <col min="11018" max="11018" width="3.08984375" style="31" customWidth="1"/>
    <col min="11019" max="11019" width="2.6328125" style="31" customWidth="1"/>
    <col min="11020" max="11020" width="4.6328125" style="31" customWidth="1"/>
    <col min="11021" max="11021" width="12.6328125" style="31" customWidth="1"/>
    <col min="11022" max="11024" width="7.6328125" style="31" customWidth="1"/>
    <col min="11025" max="11026" width="4.08984375" style="31" customWidth="1"/>
    <col min="11027" max="11260" width="9" style="31"/>
    <col min="11261" max="11261" width="0" style="31" hidden="1" customWidth="1"/>
    <col min="11262" max="11262" width="4.6328125" style="31" customWidth="1"/>
    <col min="11263" max="11263" width="8.6328125" style="31" customWidth="1"/>
    <col min="11264" max="11264" width="4.6328125" style="31" customWidth="1"/>
    <col min="11265" max="11265" width="12.6328125" style="31" customWidth="1"/>
    <col min="11266" max="11266" width="8.6328125" style="31" customWidth="1"/>
    <col min="11267" max="11267" width="4.6328125" style="31" customWidth="1"/>
    <col min="11268" max="11268" width="12.6328125" style="31" customWidth="1"/>
    <col min="11269" max="11269" width="8.6328125" style="31" customWidth="1"/>
    <col min="11270" max="11270" width="4.6328125" style="31" customWidth="1"/>
    <col min="11271" max="11271" width="12.6328125" style="31" customWidth="1"/>
    <col min="11272" max="11272" width="8.6328125" style="31" customWidth="1"/>
    <col min="11273" max="11273" width="1.26953125" style="31" customWidth="1"/>
    <col min="11274" max="11274" width="3.08984375" style="31" customWidth="1"/>
    <col min="11275" max="11275" width="2.6328125" style="31" customWidth="1"/>
    <col min="11276" max="11276" width="4.6328125" style="31" customWidth="1"/>
    <col min="11277" max="11277" width="12.6328125" style="31" customWidth="1"/>
    <col min="11278" max="11280" width="7.6328125" style="31" customWidth="1"/>
    <col min="11281" max="11282" width="4.08984375" style="31" customWidth="1"/>
    <col min="11283" max="11516" width="9" style="31"/>
    <col min="11517" max="11517" width="0" style="31" hidden="1" customWidth="1"/>
    <col min="11518" max="11518" width="4.6328125" style="31" customWidth="1"/>
    <col min="11519" max="11519" width="8.6328125" style="31" customWidth="1"/>
    <col min="11520" max="11520" width="4.6328125" style="31" customWidth="1"/>
    <col min="11521" max="11521" width="12.6328125" style="31" customWidth="1"/>
    <col min="11522" max="11522" width="8.6328125" style="31" customWidth="1"/>
    <col min="11523" max="11523" width="4.6328125" style="31" customWidth="1"/>
    <col min="11524" max="11524" width="12.6328125" style="31" customWidth="1"/>
    <col min="11525" max="11525" width="8.6328125" style="31" customWidth="1"/>
    <col min="11526" max="11526" width="4.6328125" style="31" customWidth="1"/>
    <col min="11527" max="11527" width="12.6328125" style="31" customWidth="1"/>
    <col min="11528" max="11528" width="8.6328125" style="31" customWidth="1"/>
    <col min="11529" max="11529" width="1.26953125" style="31" customWidth="1"/>
    <col min="11530" max="11530" width="3.08984375" style="31" customWidth="1"/>
    <col min="11531" max="11531" width="2.6328125" style="31" customWidth="1"/>
    <col min="11532" max="11532" width="4.6328125" style="31" customWidth="1"/>
    <col min="11533" max="11533" width="12.6328125" style="31" customWidth="1"/>
    <col min="11534" max="11536" width="7.6328125" style="31" customWidth="1"/>
    <col min="11537" max="11538" width="4.08984375" style="31" customWidth="1"/>
    <col min="11539" max="11772" width="9" style="31"/>
    <col min="11773" max="11773" width="0" style="31" hidden="1" customWidth="1"/>
    <col min="11774" max="11774" width="4.6328125" style="31" customWidth="1"/>
    <col min="11775" max="11775" width="8.6328125" style="31" customWidth="1"/>
    <col min="11776" max="11776" width="4.6328125" style="31" customWidth="1"/>
    <col min="11777" max="11777" width="12.6328125" style="31" customWidth="1"/>
    <col min="11778" max="11778" width="8.6328125" style="31" customWidth="1"/>
    <col min="11779" max="11779" width="4.6328125" style="31" customWidth="1"/>
    <col min="11780" max="11780" width="12.6328125" style="31" customWidth="1"/>
    <col min="11781" max="11781" width="8.6328125" style="31" customWidth="1"/>
    <col min="11782" max="11782" width="4.6328125" style="31" customWidth="1"/>
    <col min="11783" max="11783" width="12.6328125" style="31" customWidth="1"/>
    <col min="11784" max="11784" width="8.6328125" style="31" customWidth="1"/>
    <col min="11785" max="11785" width="1.26953125" style="31" customWidth="1"/>
    <col min="11786" max="11786" width="3.08984375" style="31" customWidth="1"/>
    <col min="11787" max="11787" width="2.6328125" style="31" customWidth="1"/>
    <col min="11788" max="11788" width="4.6328125" style="31" customWidth="1"/>
    <col min="11789" max="11789" width="12.6328125" style="31" customWidth="1"/>
    <col min="11790" max="11792" width="7.6328125" style="31" customWidth="1"/>
    <col min="11793" max="11794" width="4.08984375" style="31" customWidth="1"/>
    <col min="11795" max="12028" width="9" style="31"/>
    <col min="12029" max="12029" width="0" style="31" hidden="1" customWidth="1"/>
    <col min="12030" max="12030" width="4.6328125" style="31" customWidth="1"/>
    <col min="12031" max="12031" width="8.6328125" style="31" customWidth="1"/>
    <col min="12032" max="12032" width="4.6328125" style="31" customWidth="1"/>
    <col min="12033" max="12033" width="12.6328125" style="31" customWidth="1"/>
    <col min="12034" max="12034" width="8.6328125" style="31" customWidth="1"/>
    <col min="12035" max="12035" width="4.6328125" style="31" customWidth="1"/>
    <col min="12036" max="12036" width="12.6328125" style="31" customWidth="1"/>
    <col min="12037" max="12037" width="8.6328125" style="31" customWidth="1"/>
    <col min="12038" max="12038" width="4.6328125" style="31" customWidth="1"/>
    <col min="12039" max="12039" width="12.6328125" style="31" customWidth="1"/>
    <col min="12040" max="12040" width="8.6328125" style="31" customWidth="1"/>
    <col min="12041" max="12041" width="1.26953125" style="31" customWidth="1"/>
    <col min="12042" max="12042" width="3.08984375" style="31" customWidth="1"/>
    <col min="12043" max="12043" width="2.6328125" style="31" customWidth="1"/>
    <col min="12044" max="12044" width="4.6328125" style="31" customWidth="1"/>
    <col min="12045" max="12045" width="12.6328125" style="31" customWidth="1"/>
    <col min="12046" max="12048" width="7.6328125" style="31" customWidth="1"/>
    <col min="12049" max="12050" width="4.08984375" style="31" customWidth="1"/>
    <col min="12051" max="12284" width="9" style="31"/>
    <col min="12285" max="12285" width="0" style="31" hidden="1" customWidth="1"/>
    <col min="12286" max="12286" width="4.6328125" style="31" customWidth="1"/>
    <col min="12287" max="12287" width="8.6328125" style="31" customWidth="1"/>
    <col min="12288" max="12288" width="4.6328125" style="31" customWidth="1"/>
    <col min="12289" max="12289" width="12.6328125" style="31" customWidth="1"/>
    <col min="12290" max="12290" width="8.6328125" style="31" customWidth="1"/>
    <col min="12291" max="12291" width="4.6328125" style="31" customWidth="1"/>
    <col min="12292" max="12292" width="12.6328125" style="31" customWidth="1"/>
    <col min="12293" max="12293" width="8.6328125" style="31" customWidth="1"/>
    <col min="12294" max="12294" width="4.6328125" style="31" customWidth="1"/>
    <col min="12295" max="12295" width="12.6328125" style="31" customWidth="1"/>
    <col min="12296" max="12296" width="8.6328125" style="31" customWidth="1"/>
    <col min="12297" max="12297" width="1.26953125" style="31" customWidth="1"/>
    <col min="12298" max="12298" width="3.08984375" style="31" customWidth="1"/>
    <col min="12299" max="12299" width="2.6328125" style="31" customWidth="1"/>
    <col min="12300" max="12300" width="4.6328125" style="31" customWidth="1"/>
    <col min="12301" max="12301" width="12.6328125" style="31" customWidth="1"/>
    <col min="12302" max="12304" width="7.6328125" style="31" customWidth="1"/>
    <col min="12305" max="12306" width="4.08984375" style="31" customWidth="1"/>
    <col min="12307" max="12540" width="9" style="31"/>
    <col min="12541" max="12541" width="0" style="31" hidden="1" customWidth="1"/>
    <col min="12542" max="12542" width="4.6328125" style="31" customWidth="1"/>
    <col min="12543" max="12543" width="8.6328125" style="31" customWidth="1"/>
    <col min="12544" max="12544" width="4.6328125" style="31" customWidth="1"/>
    <col min="12545" max="12545" width="12.6328125" style="31" customWidth="1"/>
    <col min="12546" max="12546" width="8.6328125" style="31" customWidth="1"/>
    <col min="12547" max="12547" width="4.6328125" style="31" customWidth="1"/>
    <col min="12548" max="12548" width="12.6328125" style="31" customWidth="1"/>
    <col min="12549" max="12549" width="8.6328125" style="31" customWidth="1"/>
    <col min="12550" max="12550" width="4.6328125" style="31" customWidth="1"/>
    <col min="12551" max="12551" width="12.6328125" style="31" customWidth="1"/>
    <col min="12552" max="12552" width="8.6328125" style="31" customWidth="1"/>
    <col min="12553" max="12553" width="1.26953125" style="31" customWidth="1"/>
    <col min="12554" max="12554" width="3.08984375" style="31" customWidth="1"/>
    <col min="12555" max="12555" width="2.6328125" style="31" customWidth="1"/>
    <col min="12556" max="12556" width="4.6328125" style="31" customWidth="1"/>
    <col min="12557" max="12557" width="12.6328125" style="31" customWidth="1"/>
    <col min="12558" max="12560" width="7.6328125" style="31" customWidth="1"/>
    <col min="12561" max="12562" width="4.08984375" style="31" customWidth="1"/>
    <col min="12563" max="12796" width="9" style="31"/>
    <col min="12797" max="12797" width="0" style="31" hidden="1" customWidth="1"/>
    <col min="12798" max="12798" width="4.6328125" style="31" customWidth="1"/>
    <col min="12799" max="12799" width="8.6328125" style="31" customWidth="1"/>
    <col min="12800" max="12800" width="4.6328125" style="31" customWidth="1"/>
    <col min="12801" max="12801" width="12.6328125" style="31" customWidth="1"/>
    <col min="12802" max="12802" width="8.6328125" style="31" customWidth="1"/>
    <col min="12803" max="12803" width="4.6328125" style="31" customWidth="1"/>
    <col min="12804" max="12804" width="12.6328125" style="31" customWidth="1"/>
    <col min="12805" max="12805" width="8.6328125" style="31" customWidth="1"/>
    <col min="12806" max="12806" width="4.6328125" style="31" customWidth="1"/>
    <col min="12807" max="12807" width="12.6328125" style="31" customWidth="1"/>
    <col min="12808" max="12808" width="8.6328125" style="31" customWidth="1"/>
    <col min="12809" max="12809" width="1.26953125" style="31" customWidth="1"/>
    <col min="12810" max="12810" width="3.08984375" style="31" customWidth="1"/>
    <col min="12811" max="12811" width="2.6328125" style="31" customWidth="1"/>
    <col min="12812" max="12812" width="4.6328125" style="31" customWidth="1"/>
    <col min="12813" max="12813" width="12.6328125" style="31" customWidth="1"/>
    <col min="12814" max="12816" width="7.6328125" style="31" customWidth="1"/>
    <col min="12817" max="12818" width="4.08984375" style="31" customWidth="1"/>
    <col min="12819" max="13052" width="9" style="31"/>
    <col min="13053" max="13053" width="0" style="31" hidden="1" customWidth="1"/>
    <col min="13054" max="13054" width="4.6328125" style="31" customWidth="1"/>
    <col min="13055" max="13055" width="8.6328125" style="31" customWidth="1"/>
    <col min="13056" max="13056" width="4.6328125" style="31" customWidth="1"/>
    <col min="13057" max="13057" width="12.6328125" style="31" customWidth="1"/>
    <col min="13058" max="13058" width="8.6328125" style="31" customWidth="1"/>
    <col min="13059" max="13059" width="4.6328125" style="31" customWidth="1"/>
    <col min="13060" max="13060" width="12.6328125" style="31" customWidth="1"/>
    <col min="13061" max="13061" width="8.6328125" style="31" customWidth="1"/>
    <col min="13062" max="13062" width="4.6328125" style="31" customWidth="1"/>
    <col min="13063" max="13063" width="12.6328125" style="31" customWidth="1"/>
    <col min="13064" max="13064" width="8.6328125" style="31" customWidth="1"/>
    <col min="13065" max="13065" width="1.26953125" style="31" customWidth="1"/>
    <col min="13066" max="13066" width="3.08984375" style="31" customWidth="1"/>
    <col min="13067" max="13067" width="2.6328125" style="31" customWidth="1"/>
    <col min="13068" max="13068" width="4.6328125" style="31" customWidth="1"/>
    <col min="13069" max="13069" width="12.6328125" style="31" customWidth="1"/>
    <col min="13070" max="13072" width="7.6328125" style="31" customWidth="1"/>
    <col min="13073" max="13074" width="4.08984375" style="31" customWidth="1"/>
    <col min="13075" max="13308" width="9" style="31"/>
    <col min="13309" max="13309" width="0" style="31" hidden="1" customWidth="1"/>
    <col min="13310" max="13310" width="4.6328125" style="31" customWidth="1"/>
    <col min="13311" max="13311" width="8.6328125" style="31" customWidth="1"/>
    <col min="13312" max="13312" width="4.6328125" style="31" customWidth="1"/>
    <col min="13313" max="13313" width="12.6328125" style="31" customWidth="1"/>
    <col min="13314" max="13314" width="8.6328125" style="31" customWidth="1"/>
    <col min="13315" max="13315" width="4.6328125" style="31" customWidth="1"/>
    <col min="13316" max="13316" width="12.6328125" style="31" customWidth="1"/>
    <col min="13317" max="13317" width="8.6328125" style="31" customWidth="1"/>
    <col min="13318" max="13318" width="4.6328125" style="31" customWidth="1"/>
    <col min="13319" max="13319" width="12.6328125" style="31" customWidth="1"/>
    <col min="13320" max="13320" width="8.6328125" style="31" customWidth="1"/>
    <col min="13321" max="13321" width="1.26953125" style="31" customWidth="1"/>
    <col min="13322" max="13322" width="3.08984375" style="31" customWidth="1"/>
    <col min="13323" max="13323" width="2.6328125" style="31" customWidth="1"/>
    <col min="13324" max="13324" width="4.6328125" style="31" customWidth="1"/>
    <col min="13325" max="13325" width="12.6328125" style="31" customWidth="1"/>
    <col min="13326" max="13328" width="7.6328125" style="31" customWidth="1"/>
    <col min="13329" max="13330" width="4.08984375" style="31" customWidth="1"/>
    <col min="13331" max="13564" width="9" style="31"/>
    <col min="13565" max="13565" width="0" style="31" hidden="1" customWidth="1"/>
    <col min="13566" max="13566" width="4.6328125" style="31" customWidth="1"/>
    <col min="13567" max="13567" width="8.6328125" style="31" customWidth="1"/>
    <col min="13568" max="13568" width="4.6328125" style="31" customWidth="1"/>
    <col min="13569" max="13569" width="12.6328125" style="31" customWidth="1"/>
    <col min="13570" max="13570" width="8.6328125" style="31" customWidth="1"/>
    <col min="13571" max="13571" width="4.6328125" style="31" customWidth="1"/>
    <col min="13572" max="13572" width="12.6328125" style="31" customWidth="1"/>
    <col min="13573" max="13573" width="8.6328125" style="31" customWidth="1"/>
    <col min="13574" max="13574" width="4.6328125" style="31" customWidth="1"/>
    <col min="13575" max="13575" width="12.6328125" style="31" customWidth="1"/>
    <col min="13576" max="13576" width="8.6328125" style="31" customWidth="1"/>
    <col min="13577" max="13577" width="1.26953125" style="31" customWidth="1"/>
    <col min="13578" max="13578" width="3.08984375" style="31" customWidth="1"/>
    <col min="13579" max="13579" width="2.6328125" style="31" customWidth="1"/>
    <col min="13580" max="13580" width="4.6328125" style="31" customWidth="1"/>
    <col min="13581" max="13581" width="12.6328125" style="31" customWidth="1"/>
    <col min="13582" max="13584" width="7.6328125" style="31" customWidth="1"/>
    <col min="13585" max="13586" width="4.08984375" style="31" customWidth="1"/>
    <col min="13587" max="13820" width="9" style="31"/>
    <col min="13821" max="13821" width="0" style="31" hidden="1" customWidth="1"/>
    <col min="13822" max="13822" width="4.6328125" style="31" customWidth="1"/>
    <col min="13823" max="13823" width="8.6328125" style="31" customWidth="1"/>
    <col min="13824" max="13824" width="4.6328125" style="31" customWidth="1"/>
    <col min="13825" max="13825" width="12.6328125" style="31" customWidth="1"/>
    <col min="13826" max="13826" width="8.6328125" style="31" customWidth="1"/>
    <col min="13827" max="13827" width="4.6328125" style="31" customWidth="1"/>
    <col min="13828" max="13828" width="12.6328125" style="31" customWidth="1"/>
    <col min="13829" max="13829" width="8.6328125" style="31" customWidth="1"/>
    <col min="13830" max="13830" width="4.6328125" style="31" customWidth="1"/>
    <col min="13831" max="13831" width="12.6328125" style="31" customWidth="1"/>
    <col min="13832" max="13832" width="8.6328125" style="31" customWidth="1"/>
    <col min="13833" max="13833" width="1.26953125" style="31" customWidth="1"/>
    <col min="13834" max="13834" width="3.08984375" style="31" customWidth="1"/>
    <col min="13835" max="13835" width="2.6328125" style="31" customWidth="1"/>
    <col min="13836" max="13836" width="4.6328125" style="31" customWidth="1"/>
    <col min="13837" max="13837" width="12.6328125" style="31" customWidth="1"/>
    <col min="13838" max="13840" width="7.6328125" style="31" customWidth="1"/>
    <col min="13841" max="13842" width="4.08984375" style="31" customWidth="1"/>
    <col min="13843" max="14076" width="9" style="31"/>
    <col min="14077" max="14077" width="0" style="31" hidden="1" customWidth="1"/>
    <col min="14078" max="14078" width="4.6328125" style="31" customWidth="1"/>
    <col min="14079" max="14079" width="8.6328125" style="31" customWidth="1"/>
    <col min="14080" max="14080" width="4.6328125" style="31" customWidth="1"/>
    <col min="14081" max="14081" width="12.6328125" style="31" customWidth="1"/>
    <col min="14082" max="14082" width="8.6328125" style="31" customWidth="1"/>
    <col min="14083" max="14083" width="4.6328125" style="31" customWidth="1"/>
    <col min="14084" max="14084" width="12.6328125" style="31" customWidth="1"/>
    <col min="14085" max="14085" width="8.6328125" style="31" customWidth="1"/>
    <col min="14086" max="14086" width="4.6328125" style="31" customWidth="1"/>
    <col min="14087" max="14087" width="12.6328125" style="31" customWidth="1"/>
    <col min="14088" max="14088" width="8.6328125" style="31" customWidth="1"/>
    <col min="14089" max="14089" width="1.26953125" style="31" customWidth="1"/>
    <col min="14090" max="14090" width="3.08984375" style="31" customWidth="1"/>
    <col min="14091" max="14091" width="2.6328125" style="31" customWidth="1"/>
    <col min="14092" max="14092" width="4.6328125" style="31" customWidth="1"/>
    <col min="14093" max="14093" width="12.6328125" style="31" customWidth="1"/>
    <col min="14094" max="14096" width="7.6328125" style="31" customWidth="1"/>
    <col min="14097" max="14098" width="4.08984375" style="31" customWidth="1"/>
    <col min="14099" max="14332" width="9" style="31"/>
    <col min="14333" max="14333" width="0" style="31" hidden="1" customWidth="1"/>
    <col min="14334" max="14334" width="4.6328125" style="31" customWidth="1"/>
    <col min="14335" max="14335" width="8.6328125" style="31" customWidth="1"/>
    <col min="14336" max="14336" width="4.6328125" style="31" customWidth="1"/>
    <col min="14337" max="14337" width="12.6328125" style="31" customWidth="1"/>
    <col min="14338" max="14338" width="8.6328125" style="31" customWidth="1"/>
    <col min="14339" max="14339" width="4.6328125" style="31" customWidth="1"/>
    <col min="14340" max="14340" width="12.6328125" style="31" customWidth="1"/>
    <col min="14341" max="14341" width="8.6328125" style="31" customWidth="1"/>
    <col min="14342" max="14342" width="4.6328125" style="31" customWidth="1"/>
    <col min="14343" max="14343" width="12.6328125" style="31" customWidth="1"/>
    <col min="14344" max="14344" width="8.6328125" style="31" customWidth="1"/>
    <col min="14345" max="14345" width="1.26953125" style="31" customWidth="1"/>
    <col min="14346" max="14346" width="3.08984375" style="31" customWidth="1"/>
    <col min="14347" max="14347" width="2.6328125" style="31" customWidth="1"/>
    <col min="14348" max="14348" width="4.6328125" style="31" customWidth="1"/>
    <col min="14349" max="14349" width="12.6328125" style="31" customWidth="1"/>
    <col min="14350" max="14352" width="7.6328125" style="31" customWidth="1"/>
    <col min="14353" max="14354" width="4.08984375" style="31" customWidth="1"/>
    <col min="14355" max="14588" width="9" style="31"/>
    <col min="14589" max="14589" width="0" style="31" hidden="1" customWidth="1"/>
    <col min="14590" max="14590" width="4.6328125" style="31" customWidth="1"/>
    <col min="14591" max="14591" width="8.6328125" style="31" customWidth="1"/>
    <col min="14592" max="14592" width="4.6328125" style="31" customWidth="1"/>
    <col min="14593" max="14593" width="12.6328125" style="31" customWidth="1"/>
    <col min="14594" max="14594" width="8.6328125" style="31" customWidth="1"/>
    <col min="14595" max="14595" width="4.6328125" style="31" customWidth="1"/>
    <col min="14596" max="14596" width="12.6328125" style="31" customWidth="1"/>
    <col min="14597" max="14597" width="8.6328125" style="31" customWidth="1"/>
    <col min="14598" max="14598" width="4.6328125" style="31" customWidth="1"/>
    <col min="14599" max="14599" width="12.6328125" style="31" customWidth="1"/>
    <col min="14600" max="14600" width="8.6328125" style="31" customWidth="1"/>
    <col min="14601" max="14601" width="1.26953125" style="31" customWidth="1"/>
    <col min="14602" max="14602" width="3.08984375" style="31" customWidth="1"/>
    <col min="14603" max="14603" width="2.6328125" style="31" customWidth="1"/>
    <col min="14604" max="14604" width="4.6328125" style="31" customWidth="1"/>
    <col min="14605" max="14605" width="12.6328125" style="31" customWidth="1"/>
    <col min="14606" max="14608" width="7.6328125" style="31" customWidth="1"/>
    <col min="14609" max="14610" width="4.08984375" style="31" customWidth="1"/>
    <col min="14611" max="14844" width="9" style="31"/>
    <col min="14845" max="14845" width="0" style="31" hidden="1" customWidth="1"/>
    <col min="14846" max="14846" width="4.6328125" style="31" customWidth="1"/>
    <col min="14847" max="14847" width="8.6328125" style="31" customWidth="1"/>
    <col min="14848" max="14848" width="4.6328125" style="31" customWidth="1"/>
    <col min="14849" max="14849" width="12.6328125" style="31" customWidth="1"/>
    <col min="14850" max="14850" width="8.6328125" style="31" customWidth="1"/>
    <col min="14851" max="14851" width="4.6328125" style="31" customWidth="1"/>
    <col min="14852" max="14852" width="12.6328125" style="31" customWidth="1"/>
    <col min="14853" max="14853" width="8.6328125" style="31" customWidth="1"/>
    <col min="14854" max="14854" width="4.6328125" style="31" customWidth="1"/>
    <col min="14855" max="14855" width="12.6328125" style="31" customWidth="1"/>
    <col min="14856" max="14856" width="8.6328125" style="31" customWidth="1"/>
    <col min="14857" max="14857" width="1.26953125" style="31" customWidth="1"/>
    <col min="14858" max="14858" width="3.08984375" style="31" customWidth="1"/>
    <col min="14859" max="14859" width="2.6328125" style="31" customWidth="1"/>
    <col min="14860" max="14860" width="4.6328125" style="31" customWidth="1"/>
    <col min="14861" max="14861" width="12.6328125" style="31" customWidth="1"/>
    <col min="14862" max="14864" width="7.6328125" style="31" customWidth="1"/>
    <col min="14865" max="14866" width="4.08984375" style="31" customWidth="1"/>
    <col min="14867" max="15100" width="9" style="31"/>
    <col min="15101" max="15101" width="0" style="31" hidden="1" customWidth="1"/>
    <col min="15102" max="15102" width="4.6328125" style="31" customWidth="1"/>
    <col min="15103" max="15103" width="8.6328125" style="31" customWidth="1"/>
    <col min="15104" max="15104" width="4.6328125" style="31" customWidth="1"/>
    <col min="15105" max="15105" width="12.6328125" style="31" customWidth="1"/>
    <col min="15106" max="15106" width="8.6328125" style="31" customWidth="1"/>
    <col min="15107" max="15107" width="4.6328125" style="31" customWidth="1"/>
    <col min="15108" max="15108" width="12.6328125" style="31" customWidth="1"/>
    <col min="15109" max="15109" width="8.6328125" style="31" customWidth="1"/>
    <col min="15110" max="15110" width="4.6328125" style="31" customWidth="1"/>
    <col min="15111" max="15111" width="12.6328125" style="31" customWidth="1"/>
    <col min="15112" max="15112" width="8.6328125" style="31" customWidth="1"/>
    <col min="15113" max="15113" width="1.26953125" style="31" customWidth="1"/>
    <col min="15114" max="15114" width="3.08984375" style="31" customWidth="1"/>
    <col min="15115" max="15115" width="2.6328125" style="31" customWidth="1"/>
    <col min="15116" max="15116" width="4.6328125" style="31" customWidth="1"/>
    <col min="15117" max="15117" width="12.6328125" style="31" customWidth="1"/>
    <col min="15118" max="15120" width="7.6328125" style="31" customWidth="1"/>
    <col min="15121" max="15122" width="4.08984375" style="31" customWidth="1"/>
    <col min="15123" max="15356" width="9" style="31"/>
    <col min="15357" max="15357" width="0" style="31" hidden="1" customWidth="1"/>
    <col min="15358" max="15358" width="4.6328125" style="31" customWidth="1"/>
    <col min="15359" max="15359" width="8.6328125" style="31" customWidth="1"/>
    <col min="15360" max="15360" width="4.6328125" style="31" customWidth="1"/>
    <col min="15361" max="15361" width="12.6328125" style="31" customWidth="1"/>
    <col min="15362" max="15362" width="8.6328125" style="31" customWidth="1"/>
    <col min="15363" max="15363" width="4.6328125" style="31" customWidth="1"/>
    <col min="15364" max="15364" width="12.6328125" style="31" customWidth="1"/>
    <col min="15365" max="15365" width="8.6328125" style="31" customWidth="1"/>
    <col min="15366" max="15366" width="4.6328125" style="31" customWidth="1"/>
    <col min="15367" max="15367" width="12.6328125" style="31" customWidth="1"/>
    <col min="15368" max="15368" width="8.6328125" style="31" customWidth="1"/>
    <col min="15369" max="15369" width="1.26953125" style="31" customWidth="1"/>
    <col min="15370" max="15370" width="3.08984375" style="31" customWidth="1"/>
    <col min="15371" max="15371" width="2.6328125" style="31" customWidth="1"/>
    <col min="15372" max="15372" width="4.6328125" style="31" customWidth="1"/>
    <col min="15373" max="15373" width="12.6328125" style="31" customWidth="1"/>
    <col min="15374" max="15376" width="7.6328125" style="31" customWidth="1"/>
    <col min="15377" max="15378" width="4.08984375" style="31" customWidth="1"/>
    <col min="15379" max="15612" width="9" style="31"/>
    <col min="15613" max="15613" width="0" style="31" hidden="1" customWidth="1"/>
    <col min="15614" max="15614" width="4.6328125" style="31" customWidth="1"/>
    <col min="15615" max="15615" width="8.6328125" style="31" customWidth="1"/>
    <col min="15616" max="15616" width="4.6328125" style="31" customWidth="1"/>
    <col min="15617" max="15617" width="12.6328125" style="31" customWidth="1"/>
    <col min="15618" max="15618" width="8.6328125" style="31" customWidth="1"/>
    <col min="15619" max="15619" width="4.6328125" style="31" customWidth="1"/>
    <col min="15620" max="15620" width="12.6328125" style="31" customWidth="1"/>
    <col min="15621" max="15621" width="8.6328125" style="31" customWidth="1"/>
    <col min="15622" max="15622" width="4.6328125" style="31" customWidth="1"/>
    <col min="15623" max="15623" width="12.6328125" style="31" customWidth="1"/>
    <col min="15624" max="15624" width="8.6328125" style="31" customWidth="1"/>
    <col min="15625" max="15625" width="1.26953125" style="31" customWidth="1"/>
    <col min="15626" max="15626" width="3.08984375" style="31" customWidth="1"/>
    <col min="15627" max="15627" width="2.6328125" style="31" customWidth="1"/>
    <col min="15628" max="15628" width="4.6328125" style="31" customWidth="1"/>
    <col min="15629" max="15629" width="12.6328125" style="31" customWidth="1"/>
    <col min="15630" max="15632" width="7.6328125" style="31" customWidth="1"/>
    <col min="15633" max="15634" width="4.08984375" style="31" customWidth="1"/>
    <col min="15635" max="15868" width="9" style="31"/>
    <col min="15869" max="15869" width="0" style="31" hidden="1" customWidth="1"/>
    <col min="15870" max="15870" width="4.6328125" style="31" customWidth="1"/>
    <col min="15871" max="15871" width="8.6328125" style="31" customWidth="1"/>
    <col min="15872" max="15872" width="4.6328125" style="31" customWidth="1"/>
    <col min="15873" max="15873" width="12.6328125" style="31" customWidth="1"/>
    <col min="15874" max="15874" width="8.6328125" style="31" customWidth="1"/>
    <col min="15875" max="15875" width="4.6328125" style="31" customWidth="1"/>
    <col min="15876" max="15876" width="12.6328125" style="31" customWidth="1"/>
    <col min="15877" max="15877" width="8.6328125" style="31" customWidth="1"/>
    <col min="15878" max="15878" width="4.6328125" style="31" customWidth="1"/>
    <col min="15879" max="15879" width="12.6328125" style="31" customWidth="1"/>
    <col min="15880" max="15880" width="8.6328125" style="31" customWidth="1"/>
    <col min="15881" max="15881" width="1.26953125" style="31" customWidth="1"/>
    <col min="15882" max="15882" width="3.08984375" style="31" customWidth="1"/>
    <col min="15883" max="15883" width="2.6328125" style="31" customWidth="1"/>
    <col min="15884" max="15884" width="4.6328125" style="31" customWidth="1"/>
    <col min="15885" max="15885" width="12.6328125" style="31" customWidth="1"/>
    <col min="15886" max="15888" width="7.6328125" style="31" customWidth="1"/>
    <col min="15889" max="15890" width="4.08984375" style="31" customWidth="1"/>
    <col min="15891" max="16124" width="9" style="31"/>
    <col min="16125" max="16125" width="0" style="31" hidden="1" customWidth="1"/>
    <col min="16126" max="16126" width="4.6328125" style="31" customWidth="1"/>
    <col min="16127" max="16127" width="8.6328125" style="31" customWidth="1"/>
    <col min="16128" max="16128" width="4.6328125" style="31" customWidth="1"/>
    <col min="16129" max="16129" width="12.6328125" style="31" customWidth="1"/>
    <col min="16130" max="16130" width="8.6328125" style="31" customWidth="1"/>
    <col min="16131" max="16131" width="4.6328125" style="31" customWidth="1"/>
    <col min="16132" max="16132" width="12.6328125" style="31" customWidth="1"/>
    <col min="16133" max="16133" width="8.6328125" style="31" customWidth="1"/>
    <col min="16134" max="16134" width="4.6328125" style="31" customWidth="1"/>
    <col min="16135" max="16135" width="12.6328125" style="31" customWidth="1"/>
    <col min="16136" max="16136" width="8.6328125" style="31" customWidth="1"/>
    <col min="16137" max="16137" width="1.26953125" style="31" customWidth="1"/>
    <col min="16138" max="16138" width="3.08984375" style="31" customWidth="1"/>
    <col min="16139" max="16139" width="2.6328125" style="31" customWidth="1"/>
    <col min="16140" max="16140" width="4.6328125" style="31" customWidth="1"/>
    <col min="16141" max="16141" width="12.6328125" style="31" customWidth="1"/>
    <col min="16142" max="16144" width="7.6328125" style="31" customWidth="1"/>
    <col min="16145" max="16146" width="4.08984375" style="31" customWidth="1"/>
    <col min="16147" max="16384" width="9" style="31"/>
  </cols>
  <sheetData>
    <row r="1" spans="2:18" ht="13.5" thickBot="1" x14ac:dyDescent="0.25"/>
    <row r="2" spans="2:18" s="30" customFormat="1" ht="23.15" customHeight="1" thickBot="1" x14ac:dyDescent="0.35">
      <c r="B2" s="279" t="s">
        <v>108</v>
      </c>
      <c r="C2" s="280"/>
      <c r="D2" s="91"/>
      <c r="E2" s="249" t="s">
        <v>2731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91"/>
    </row>
    <row r="3" spans="2:18" ht="18" customHeight="1" x14ac:dyDescent="0.2">
      <c r="B3" s="92"/>
      <c r="C3" s="92"/>
      <c r="D3" s="92"/>
      <c r="E3" s="92"/>
      <c r="F3" s="92"/>
      <c r="G3" s="92"/>
      <c r="H3" s="92"/>
      <c r="I3" s="92"/>
      <c r="J3" s="93"/>
      <c r="K3" s="94"/>
      <c r="L3" s="94"/>
      <c r="M3" s="94"/>
      <c r="N3" s="94"/>
      <c r="O3" s="94"/>
      <c r="P3" s="272" t="s">
        <v>269</v>
      </c>
      <c r="Q3" s="272"/>
      <c r="R3" s="93"/>
    </row>
    <row r="4" spans="2:18" ht="30" customHeight="1" x14ac:dyDescent="0.2">
      <c r="B4" s="101" t="s">
        <v>109</v>
      </c>
      <c r="C4" s="281">
        <f>初期設定!C4</f>
        <v>0</v>
      </c>
      <c r="D4" s="282"/>
      <c r="E4" s="95" t="s">
        <v>110</v>
      </c>
      <c r="F4" s="307" t="str">
        <f>初期設定!$C$2</f>
        <v/>
      </c>
      <c r="G4" s="308"/>
      <c r="H4" s="308"/>
      <c r="I4" s="309"/>
      <c r="J4" s="93"/>
      <c r="K4" s="252" t="s">
        <v>111</v>
      </c>
      <c r="L4" s="253"/>
      <c r="M4" s="254"/>
      <c r="N4" s="255">
        <f>初期設定!C8</f>
        <v>0</v>
      </c>
      <c r="O4" s="256"/>
      <c r="P4" s="256"/>
      <c r="Q4" s="256"/>
      <c r="R4" s="33" t="s">
        <v>112</v>
      </c>
    </row>
    <row r="5" spans="2:18" ht="3" customHeight="1" x14ac:dyDescent="0.2">
      <c r="B5" s="96"/>
      <c r="C5" s="96"/>
      <c r="D5" s="97"/>
      <c r="E5" s="97"/>
      <c r="F5" s="97"/>
      <c r="G5" s="97"/>
      <c r="H5" s="97"/>
      <c r="I5" s="97"/>
      <c r="J5" s="93"/>
      <c r="K5" s="98"/>
      <c r="L5" s="99"/>
      <c r="M5" s="34"/>
      <c r="N5" s="94"/>
      <c r="O5" s="94"/>
      <c r="P5" s="94"/>
      <c r="Q5" s="94"/>
      <c r="R5" s="34"/>
    </row>
    <row r="6" spans="2:18" ht="19.5" customHeight="1" x14ac:dyDescent="0.2">
      <c r="B6" s="257" t="s">
        <v>113</v>
      </c>
      <c r="C6" s="258"/>
      <c r="D6" s="259"/>
      <c r="E6" s="194" t="str">
        <f>CONCATENATE(学校番号!H2,初期設定!C5)</f>
        <v>〒</v>
      </c>
      <c r="F6" s="329" t="str">
        <f>初期設定!C7</f>
        <v/>
      </c>
      <c r="G6" s="329"/>
      <c r="H6" s="329"/>
      <c r="I6" s="330"/>
      <c r="J6" s="93"/>
      <c r="K6" s="263" t="s">
        <v>114</v>
      </c>
      <c r="L6" s="264"/>
      <c r="M6" s="265"/>
      <c r="N6" s="269">
        <f>初期設定!C9</f>
        <v>0</v>
      </c>
      <c r="O6" s="270"/>
      <c r="P6" s="270"/>
      <c r="Q6" s="270"/>
      <c r="R6" s="283" t="s">
        <v>112</v>
      </c>
    </row>
    <row r="7" spans="2:18" s="35" customFormat="1" ht="13.5" customHeight="1" x14ac:dyDescent="0.2">
      <c r="B7" s="260"/>
      <c r="C7" s="261"/>
      <c r="D7" s="262"/>
      <c r="E7" s="193"/>
      <c r="F7" s="195" t="s">
        <v>267</v>
      </c>
      <c r="G7" s="250" t="str">
        <f>初期設定!C6</f>
        <v/>
      </c>
      <c r="H7" s="250"/>
      <c r="I7" s="251"/>
      <c r="J7" s="100"/>
      <c r="K7" s="266"/>
      <c r="L7" s="267"/>
      <c r="M7" s="268"/>
      <c r="N7" s="271"/>
      <c r="O7" s="271"/>
      <c r="P7" s="271"/>
      <c r="Q7" s="271"/>
      <c r="R7" s="284"/>
    </row>
    <row r="8" spans="2:18" ht="3" customHeight="1" x14ac:dyDescent="0.2"/>
    <row r="9" spans="2:18" ht="18.75" customHeight="1" thickBot="1" x14ac:dyDescent="0.25">
      <c r="B9" s="36" t="s">
        <v>62</v>
      </c>
      <c r="C9" s="36" t="s">
        <v>63</v>
      </c>
      <c r="D9" s="37" t="s">
        <v>115</v>
      </c>
      <c r="E9" s="38" t="s">
        <v>116</v>
      </c>
      <c r="F9" s="39" t="s">
        <v>117</v>
      </c>
      <c r="G9" s="37" t="s">
        <v>115</v>
      </c>
      <c r="H9" s="38" t="s">
        <v>116</v>
      </c>
      <c r="I9" s="40" t="s">
        <v>117</v>
      </c>
      <c r="J9" s="41"/>
      <c r="K9" s="42" t="s">
        <v>118</v>
      </c>
      <c r="L9" s="43" t="s">
        <v>62</v>
      </c>
      <c r="M9" s="44" t="s">
        <v>119</v>
      </c>
      <c r="N9" s="45" t="s">
        <v>120</v>
      </c>
      <c r="O9" s="299" t="s">
        <v>121</v>
      </c>
      <c r="P9" s="300"/>
      <c r="Q9" s="46" t="s">
        <v>122</v>
      </c>
      <c r="R9" s="47" t="s">
        <v>123</v>
      </c>
    </row>
    <row r="10" spans="2:18" ht="15" customHeight="1" thickTop="1" x14ac:dyDescent="0.2">
      <c r="B10" s="331" t="s">
        <v>161</v>
      </c>
      <c r="C10" s="48" t="s">
        <v>124</v>
      </c>
      <c r="D10" s="102" t="str">
        <f>記録入力!$J4</f>
        <v/>
      </c>
      <c r="E10" s="103" t="str">
        <f>記録入力!$K4</f>
        <v/>
      </c>
      <c r="F10" s="104" t="str">
        <f>記録入力!$I4</f>
        <v/>
      </c>
      <c r="G10" s="102" t="str">
        <f>記録入力!$J5</f>
        <v/>
      </c>
      <c r="H10" s="103" t="str">
        <f>記録入力!$K5</f>
        <v/>
      </c>
      <c r="I10" s="105" t="str">
        <f>記録入力!$I5</f>
        <v/>
      </c>
      <c r="J10" s="49"/>
      <c r="K10" s="50">
        <v>1</v>
      </c>
      <c r="L10" s="51" t="str">
        <f>IF(M10="","","男")</f>
        <v/>
      </c>
      <c r="M10" s="90" t="str">
        <f>IF(ISERROR(データ完成!C3),"",(データ完成!C3))</f>
        <v/>
      </c>
      <c r="N10" s="52" t="str">
        <f>IF(ISERROR(データ完成!D3),"",データ完成!D3)</f>
        <v/>
      </c>
      <c r="O10" s="53" t="str">
        <f>IF(ISERROR(データ完成!E3),"",データ完成!E3)</f>
        <v/>
      </c>
      <c r="P10" s="54" t="str">
        <f>IF(ISERROR(データ完成!F3),"",データ完成!F3)</f>
        <v/>
      </c>
      <c r="Q10" s="53" t="str">
        <f>IF(ISERROR(データ完成!J3),"",データ完成!J3)</f>
        <v/>
      </c>
      <c r="R10" s="55" t="str">
        <f>IF(ISERROR(データ完成!K3),"",データ完成!K3)</f>
        <v/>
      </c>
    </row>
    <row r="11" spans="2:18" ht="15" customHeight="1" x14ac:dyDescent="0.2">
      <c r="B11" s="332"/>
      <c r="C11" s="126" t="s">
        <v>125</v>
      </c>
      <c r="D11" s="106" t="str">
        <f>記録入力!$J8</f>
        <v/>
      </c>
      <c r="E11" s="107" t="str">
        <f>記録入力!$K8</f>
        <v/>
      </c>
      <c r="F11" s="108" t="str">
        <f>記録入力!$I8</f>
        <v/>
      </c>
      <c r="G11" s="106" t="str">
        <f>記録入力!$J9</f>
        <v/>
      </c>
      <c r="H11" s="107" t="str">
        <f>記録入力!$K9</f>
        <v/>
      </c>
      <c r="I11" s="109" t="str">
        <f>記録入力!$I9</f>
        <v/>
      </c>
      <c r="J11" s="49"/>
      <c r="K11" s="58">
        <v>2</v>
      </c>
      <c r="L11" s="59" t="str">
        <f t="shared" ref="L11:L43" si="0">IF(M11="","","男")</f>
        <v/>
      </c>
      <c r="M11" s="89" t="str">
        <f>IF(ISERROR(データ完成!C4),"",(データ完成!C4))</f>
        <v/>
      </c>
      <c r="N11" s="61" t="str">
        <f>IF(ISERROR(データ完成!D4),"",データ完成!D4)</f>
        <v/>
      </c>
      <c r="O11" s="56" t="str">
        <f>データ完成!E4</f>
        <v/>
      </c>
      <c r="P11" s="57" t="str">
        <f>データ完成!F4</f>
        <v/>
      </c>
      <c r="Q11" s="56" t="str">
        <f>IF(ISERROR(データ完成!J4),"",データ完成!J4)</f>
        <v/>
      </c>
      <c r="R11" s="62" t="str">
        <f>IF(ISERROR(データ完成!K4),"",データ完成!K4)</f>
        <v/>
      </c>
    </row>
    <row r="12" spans="2:18" ht="15" customHeight="1" x14ac:dyDescent="0.2">
      <c r="B12" s="332"/>
      <c r="C12" s="126" t="s">
        <v>126</v>
      </c>
      <c r="D12" s="106">
        <f>記録入力!E12</f>
        <v>0</v>
      </c>
      <c r="E12" s="107" t="str">
        <f>記録入力!$K12</f>
        <v/>
      </c>
      <c r="F12" s="108" t="str">
        <f>記録入力!$I12</f>
        <v/>
      </c>
      <c r="G12" s="106">
        <f>記録入力!E13</f>
        <v>0</v>
      </c>
      <c r="H12" s="107" t="str">
        <f>記録入力!$K13</f>
        <v/>
      </c>
      <c r="I12" s="109" t="str">
        <f>記録入力!$I13</f>
        <v/>
      </c>
      <c r="J12" s="49"/>
      <c r="K12" s="58">
        <v>3</v>
      </c>
      <c r="L12" s="59" t="str">
        <f t="shared" si="0"/>
        <v/>
      </c>
      <c r="M12" s="89" t="str">
        <f>IF(ISERROR(データ完成!C5),"",(データ完成!C5))</f>
        <v/>
      </c>
      <c r="N12" s="61" t="str">
        <f>IF(ISERROR(データ完成!D5),"",データ完成!D5)</f>
        <v/>
      </c>
      <c r="O12" s="56" t="str">
        <f>データ完成!E5</f>
        <v/>
      </c>
      <c r="P12" s="57" t="str">
        <f>データ完成!F5</f>
        <v/>
      </c>
      <c r="Q12" s="56" t="str">
        <f>IF(ISERROR(データ完成!J5),"",データ完成!J5)</f>
        <v/>
      </c>
      <c r="R12" s="62" t="str">
        <f>IF(ISERROR(データ完成!K5),"",データ完成!K5)</f>
        <v/>
      </c>
    </row>
    <row r="13" spans="2:18" ht="15" customHeight="1" x14ac:dyDescent="0.2">
      <c r="B13" s="332"/>
      <c r="C13" s="126" t="s">
        <v>127</v>
      </c>
      <c r="D13" s="106">
        <f>記録入力!E16</f>
        <v>0</v>
      </c>
      <c r="E13" s="107" t="str">
        <f>記録入力!$K16</f>
        <v/>
      </c>
      <c r="F13" s="108" t="str">
        <f>記録入力!$I16</f>
        <v/>
      </c>
      <c r="G13" s="106" t="str">
        <f>記録入力!$J17</f>
        <v/>
      </c>
      <c r="H13" s="107" t="str">
        <f>記録入力!$K17</f>
        <v/>
      </c>
      <c r="I13" s="109" t="str">
        <f>記録入力!$I17</f>
        <v/>
      </c>
      <c r="J13" s="49"/>
      <c r="K13" s="58">
        <v>4</v>
      </c>
      <c r="L13" s="59" t="str">
        <f t="shared" si="0"/>
        <v/>
      </c>
      <c r="M13" s="89" t="str">
        <f>IF(ISERROR(データ完成!C6),"",(データ完成!C6))</f>
        <v/>
      </c>
      <c r="N13" s="61" t="str">
        <f>IF(ISERROR(データ完成!D6),"",データ完成!D6)</f>
        <v/>
      </c>
      <c r="O13" s="56" t="str">
        <f>データ完成!E6</f>
        <v/>
      </c>
      <c r="P13" s="57" t="str">
        <f>データ完成!F6</f>
        <v/>
      </c>
      <c r="Q13" s="56" t="str">
        <f>IF(ISERROR(データ完成!J6),"",データ完成!J6)</f>
        <v/>
      </c>
      <c r="R13" s="62" t="str">
        <f>IF(ISERROR(データ完成!K6),"",データ完成!K6)</f>
        <v/>
      </c>
    </row>
    <row r="14" spans="2:18" ht="15" customHeight="1" x14ac:dyDescent="0.2">
      <c r="B14" s="332"/>
      <c r="C14" s="126" t="s">
        <v>128</v>
      </c>
      <c r="D14" s="106" t="str">
        <f>記録入力!$J20</f>
        <v/>
      </c>
      <c r="E14" s="107" t="str">
        <f>記録入力!$K20</f>
        <v/>
      </c>
      <c r="F14" s="108" t="str">
        <f>記録入力!$I20</f>
        <v/>
      </c>
      <c r="G14" s="106" t="str">
        <f>記録入力!$J21</f>
        <v/>
      </c>
      <c r="H14" s="107" t="str">
        <f>記録入力!$K21</f>
        <v/>
      </c>
      <c r="I14" s="109" t="str">
        <f>記録入力!$I21</f>
        <v/>
      </c>
      <c r="J14" s="49"/>
      <c r="K14" s="58">
        <v>5</v>
      </c>
      <c r="L14" s="59" t="str">
        <f t="shared" si="0"/>
        <v/>
      </c>
      <c r="M14" s="89" t="str">
        <f>IF(ISERROR(データ完成!C7),"",(データ完成!C7))</f>
        <v/>
      </c>
      <c r="N14" s="61" t="str">
        <f>IF(ISERROR(データ完成!D7),"",データ完成!D7)</f>
        <v/>
      </c>
      <c r="O14" s="56" t="str">
        <f>データ完成!E7</f>
        <v/>
      </c>
      <c r="P14" s="57" t="str">
        <f>データ完成!F7</f>
        <v/>
      </c>
      <c r="Q14" s="56" t="str">
        <f>IF(ISERROR(データ完成!J7),"",データ完成!J7)</f>
        <v/>
      </c>
      <c r="R14" s="62" t="str">
        <f>IF(ISERROR(データ完成!K7),"",データ完成!K7)</f>
        <v/>
      </c>
    </row>
    <row r="15" spans="2:18" ht="15" customHeight="1" x14ac:dyDescent="0.2">
      <c r="B15" s="332"/>
      <c r="C15" s="126" t="s">
        <v>30</v>
      </c>
      <c r="D15" s="106" t="str">
        <f>記録入力!$J24</f>
        <v/>
      </c>
      <c r="E15" s="107" t="str">
        <f>記録入力!$K24</f>
        <v/>
      </c>
      <c r="F15" s="108" t="str">
        <f>記録入力!$I24</f>
        <v/>
      </c>
      <c r="G15" s="106" t="str">
        <f>記録入力!$J25</f>
        <v/>
      </c>
      <c r="H15" s="107" t="str">
        <f>記録入力!$K25</f>
        <v/>
      </c>
      <c r="I15" s="109" t="str">
        <f>記録入力!$I25</f>
        <v/>
      </c>
      <c r="J15" s="49"/>
      <c r="K15" s="58">
        <v>6</v>
      </c>
      <c r="L15" s="59" t="str">
        <f t="shared" si="0"/>
        <v/>
      </c>
      <c r="M15" s="89" t="str">
        <f>IF(ISERROR(データ完成!C8),"",(データ完成!C8))</f>
        <v/>
      </c>
      <c r="N15" s="61" t="str">
        <f>IF(ISERROR(データ完成!D8),"",データ完成!D8)</f>
        <v/>
      </c>
      <c r="O15" s="56" t="str">
        <f>データ完成!E8</f>
        <v/>
      </c>
      <c r="P15" s="57" t="str">
        <f>データ完成!F8</f>
        <v/>
      </c>
      <c r="Q15" s="56" t="str">
        <f>IF(ISERROR(データ完成!J8),"",データ完成!J8)</f>
        <v/>
      </c>
      <c r="R15" s="62" t="str">
        <f>IF(ISERROR(データ完成!K8),"",データ完成!K8)</f>
        <v/>
      </c>
    </row>
    <row r="16" spans="2:18" ht="15" customHeight="1" x14ac:dyDescent="0.2">
      <c r="B16" s="332"/>
      <c r="C16" s="126" t="s">
        <v>31</v>
      </c>
      <c r="D16" s="106" t="str">
        <f>記録入力!$J28</f>
        <v/>
      </c>
      <c r="E16" s="107" t="str">
        <f>記録入力!$K28</f>
        <v/>
      </c>
      <c r="F16" s="108" t="str">
        <f>記録入力!$I28</f>
        <v/>
      </c>
      <c r="G16" s="106" t="str">
        <f>記録入力!$J29</f>
        <v/>
      </c>
      <c r="H16" s="107" t="str">
        <f>記録入力!$K29</f>
        <v/>
      </c>
      <c r="I16" s="109" t="str">
        <f>記録入力!$I29</f>
        <v/>
      </c>
      <c r="J16" s="49"/>
      <c r="K16" s="58">
        <v>7</v>
      </c>
      <c r="L16" s="59" t="str">
        <f t="shared" si="0"/>
        <v/>
      </c>
      <c r="M16" s="89" t="str">
        <f>IF(ISERROR(データ完成!C9),"",(データ完成!C9))</f>
        <v/>
      </c>
      <c r="N16" s="61" t="str">
        <f>IF(ISERROR(データ完成!D9),"",データ完成!D9)</f>
        <v/>
      </c>
      <c r="O16" s="56" t="str">
        <f>データ完成!E9</f>
        <v/>
      </c>
      <c r="P16" s="57" t="str">
        <f>データ完成!F9</f>
        <v/>
      </c>
      <c r="Q16" s="56" t="str">
        <f>IF(ISERROR(データ完成!J9),"",データ完成!J9)</f>
        <v/>
      </c>
      <c r="R16" s="62" t="str">
        <f>IF(ISERROR(データ完成!K9),"",データ完成!K9)</f>
        <v/>
      </c>
    </row>
    <row r="17" spans="2:18" ht="15" customHeight="1" x14ac:dyDescent="0.2">
      <c r="B17" s="332"/>
      <c r="C17" s="126" t="s">
        <v>129</v>
      </c>
      <c r="D17" s="106" t="str">
        <f>記録入力!$J32</f>
        <v/>
      </c>
      <c r="E17" s="107" t="str">
        <f>記録入力!$K32</f>
        <v/>
      </c>
      <c r="F17" s="108" t="str">
        <f>記録入力!$I32</f>
        <v/>
      </c>
      <c r="G17" s="106" t="str">
        <f>記録入力!$J33</f>
        <v/>
      </c>
      <c r="H17" s="107" t="str">
        <f>記録入力!$K33</f>
        <v/>
      </c>
      <c r="I17" s="109" t="str">
        <f>記録入力!$I33</f>
        <v/>
      </c>
      <c r="J17" s="49"/>
      <c r="K17" s="58">
        <v>8</v>
      </c>
      <c r="L17" s="59" t="str">
        <f t="shared" si="0"/>
        <v/>
      </c>
      <c r="M17" s="89" t="str">
        <f>IF(ISERROR(データ完成!C10),"",(データ完成!C10))</f>
        <v/>
      </c>
      <c r="N17" s="61" t="str">
        <f>IF(ISERROR(データ完成!D10),"",データ完成!D10)</f>
        <v/>
      </c>
      <c r="O17" s="56" t="str">
        <f>データ完成!E10</f>
        <v/>
      </c>
      <c r="P17" s="57" t="str">
        <f>データ完成!F10</f>
        <v/>
      </c>
      <c r="Q17" s="56" t="str">
        <f>IF(ISERROR(データ完成!J10),"",データ完成!J10)</f>
        <v/>
      </c>
      <c r="R17" s="62" t="str">
        <f>IF(ISERROR(データ完成!K10),"",データ完成!K10)</f>
        <v/>
      </c>
    </row>
    <row r="18" spans="2:18" ht="15" customHeight="1" x14ac:dyDescent="0.2">
      <c r="B18" s="332"/>
      <c r="C18" s="126" t="s">
        <v>163</v>
      </c>
      <c r="D18" s="106" t="str">
        <f>記録入力!$J36</f>
        <v/>
      </c>
      <c r="E18" s="107" t="str">
        <f>記録入力!$K36</f>
        <v/>
      </c>
      <c r="F18" s="108" t="str">
        <f>記録入力!$I36</f>
        <v/>
      </c>
      <c r="G18" s="106" t="str">
        <f>記録入力!$J37</f>
        <v/>
      </c>
      <c r="H18" s="107" t="str">
        <f>記録入力!$K37</f>
        <v/>
      </c>
      <c r="I18" s="109" t="str">
        <f>記録入力!$I37</f>
        <v/>
      </c>
      <c r="J18" s="49"/>
      <c r="K18" s="58">
        <v>9</v>
      </c>
      <c r="L18" s="59" t="str">
        <f t="shared" si="0"/>
        <v/>
      </c>
      <c r="M18" s="89" t="str">
        <f>IF(ISERROR(データ完成!C11),"",(データ完成!C11))</f>
        <v/>
      </c>
      <c r="N18" s="61" t="str">
        <f>IF(ISERROR(データ完成!D11),"",データ完成!D11)</f>
        <v/>
      </c>
      <c r="O18" s="56" t="str">
        <f>データ完成!E11</f>
        <v/>
      </c>
      <c r="P18" s="57" t="str">
        <f>データ完成!F11</f>
        <v/>
      </c>
      <c r="Q18" s="56" t="str">
        <f>IF(ISERROR(データ完成!J11),"",データ完成!J11)</f>
        <v/>
      </c>
      <c r="R18" s="62" t="str">
        <f>IF(ISERROR(データ完成!K11),"",データ完成!K11)</f>
        <v/>
      </c>
    </row>
    <row r="19" spans="2:18" ht="15" customHeight="1" x14ac:dyDescent="0.2">
      <c r="B19" s="332"/>
      <c r="C19" s="126" t="s">
        <v>130</v>
      </c>
      <c r="D19" s="106" t="str">
        <f>記録入力!$J40</f>
        <v/>
      </c>
      <c r="E19" s="107" t="str">
        <f>記録入力!$K40</f>
        <v/>
      </c>
      <c r="F19" s="108" t="str">
        <f>記録入力!$I40</f>
        <v/>
      </c>
      <c r="G19" s="106" t="str">
        <f>記録入力!$J41</f>
        <v/>
      </c>
      <c r="H19" s="107" t="str">
        <f>記録入力!$K41</f>
        <v/>
      </c>
      <c r="I19" s="109" t="str">
        <f>記録入力!$I41</f>
        <v/>
      </c>
      <c r="J19" s="49"/>
      <c r="K19" s="58">
        <v>10</v>
      </c>
      <c r="L19" s="59" t="str">
        <f t="shared" si="0"/>
        <v/>
      </c>
      <c r="M19" s="60" t="str">
        <f>IF(ISERROR(データ完成!C12),"",(データ完成!C12))</f>
        <v/>
      </c>
      <c r="N19" s="61" t="str">
        <f>IF(ISERROR(データ完成!D12),"",データ完成!D12)</f>
        <v/>
      </c>
      <c r="O19" s="56" t="str">
        <f>データ完成!E12</f>
        <v/>
      </c>
      <c r="P19" s="57" t="str">
        <f>データ完成!F12</f>
        <v/>
      </c>
      <c r="Q19" s="56" t="str">
        <f>IF(ISERROR(データ完成!J12),"",データ完成!J12)</f>
        <v/>
      </c>
      <c r="R19" s="62" t="str">
        <f>IF(ISERROR(データ完成!K12),"",データ完成!K12)</f>
        <v/>
      </c>
    </row>
    <row r="20" spans="2:18" ht="15" customHeight="1" x14ac:dyDescent="0.2">
      <c r="B20" s="332"/>
      <c r="C20" s="126" t="s">
        <v>133</v>
      </c>
      <c r="D20" s="106" t="str">
        <f>記録入力!$J44</f>
        <v/>
      </c>
      <c r="E20" s="107" t="str">
        <f>記録入力!$K44</f>
        <v/>
      </c>
      <c r="F20" s="108" t="str">
        <f>記録入力!$I44</f>
        <v/>
      </c>
      <c r="G20" s="106" t="str">
        <f>記録入力!$J45</f>
        <v/>
      </c>
      <c r="H20" s="107" t="str">
        <f>記録入力!$K45</f>
        <v/>
      </c>
      <c r="I20" s="109" t="str">
        <f>記録入力!$I45</f>
        <v/>
      </c>
      <c r="J20" s="49"/>
      <c r="K20" s="58">
        <v>11</v>
      </c>
      <c r="L20" s="59" t="str">
        <f t="shared" si="0"/>
        <v/>
      </c>
      <c r="M20" s="60" t="str">
        <f>IF(ISERROR(データ完成!C13),"",(データ完成!C13))</f>
        <v/>
      </c>
      <c r="N20" s="61" t="str">
        <f>IF(ISERROR(データ完成!D13),"",データ完成!D13)</f>
        <v/>
      </c>
      <c r="O20" s="56" t="str">
        <f>データ完成!E13</f>
        <v/>
      </c>
      <c r="P20" s="57" t="str">
        <f>データ完成!F13</f>
        <v/>
      </c>
      <c r="Q20" s="56" t="str">
        <f>IF(ISERROR(データ完成!J13),"",データ完成!J13)</f>
        <v/>
      </c>
      <c r="R20" s="62" t="str">
        <f>IF(ISERROR(データ完成!K13),"",データ完成!K13)</f>
        <v/>
      </c>
    </row>
    <row r="21" spans="2:18" ht="15" customHeight="1" x14ac:dyDescent="0.2">
      <c r="B21" s="332"/>
      <c r="C21" s="126" t="s">
        <v>134</v>
      </c>
      <c r="D21" s="106" t="str">
        <f>記録入力!$J48</f>
        <v/>
      </c>
      <c r="E21" s="107" t="str">
        <f>記録入力!$K48</f>
        <v/>
      </c>
      <c r="F21" s="108" t="str">
        <f>記録入力!$I48</f>
        <v/>
      </c>
      <c r="G21" s="106" t="str">
        <f>記録入力!$J49</f>
        <v/>
      </c>
      <c r="H21" s="107" t="str">
        <f>記録入力!$K49</f>
        <v/>
      </c>
      <c r="I21" s="109" t="str">
        <f>記録入力!$I49</f>
        <v/>
      </c>
      <c r="J21" s="49"/>
      <c r="K21" s="58">
        <v>12</v>
      </c>
      <c r="L21" s="59" t="str">
        <f t="shared" si="0"/>
        <v/>
      </c>
      <c r="M21" s="60" t="str">
        <f>IF(ISERROR(データ完成!C14),"",(データ完成!C14))</f>
        <v/>
      </c>
      <c r="N21" s="61" t="str">
        <f>IF(ISERROR(データ完成!D14),"",データ完成!D14)</f>
        <v/>
      </c>
      <c r="O21" s="56" t="str">
        <f>データ完成!E14</f>
        <v/>
      </c>
      <c r="P21" s="57" t="str">
        <f>データ完成!F14</f>
        <v/>
      </c>
      <c r="Q21" s="56" t="str">
        <f>IF(ISERROR(データ完成!J14),"",データ完成!J14)</f>
        <v/>
      </c>
      <c r="R21" s="62" t="str">
        <f>IF(ISERROR(データ完成!K14),"",データ完成!K14)</f>
        <v/>
      </c>
    </row>
    <row r="22" spans="2:18" ht="15" customHeight="1" x14ac:dyDescent="0.2">
      <c r="B22" s="332"/>
      <c r="C22" s="126" t="s">
        <v>135</v>
      </c>
      <c r="D22" s="106" t="str">
        <f>記録入力!$J52</f>
        <v/>
      </c>
      <c r="E22" s="107" t="str">
        <f>記録入力!$K52</f>
        <v/>
      </c>
      <c r="F22" s="108" t="str">
        <f>記録入力!$I52</f>
        <v/>
      </c>
      <c r="G22" s="106" t="str">
        <f>記録入力!$J53</f>
        <v/>
      </c>
      <c r="H22" s="107" t="str">
        <f>記録入力!$K53</f>
        <v/>
      </c>
      <c r="I22" s="109" t="str">
        <f>記録入力!$I53</f>
        <v/>
      </c>
      <c r="J22" s="49"/>
      <c r="K22" s="58">
        <v>13</v>
      </c>
      <c r="L22" s="59" t="str">
        <f t="shared" si="0"/>
        <v/>
      </c>
      <c r="M22" s="60" t="str">
        <f>IF(ISERROR(データ完成!C15),"",(データ完成!C15))</f>
        <v/>
      </c>
      <c r="N22" s="61" t="str">
        <f>IF(ISERROR(データ完成!D15),"",データ完成!D15)</f>
        <v/>
      </c>
      <c r="O22" s="56" t="str">
        <f>データ完成!E15</f>
        <v/>
      </c>
      <c r="P22" s="57" t="str">
        <f>データ完成!F15</f>
        <v/>
      </c>
      <c r="Q22" s="56" t="str">
        <f>IF(ISERROR(データ完成!J15),"",データ完成!J15)</f>
        <v/>
      </c>
      <c r="R22" s="62" t="str">
        <f>IF(ISERROR(データ完成!K15),"",データ完成!K15)</f>
        <v/>
      </c>
    </row>
    <row r="23" spans="2:18" ht="15" customHeight="1" x14ac:dyDescent="0.2">
      <c r="B23" s="332"/>
      <c r="C23" s="126" t="s">
        <v>136</v>
      </c>
      <c r="D23" s="106" t="str">
        <f>記録入力!$J56</f>
        <v/>
      </c>
      <c r="E23" s="107" t="str">
        <f>記録入力!$K56</f>
        <v/>
      </c>
      <c r="F23" s="108" t="str">
        <f>記録入力!$I56</f>
        <v/>
      </c>
      <c r="G23" s="106" t="str">
        <f>記録入力!$J57</f>
        <v/>
      </c>
      <c r="H23" s="107" t="str">
        <f>記録入力!$K57</f>
        <v/>
      </c>
      <c r="I23" s="109" t="str">
        <f>記録入力!$I57</f>
        <v/>
      </c>
      <c r="J23" s="49"/>
      <c r="K23" s="58">
        <v>14</v>
      </c>
      <c r="L23" s="59" t="str">
        <f t="shared" si="0"/>
        <v/>
      </c>
      <c r="M23" s="60" t="str">
        <f>IF(ISERROR(データ完成!C16),"",(データ完成!C16))</f>
        <v/>
      </c>
      <c r="N23" s="61" t="str">
        <f>IF(ISERROR(データ完成!D16),"",データ完成!D16)</f>
        <v/>
      </c>
      <c r="O23" s="56" t="str">
        <f>データ完成!E16</f>
        <v/>
      </c>
      <c r="P23" s="57" t="str">
        <f>データ完成!F16</f>
        <v/>
      </c>
      <c r="Q23" s="56" t="str">
        <f>IF(ISERROR(データ完成!J16),"",データ完成!J16)</f>
        <v/>
      </c>
      <c r="R23" s="62" t="str">
        <f>IF(ISERROR(データ完成!K16),"",データ完成!K16)</f>
        <v/>
      </c>
    </row>
    <row r="24" spans="2:18" ht="15" customHeight="1" x14ac:dyDescent="0.2">
      <c r="B24" s="332"/>
      <c r="C24" s="126" t="s">
        <v>137</v>
      </c>
      <c r="D24" s="106" t="str">
        <f>記録入力!$J60</f>
        <v/>
      </c>
      <c r="E24" s="107" t="str">
        <f>記録入力!$K60</f>
        <v/>
      </c>
      <c r="F24" s="108" t="str">
        <f>記録入力!$I60</f>
        <v/>
      </c>
      <c r="G24" s="106" t="str">
        <f>記録入力!$J61</f>
        <v/>
      </c>
      <c r="H24" s="107" t="str">
        <f>記録入力!$K61</f>
        <v/>
      </c>
      <c r="I24" s="109" t="str">
        <f>記録入力!$I61</f>
        <v/>
      </c>
      <c r="J24" s="49"/>
      <c r="K24" s="58">
        <v>15</v>
      </c>
      <c r="L24" s="59" t="str">
        <f t="shared" si="0"/>
        <v/>
      </c>
      <c r="M24" s="60" t="str">
        <f>IF(ISERROR(データ完成!C17),"",(データ完成!C17))</f>
        <v/>
      </c>
      <c r="N24" s="61" t="str">
        <f>IF(ISERROR(データ完成!D17),"",データ完成!D17)</f>
        <v/>
      </c>
      <c r="O24" s="56" t="str">
        <f>データ完成!E17</f>
        <v/>
      </c>
      <c r="P24" s="57" t="str">
        <f>データ完成!F17</f>
        <v/>
      </c>
      <c r="Q24" s="56" t="str">
        <f>IF(ISERROR(データ完成!J17),"",データ完成!J17)</f>
        <v/>
      </c>
      <c r="R24" s="62" t="str">
        <f>IF(ISERROR(データ完成!K17),"",データ完成!K17)</f>
        <v/>
      </c>
    </row>
    <row r="25" spans="2:18" ht="15" customHeight="1" x14ac:dyDescent="0.2">
      <c r="B25" s="332"/>
      <c r="C25" s="126" t="s">
        <v>138</v>
      </c>
      <c r="D25" s="106" t="str">
        <f>記録入力!$J64</f>
        <v/>
      </c>
      <c r="E25" s="107" t="str">
        <f>記録入力!$K64</f>
        <v/>
      </c>
      <c r="F25" s="108" t="str">
        <f>記録入力!$I64</f>
        <v/>
      </c>
      <c r="G25" s="106" t="str">
        <f>記録入力!$J65</f>
        <v/>
      </c>
      <c r="H25" s="107" t="str">
        <f>記録入力!$K65</f>
        <v/>
      </c>
      <c r="I25" s="109" t="str">
        <f>記録入力!$I65</f>
        <v/>
      </c>
      <c r="J25" s="49"/>
      <c r="K25" s="58">
        <v>16</v>
      </c>
      <c r="L25" s="59" t="str">
        <f t="shared" si="0"/>
        <v/>
      </c>
      <c r="M25" s="60" t="str">
        <f>IF(ISERROR(データ完成!C18),"",(データ完成!C18))</f>
        <v/>
      </c>
      <c r="N25" s="61" t="str">
        <f>IF(ISERROR(データ完成!D18),"",データ完成!D18)</f>
        <v/>
      </c>
      <c r="O25" s="56" t="str">
        <f>データ完成!E18</f>
        <v/>
      </c>
      <c r="P25" s="57" t="str">
        <f>データ完成!F18</f>
        <v/>
      </c>
      <c r="Q25" s="56" t="str">
        <f>IF(ISERROR(データ完成!J18),"",データ完成!J18)</f>
        <v/>
      </c>
      <c r="R25" s="62" t="str">
        <f>IF(ISERROR(データ完成!K18),"",データ完成!K18)</f>
        <v/>
      </c>
    </row>
    <row r="26" spans="2:18" ht="15" customHeight="1" x14ac:dyDescent="0.2">
      <c r="B26" s="332"/>
      <c r="C26" s="126" t="s">
        <v>139</v>
      </c>
      <c r="D26" s="106" t="str">
        <f>記録入力!$J68</f>
        <v/>
      </c>
      <c r="E26" s="107" t="str">
        <f>記録入力!$K68</f>
        <v/>
      </c>
      <c r="F26" s="108" t="str">
        <f>記録入力!$I68</f>
        <v/>
      </c>
      <c r="G26" s="106" t="str">
        <f>記録入力!$J69</f>
        <v/>
      </c>
      <c r="H26" s="107" t="str">
        <f>記録入力!$K69</f>
        <v/>
      </c>
      <c r="I26" s="109" t="str">
        <f>記録入力!$I69</f>
        <v/>
      </c>
      <c r="J26" s="49"/>
      <c r="K26" s="58">
        <v>17</v>
      </c>
      <c r="L26" s="59" t="str">
        <f t="shared" si="0"/>
        <v/>
      </c>
      <c r="M26" s="60" t="str">
        <f>IF(ISERROR(データ完成!C19),"",(データ完成!C19))</f>
        <v/>
      </c>
      <c r="N26" s="61" t="str">
        <f>IF(ISERROR(データ完成!D19),"",データ完成!D19)</f>
        <v/>
      </c>
      <c r="O26" s="56" t="str">
        <f>データ完成!E19</f>
        <v/>
      </c>
      <c r="P26" s="57" t="str">
        <f>データ完成!F19</f>
        <v/>
      </c>
      <c r="Q26" s="56" t="str">
        <f>IF(ISERROR(データ完成!J19),"",データ完成!J19)</f>
        <v/>
      </c>
      <c r="R26" s="62" t="str">
        <f>IF(ISERROR(データ完成!K19),"",データ完成!K19)</f>
        <v/>
      </c>
    </row>
    <row r="27" spans="2:18" ht="15" customHeight="1" thickBot="1" x14ac:dyDescent="0.25">
      <c r="B27" s="334"/>
      <c r="C27" s="127" t="s">
        <v>140</v>
      </c>
      <c r="D27" s="128" t="str">
        <f>記録入力!$J72</f>
        <v/>
      </c>
      <c r="E27" s="129" t="str">
        <f>記録入力!$K72</f>
        <v/>
      </c>
      <c r="F27" s="130" t="str">
        <f>記録入力!$I72</f>
        <v/>
      </c>
      <c r="G27" s="128" t="str">
        <f>記録入力!$J73</f>
        <v/>
      </c>
      <c r="H27" s="129" t="str">
        <f>記録入力!$K73</f>
        <v/>
      </c>
      <c r="I27" s="131" t="str">
        <f>記録入力!$I73</f>
        <v/>
      </c>
      <c r="J27" s="49"/>
      <c r="K27" s="58">
        <v>18</v>
      </c>
      <c r="L27" s="59" t="str">
        <f t="shared" si="0"/>
        <v/>
      </c>
      <c r="M27" s="60" t="str">
        <f>IF(ISERROR(データ完成!C20),"",(データ完成!C20))</f>
        <v/>
      </c>
      <c r="N27" s="61" t="str">
        <f>IF(ISERROR(データ完成!D20),"",データ完成!D20)</f>
        <v/>
      </c>
      <c r="O27" s="56" t="str">
        <f>データ完成!E20</f>
        <v/>
      </c>
      <c r="P27" s="57" t="str">
        <f>データ完成!F20</f>
        <v/>
      </c>
      <c r="Q27" s="56" t="str">
        <f>IF(ISERROR(データ完成!J20),"",データ完成!J20)</f>
        <v/>
      </c>
      <c r="R27" s="62" t="str">
        <f>IF(ISERROR(データ完成!K20),"",データ完成!K20)</f>
        <v/>
      </c>
    </row>
    <row r="28" spans="2:18" ht="15" customHeight="1" thickTop="1" x14ac:dyDescent="0.2">
      <c r="B28" s="331" t="s">
        <v>162</v>
      </c>
      <c r="C28" s="48" t="s">
        <v>20</v>
      </c>
      <c r="D28" s="102" t="str">
        <f>記録入力!$J6</f>
        <v/>
      </c>
      <c r="E28" s="103" t="str">
        <f>記録入力!$K6</f>
        <v/>
      </c>
      <c r="F28" s="104" t="str">
        <f>記録入力!$I6</f>
        <v/>
      </c>
      <c r="G28" s="102" t="str">
        <f>記録入力!$J7</f>
        <v/>
      </c>
      <c r="H28" s="103" t="str">
        <f>記録入力!$K7</f>
        <v/>
      </c>
      <c r="I28" s="105" t="str">
        <f>記録入力!$I7</f>
        <v/>
      </c>
      <c r="J28" s="49"/>
      <c r="K28" s="58">
        <v>19</v>
      </c>
      <c r="L28" s="59" t="str">
        <f t="shared" si="0"/>
        <v/>
      </c>
      <c r="M28" s="60" t="str">
        <f>IF(ISERROR(データ完成!C21),"",(データ完成!C21))</f>
        <v/>
      </c>
      <c r="N28" s="61" t="str">
        <f>IF(ISERROR(データ完成!D21),"",データ完成!D21)</f>
        <v/>
      </c>
      <c r="O28" s="56" t="str">
        <f>データ完成!E21</f>
        <v/>
      </c>
      <c r="P28" s="57" t="str">
        <f>データ完成!F21</f>
        <v/>
      </c>
      <c r="Q28" s="56" t="str">
        <f>IF(ISERROR(データ完成!J21),"",データ完成!J21)</f>
        <v/>
      </c>
      <c r="R28" s="62" t="str">
        <f>IF(ISERROR(データ完成!K21),"",データ完成!K21)</f>
        <v/>
      </c>
    </row>
    <row r="29" spans="2:18" ht="15" customHeight="1" x14ac:dyDescent="0.2">
      <c r="B29" s="332"/>
      <c r="C29" s="126" t="s">
        <v>23</v>
      </c>
      <c r="D29" s="106">
        <f>記録入力!E10</f>
        <v>0</v>
      </c>
      <c r="E29" s="107" t="str">
        <f>記録入力!K10</f>
        <v/>
      </c>
      <c r="F29" s="108" t="str">
        <f>記録入力!$I10</f>
        <v/>
      </c>
      <c r="G29" s="106" t="str">
        <f>記録入力!$J11</f>
        <v/>
      </c>
      <c r="H29" s="107" t="str">
        <f>記録入力!$K11</f>
        <v/>
      </c>
      <c r="I29" s="109" t="str">
        <f>記録入力!$I11</f>
        <v/>
      </c>
      <c r="J29" s="49"/>
      <c r="K29" s="58">
        <v>20</v>
      </c>
      <c r="L29" s="59" t="str">
        <f t="shared" si="0"/>
        <v/>
      </c>
      <c r="M29" s="60" t="str">
        <f>IF(ISERROR(データ完成!C22),"",(データ完成!C22))</f>
        <v/>
      </c>
      <c r="N29" s="61" t="str">
        <f>IF(ISERROR(データ完成!D22),"",データ完成!D22)</f>
        <v/>
      </c>
      <c r="O29" s="56" t="str">
        <f>データ完成!E22</f>
        <v/>
      </c>
      <c r="P29" s="57" t="str">
        <f>データ完成!F22</f>
        <v/>
      </c>
      <c r="Q29" s="56" t="str">
        <f>IF(ISERROR(データ完成!J22),"",データ完成!J22)</f>
        <v/>
      </c>
      <c r="R29" s="62" t="str">
        <f>IF(ISERROR(データ完成!K22),"",データ完成!K22)</f>
        <v/>
      </c>
    </row>
    <row r="30" spans="2:18" ht="15" customHeight="1" x14ac:dyDescent="0.2">
      <c r="B30" s="332"/>
      <c r="C30" s="126" t="s">
        <v>25</v>
      </c>
      <c r="D30" s="106" t="str">
        <f>記録入力!$J14</f>
        <v/>
      </c>
      <c r="E30" s="107" t="str">
        <f>記録入力!$K14</f>
        <v/>
      </c>
      <c r="F30" s="108" t="str">
        <f>記録入力!$I14</f>
        <v/>
      </c>
      <c r="G30" s="106" t="str">
        <f>記録入力!$J15</f>
        <v/>
      </c>
      <c r="H30" s="107" t="str">
        <f>記録入力!$K15</f>
        <v/>
      </c>
      <c r="I30" s="109" t="str">
        <f>記録入力!$I15</f>
        <v/>
      </c>
      <c r="J30" s="49"/>
      <c r="K30" s="58">
        <v>21</v>
      </c>
      <c r="L30" s="59" t="str">
        <f t="shared" si="0"/>
        <v/>
      </c>
      <c r="M30" s="60" t="str">
        <f>IF(ISERROR(データ完成!C23),"",(データ完成!C23))</f>
        <v/>
      </c>
      <c r="N30" s="61" t="str">
        <f>IF(ISERROR(データ完成!D23),"",データ完成!D23)</f>
        <v/>
      </c>
      <c r="O30" s="56" t="str">
        <f>データ完成!E23</f>
        <v/>
      </c>
      <c r="P30" s="57" t="str">
        <f>データ完成!F23</f>
        <v/>
      </c>
      <c r="Q30" s="56" t="str">
        <f>IF(ISERROR(データ完成!J23),"",データ完成!J23)</f>
        <v/>
      </c>
      <c r="R30" s="62" t="str">
        <f>IF(ISERROR(データ完成!K23),"",データ完成!K23)</f>
        <v/>
      </c>
    </row>
    <row r="31" spans="2:18" ht="15" customHeight="1" x14ac:dyDescent="0.2">
      <c r="B31" s="332"/>
      <c r="C31" s="126" t="s">
        <v>27</v>
      </c>
      <c r="D31" s="106" t="str">
        <f>記録入力!$J18</f>
        <v/>
      </c>
      <c r="E31" s="107" t="str">
        <f>記録入力!$K18</f>
        <v/>
      </c>
      <c r="F31" s="108" t="str">
        <f>記録入力!$I18</f>
        <v/>
      </c>
      <c r="G31" s="106" t="str">
        <f>記録入力!$J19</f>
        <v/>
      </c>
      <c r="H31" s="107" t="str">
        <f>記録入力!$K19</f>
        <v/>
      </c>
      <c r="I31" s="109" t="str">
        <f>記録入力!$I19</f>
        <v/>
      </c>
      <c r="J31" s="49"/>
      <c r="K31" s="58">
        <v>22</v>
      </c>
      <c r="L31" s="59" t="str">
        <f t="shared" si="0"/>
        <v/>
      </c>
      <c r="M31" s="60" t="str">
        <f>IF(ISERROR(データ完成!C24),"",(データ完成!C24))</f>
        <v/>
      </c>
      <c r="N31" s="61" t="str">
        <f>IF(ISERROR(データ完成!D24),"",データ完成!D24)</f>
        <v/>
      </c>
      <c r="O31" s="56" t="str">
        <f>データ完成!E24</f>
        <v/>
      </c>
      <c r="P31" s="57" t="str">
        <f>データ完成!F24</f>
        <v/>
      </c>
      <c r="Q31" s="56" t="str">
        <f>IF(ISERROR(データ完成!J24),"",データ完成!J24)</f>
        <v/>
      </c>
      <c r="R31" s="62" t="str">
        <f>IF(ISERROR(データ完成!K24),"",データ完成!K24)</f>
        <v/>
      </c>
    </row>
    <row r="32" spans="2:18" ht="15" customHeight="1" x14ac:dyDescent="0.2">
      <c r="B32" s="332"/>
      <c r="C32" s="126" t="s">
        <v>29</v>
      </c>
      <c r="D32" s="106" t="str">
        <f>記録入力!$J22</f>
        <v/>
      </c>
      <c r="E32" s="107" t="str">
        <f>記録入力!$K22</f>
        <v/>
      </c>
      <c r="F32" s="108" t="str">
        <f>記録入力!$I22</f>
        <v/>
      </c>
      <c r="G32" s="106" t="str">
        <f>記録入力!$J23</f>
        <v/>
      </c>
      <c r="H32" s="107" t="str">
        <f>記録入力!$K23</f>
        <v/>
      </c>
      <c r="I32" s="109" t="str">
        <f>記録入力!$I23</f>
        <v/>
      </c>
      <c r="J32" s="49"/>
      <c r="K32" s="58">
        <v>23</v>
      </c>
      <c r="L32" s="59" t="str">
        <f t="shared" si="0"/>
        <v/>
      </c>
      <c r="M32" s="60" t="str">
        <f>IF(ISERROR(データ完成!C25),"",(データ完成!C25))</f>
        <v/>
      </c>
      <c r="N32" s="61" t="str">
        <f>IF(ISERROR(データ完成!D25),"",データ完成!D25)</f>
        <v/>
      </c>
      <c r="O32" s="56" t="str">
        <f>データ完成!E25</f>
        <v/>
      </c>
      <c r="P32" s="57" t="str">
        <f>データ完成!F25</f>
        <v/>
      </c>
      <c r="Q32" s="56" t="str">
        <f>IF(ISERROR(データ完成!J25),"",データ完成!J25)</f>
        <v/>
      </c>
      <c r="R32" s="62" t="str">
        <f>IF(ISERROR(データ完成!K25),"",データ完成!K25)</f>
        <v/>
      </c>
    </row>
    <row r="33" spans="2:18" ht="15" customHeight="1" x14ac:dyDescent="0.2">
      <c r="B33" s="332"/>
      <c r="C33" s="126" t="s">
        <v>30</v>
      </c>
      <c r="D33" s="106" t="str">
        <f>記録入力!$J26</f>
        <v/>
      </c>
      <c r="E33" s="107" t="str">
        <f>記録入力!$K26</f>
        <v/>
      </c>
      <c r="F33" s="108" t="str">
        <f>記録入力!$I26</f>
        <v/>
      </c>
      <c r="G33" s="106" t="str">
        <f>記録入力!$J27</f>
        <v/>
      </c>
      <c r="H33" s="107" t="str">
        <f>記録入力!$K27</f>
        <v/>
      </c>
      <c r="I33" s="109" t="str">
        <f>記録入力!$I27</f>
        <v/>
      </c>
      <c r="J33" s="49"/>
      <c r="K33" s="58">
        <v>24</v>
      </c>
      <c r="L33" s="59" t="str">
        <f t="shared" si="0"/>
        <v/>
      </c>
      <c r="M33" s="60" t="str">
        <f>IF(ISERROR(データ完成!C26),"",(データ完成!C26))</f>
        <v/>
      </c>
      <c r="N33" s="61" t="str">
        <f>IF(ISERROR(データ完成!D26),"",データ完成!D26)</f>
        <v/>
      </c>
      <c r="O33" s="56" t="str">
        <f>データ完成!E26</f>
        <v/>
      </c>
      <c r="P33" s="57" t="str">
        <f>データ完成!F26</f>
        <v/>
      </c>
      <c r="Q33" s="56" t="str">
        <f>IF(ISERROR(データ完成!J26),"",データ完成!J26)</f>
        <v/>
      </c>
      <c r="R33" s="62" t="str">
        <f>IF(ISERROR(データ完成!K26),"",データ完成!K26)</f>
        <v/>
      </c>
    </row>
    <row r="34" spans="2:18" ht="15" customHeight="1" x14ac:dyDescent="0.2">
      <c r="B34" s="332"/>
      <c r="C34" s="126" t="s">
        <v>31</v>
      </c>
      <c r="D34" s="106" t="str">
        <f>記録入力!$J30</f>
        <v/>
      </c>
      <c r="E34" s="107" t="str">
        <f>記録入力!$K30</f>
        <v/>
      </c>
      <c r="F34" s="108" t="str">
        <f>記録入力!$I30</f>
        <v/>
      </c>
      <c r="G34" s="106" t="str">
        <f>記録入力!$J31</f>
        <v/>
      </c>
      <c r="H34" s="107" t="str">
        <f>記録入力!$K31</f>
        <v/>
      </c>
      <c r="I34" s="109" t="str">
        <f>記録入力!$I31</f>
        <v/>
      </c>
      <c r="J34" s="49"/>
      <c r="K34" s="58">
        <v>25</v>
      </c>
      <c r="L34" s="59" t="str">
        <f t="shared" si="0"/>
        <v/>
      </c>
      <c r="M34" s="60" t="str">
        <f>IF(ISERROR(データ完成!C27),"",(データ完成!C27))</f>
        <v/>
      </c>
      <c r="N34" s="61" t="str">
        <f>IF(ISERROR(データ完成!D27),"",データ完成!D27)</f>
        <v/>
      </c>
      <c r="O34" s="56" t="str">
        <f>データ完成!E27</f>
        <v/>
      </c>
      <c r="P34" s="57" t="str">
        <f>データ完成!F27</f>
        <v/>
      </c>
      <c r="Q34" s="56" t="str">
        <f>IF(ISERROR(データ完成!J27),"",データ完成!J27)</f>
        <v/>
      </c>
      <c r="R34" s="62" t="str">
        <f>IF(ISERROR(データ完成!K27),"",データ完成!K27)</f>
        <v/>
      </c>
    </row>
    <row r="35" spans="2:18" ht="15" customHeight="1" x14ac:dyDescent="0.2">
      <c r="B35" s="332"/>
      <c r="C35" s="126" t="s">
        <v>33</v>
      </c>
      <c r="D35" s="106" t="str">
        <f>記録入力!$J34</f>
        <v/>
      </c>
      <c r="E35" s="107" t="str">
        <f>記録入力!$K34</f>
        <v/>
      </c>
      <c r="F35" s="108" t="str">
        <f>記録入力!$I34</f>
        <v/>
      </c>
      <c r="G35" s="106" t="str">
        <f>記録入力!$J35</f>
        <v/>
      </c>
      <c r="H35" s="107" t="str">
        <f>記録入力!$K35</f>
        <v/>
      </c>
      <c r="I35" s="109" t="str">
        <f>記録入力!$I35</f>
        <v/>
      </c>
      <c r="J35" s="49"/>
      <c r="K35" s="58">
        <v>26</v>
      </c>
      <c r="L35" s="59" t="str">
        <f t="shared" si="0"/>
        <v/>
      </c>
      <c r="M35" s="60" t="str">
        <f>IF(ISERROR(データ完成!C28),"",(データ完成!C28))</f>
        <v/>
      </c>
      <c r="N35" s="61" t="str">
        <f>IF(ISERROR(データ完成!D28),"",データ完成!D28)</f>
        <v/>
      </c>
      <c r="O35" s="56" t="str">
        <f>データ完成!E28</f>
        <v/>
      </c>
      <c r="P35" s="57" t="str">
        <f>データ完成!F28</f>
        <v/>
      </c>
      <c r="Q35" s="56" t="str">
        <f>IF(ISERROR(データ完成!J28),"",データ完成!J28)</f>
        <v/>
      </c>
      <c r="R35" s="62" t="str">
        <f>IF(ISERROR(データ完成!K28),"",データ完成!K28)</f>
        <v/>
      </c>
    </row>
    <row r="36" spans="2:18" ht="15" customHeight="1" x14ac:dyDescent="0.2">
      <c r="B36" s="332"/>
      <c r="C36" s="126" t="s">
        <v>164</v>
      </c>
      <c r="D36" s="106" t="str">
        <f>記録入力!$J38</f>
        <v/>
      </c>
      <c r="E36" s="107" t="str">
        <f>記録入力!$K38</f>
        <v/>
      </c>
      <c r="F36" s="108" t="str">
        <f>記録入力!$I38</f>
        <v/>
      </c>
      <c r="G36" s="106" t="str">
        <f>記録入力!$J39</f>
        <v/>
      </c>
      <c r="H36" s="107" t="str">
        <f>記録入力!$K39</f>
        <v/>
      </c>
      <c r="I36" s="109" t="str">
        <f>記録入力!$I39</f>
        <v/>
      </c>
      <c r="J36" s="49"/>
      <c r="K36" s="58">
        <v>27</v>
      </c>
      <c r="L36" s="59" t="str">
        <f t="shared" si="0"/>
        <v/>
      </c>
      <c r="M36" s="60" t="str">
        <f>IF(ISERROR(データ完成!C29),"",(データ完成!C29))</f>
        <v/>
      </c>
      <c r="N36" s="61" t="str">
        <f>IF(ISERROR(データ完成!D29),"",データ完成!D29)</f>
        <v/>
      </c>
      <c r="O36" s="56" t="str">
        <f>データ完成!E29</f>
        <v/>
      </c>
      <c r="P36" s="57" t="str">
        <f>データ完成!F29</f>
        <v/>
      </c>
      <c r="Q36" s="56" t="str">
        <f>IF(ISERROR(データ完成!J29),"",データ完成!J29)</f>
        <v/>
      </c>
      <c r="R36" s="62" t="str">
        <f>IF(ISERROR(データ完成!K29),"",データ完成!K29)</f>
        <v/>
      </c>
    </row>
    <row r="37" spans="2:18" ht="15" customHeight="1" x14ac:dyDescent="0.2">
      <c r="B37" s="332"/>
      <c r="C37" s="126" t="s">
        <v>36</v>
      </c>
      <c r="D37" s="106" t="str">
        <f>記録入力!$J42</f>
        <v/>
      </c>
      <c r="E37" s="107" t="str">
        <f>記録入力!$K42</f>
        <v/>
      </c>
      <c r="F37" s="108" t="str">
        <f>記録入力!$I42</f>
        <v/>
      </c>
      <c r="G37" s="106" t="str">
        <f>記録入力!$J43</f>
        <v/>
      </c>
      <c r="H37" s="107" t="str">
        <f>記録入力!$K43</f>
        <v/>
      </c>
      <c r="I37" s="109" t="str">
        <f>記録入力!$I43</f>
        <v/>
      </c>
      <c r="J37" s="49"/>
      <c r="K37" s="58">
        <v>28</v>
      </c>
      <c r="L37" s="59" t="str">
        <f t="shared" si="0"/>
        <v/>
      </c>
      <c r="M37" s="60" t="str">
        <f>IF(ISERROR(データ完成!C30),"",(データ完成!C30))</f>
        <v/>
      </c>
      <c r="N37" s="61" t="str">
        <f>IF(ISERROR(データ完成!D30),"",データ完成!D30)</f>
        <v/>
      </c>
      <c r="O37" s="56" t="str">
        <f>データ完成!E30</f>
        <v/>
      </c>
      <c r="P37" s="57" t="str">
        <f>データ完成!F30</f>
        <v/>
      </c>
      <c r="Q37" s="56" t="str">
        <f>IF(ISERROR(データ完成!J30),"",データ完成!J30)</f>
        <v/>
      </c>
      <c r="R37" s="62" t="str">
        <f>IF(ISERROR(データ完成!K30),"",データ完成!K30)</f>
        <v/>
      </c>
    </row>
    <row r="38" spans="2:18" ht="15" customHeight="1" x14ac:dyDescent="0.2">
      <c r="B38" s="332"/>
      <c r="C38" s="126" t="s">
        <v>133</v>
      </c>
      <c r="D38" s="106" t="str">
        <f>記録入力!$J46</f>
        <v/>
      </c>
      <c r="E38" s="107" t="str">
        <f>記録入力!$K46</f>
        <v/>
      </c>
      <c r="F38" s="108" t="str">
        <f>記録入力!$I46</f>
        <v/>
      </c>
      <c r="G38" s="106" t="str">
        <f>記録入力!$J47</f>
        <v/>
      </c>
      <c r="H38" s="107" t="str">
        <f>記録入力!$K47</f>
        <v/>
      </c>
      <c r="I38" s="109" t="str">
        <f>記録入力!$I47</f>
        <v/>
      </c>
      <c r="J38" s="49"/>
      <c r="K38" s="58">
        <v>29</v>
      </c>
      <c r="L38" s="59" t="str">
        <f t="shared" si="0"/>
        <v/>
      </c>
      <c r="M38" s="60" t="str">
        <f>IF(ISERROR(データ完成!C31),"",(データ完成!C31))</f>
        <v/>
      </c>
      <c r="N38" s="61" t="str">
        <f>IF(ISERROR(データ完成!D31),"",データ完成!D31)</f>
        <v/>
      </c>
      <c r="O38" s="56" t="str">
        <f>データ完成!E31</f>
        <v/>
      </c>
      <c r="P38" s="57" t="str">
        <f>データ完成!F31</f>
        <v/>
      </c>
      <c r="Q38" s="56" t="str">
        <f>IF(ISERROR(データ完成!J31),"",データ完成!J31)</f>
        <v/>
      </c>
      <c r="R38" s="62" t="str">
        <f>IF(ISERROR(データ完成!K31),"",データ完成!K31)</f>
        <v/>
      </c>
    </row>
    <row r="39" spans="2:18" ht="15" customHeight="1" x14ac:dyDescent="0.2">
      <c r="B39" s="332"/>
      <c r="C39" s="126" t="s">
        <v>134</v>
      </c>
      <c r="D39" s="106" t="str">
        <f>記録入力!$J50</f>
        <v/>
      </c>
      <c r="E39" s="107" t="str">
        <f>記録入力!$K50</f>
        <v/>
      </c>
      <c r="F39" s="108" t="str">
        <f>記録入力!$I50</f>
        <v/>
      </c>
      <c r="G39" s="106" t="str">
        <f>記録入力!$J51</f>
        <v/>
      </c>
      <c r="H39" s="107" t="str">
        <f>記録入力!$K51</f>
        <v/>
      </c>
      <c r="I39" s="109" t="str">
        <f>記録入力!$I51</f>
        <v/>
      </c>
      <c r="J39" s="49"/>
      <c r="K39" s="58">
        <v>30</v>
      </c>
      <c r="L39" s="59" t="str">
        <f t="shared" si="0"/>
        <v/>
      </c>
      <c r="M39" s="60" t="str">
        <f>IF(ISERROR(データ完成!C32),"",(データ完成!C32))</f>
        <v/>
      </c>
      <c r="N39" s="61" t="str">
        <f>IF(ISERROR(データ完成!D32),"",データ完成!D32)</f>
        <v/>
      </c>
      <c r="O39" s="56" t="str">
        <f>データ完成!E32</f>
        <v/>
      </c>
      <c r="P39" s="57" t="str">
        <f>データ完成!F32</f>
        <v/>
      </c>
      <c r="Q39" s="56" t="str">
        <f>IF(ISERROR(データ完成!J32),"",データ完成!J32)</f>
        <v/>
      </c>
      <c r="R39" s="62" t="str">
        <f>IF(ISERROR(データ完成!K32),"",データ完成!K32)</f>
        <v/>
      </c>
    </row>
    <row r="40" spans="2:18" ht="15" customHeight="1" x14ac:dyDescent="0.2">
      <c r="B40" s="332"/>
      <c r="C40" s="126" t="s">
        <v>135</v>
      </c>
      <c r="D40" s="106" t="str">
        <f>記録入力!$J54</f>
        <v/>
      </c>
      <c r="E40" s="107" t="str">
        <f>記録入力!$K54</f>
        <v/>
      </c>
      <c r="F40" s="108" t="str">
        <f>記録入力!$I54</f>
        <v/>
      </c>
      <c r="G40" s="106" t="str">
        <f>記録入力!$J55</f>
        <v/>
      </c>
      <c r="H40" s="107" t="str">
        <f>記録入力!$K55</f>
        <v/>
      </c>
      <c r="I40" s="109" t="str">
        <f>記録入力!$I55</f>
        <v/>
      </c>
      <c r="J40" s="49"/>
      <c r="K40" s="58">
        <v>31</v>
      </c>
      <c r="L40" s="59" t="str">
        <f t="shared" si="0"/>
        <v/>
      </c>
      <c r="M40" s="60" t="str">
        <f>IF(ISERROR(データ完成!C33),"",(データ完成!C33))</f>
        <v/>
      </c>
      <c r="N40" s="61" t="str">
        <f>IF(ISERROR(データ完成!D33),"",データ完成!D33)</f>
        <v/>
      </c>
      <c r="O40" s="56" t="str">
        <f>データ完成!E33</f>
        <v/>
      </c>
      <c r="P40" s="57" t="str">
        <f>データ完成!F33</f>
        <v/>
      </c>
      <c r="Q40" s="56" t="str">
        <f>IF(ISERROR(データ完成!J33),"",データ完成!J33)</f>
        <v/>
      </c>
      <c r="R40" s="62" t="str">
        <f>IF(ISERROR(データ完成!K33),"",データ完成!K33)</f>
        <v/>
      </c>
    </row>
    <row r="41" spans="2:18" ht="15" customHeight="1" x14ac:dyDescent="0.2">
      <c r="B41" s="332"/>
      <c r="C41" s="126" t="s">
        <v>136</v>
      </c>
      <c r="D41" s="106" t="str">
        <f>記録入力!$J58</f>
        <v/>
      </c>
      <c r="E41" s="107" t="str">
        <f>記録入力!$K58</f>
        <v/>
      </c>
      <c r="F41" s="108" t="str">
        <f>記録入力!$I58</f>
        <v/>
      </c>
      <c r="G41" s="106" t="str">
        <f>記録入力!$J59</f>
        <v/>
      </c>
      <c r="H41" s="107" t="str">
        <f>記録入力!$K59</f>
        <v/>
      </c>
      <c r="I41" s="109" t="str">
        <f>記録入力!$I59</f>
        <v/>
      </c>
      <c r="J41" s="49"/>
      <c r="K41" s="58">
        <v>32</v>
      </c>
      <c r="L41" s="59" t="str">
        <f t="shared" si="0"/>
        <v/>
      </c>
      <c r="M41" s="60" t="str">
        <f>IF(ISERROR(データ完成!C34),"",(データ完成!C34))</f>
        <v/>
      </c>
      <c r="N41" s="61" t="str">
        <f>IF(ISERROR(データ完成!D34),"",データ完成!D34)</f>
        <v/>
      </c>
      <c r="O41" s="56" t="str">
        <f>データ完成!E34</f>
        <v/>
      </c>
      <c r="P41" s="57" t="str">
        <f>データ完成!F34</f>
        <v/>
      </c>
      <c r="Q41" s="56" t="str">
        <f>IF(ISERROR(データ完成!J34),"",データ完成!J34)</f>
        <v/>
      </c>
      <c r="R41" s="62" t="str">
        <f>IF(ISERROR(データ完成!K34),"",データ完成!K34)</f>
        <v/>
      </c>
    </row>
    <row r="42" spans="2:18" ht="15" customHeight="1" x14ac:dyDescent="0.2">
      <c r="B42" s="332"/>
      <c r="C42" s="126" t="s">
        <v>137</v>
      </c>
      <c r="D42" s="106" t="str">
        <f>記録入力!$J62</f>
        <v/>
      </c>
      <c r="E42" s="107" t="str">
        <f>記録入力!$K62</f>
        <v/>
      </c>
      <c r="F42" s="108" t="str">
        <f>記録入力!$I62</f>
        <v/>
      </c>
      <c r="G42" s="106" t="str">
        <f>記録入力!$J63</f>
        <v/>
      </c>
      <c r="H42" s="107" t="str">
        <f>記録入力!$K63</f>
        <v/>
      </c>
      <c r="I42" s="109" t="str">
        <f>記録入力!$I63</f>
        <v/>
      </c>
      <c r="J42" s="49"/>
      <c r="K42" s="58">
        <v>33</v>
      </c>
      <c r="L42" s="59" t="str">
        <f t="shared" si="0"/>
        <v/>
      </c>
      <c r="M42" s="60" t="str">
        <f>IF(ISERROR(データ完成!C35),"",(データ完成!C35))</f>
        <v/>
      </c>
      <c r="N42" s="61" t="str">
        <f>IF(ISERROR(データ完成!D35),"",データ完成!D35)</f>
        <v/>
      </c>
      <c r="O42" s="56" t="str">
        <f>データ完成!E35</f>
        <v/>
      </c>
      <c r="P42" s="57" t="str">
        <f>データ完成!F35</f>
        <v/>
      </c>
      <c r="Q42" s="56" t="str">
        <f>IF(ISERROR(データ完成!J35),"",データ完成!J35)</f>
        <v/>
      </c>
      <c r="R42" s="62" t="str">
        <f>IF(ISERROR(データ完成!K35),"",データ完成!K35)</f>
        <v/>
      </c>
    </row>
    <row r="43" spans="2:18" ht="15" customHeight="1" x14ac:dyDescent="0.2">
      <c r="B43" s="332"/>
      <c r="C43" s="126" t="s">
        <v>138</v>
      </c>
      <c r="D43" s="106" t="str">
        <f>記録入力!$J66</f>
        <v/>
      </c>
      <c r="E43" s="107" t="str">
        <f>記録入力!$K66</f>
        <v/>
      </c>
      <c r="F43" s="108" t="str">
        <f>記録入力!$I66</f>
        <v/>
      </c>
      <c r="G43" s="106" t="str">
        <f>記録入力!$J67</f>
        <v/>
      </c>
      <c r="H43" s="107" t="str">
        <f>記録入力!$K67</f>
        <v/>
      </c>
      <c r="I43" s="109" t="str">
        <f>記録入力!$I67</f>
        <v/>
      </c>
      <c r="J43" s="49"/>
      <c r="K43" s="112">
        <v>34</v>
      </c>
      <c r="L43" s="59" t="str">
        <f t="shared" si="0"/>
        <v/>
      </c>
      <c r="M43" s="60" t="str">
        <f>IF(ISERROR(データ完成!C36),"",(データ完成!C36))</f>
        <v/>
      </c>
      <c r="N43" s="62" t="str">
        <f>IF(ISERROR(データ完成!D36),"",データ完成!D36)</f>
        <v/>
      </c>
      <c r="O43" s="60" t="str">
        <f>データ完成!E36</f>
        <v/>
      </c>
      <c r="P43" s="57" t="str">
        <f>データ完成!F36</f>
        <v/>
      </c>
      <c r="Q43" s="115" t="str">
        <f>IF(ISERROR(データ完成!J36),"",データ完成!J36)</f>
        <v/>
      </c>
      <c r="R43" s="62" t="str">
        <f>IF(ISERROR(データ完成!K36),"",データ完成!K36)</f>
        <v/>
      </c>
    </row>
    <row r="44" spans="2:18" ht="15" customHeight="1" x14ac:dyDescent="0.2">
      <c r="B44" s="332"/>
      <c r="C44" s="126" t="s">
        <v>139</v>
      </c>
      <c r="D44" s="106" t="str">
        <f>記録入力!$J70</f>
        <v/>
      </c>
      <c r="E44" s="107" t="str">
        <f>記録入力!$K70</f>
        <v/>
      </c>
      <c r="F44" s="108" t="str">
        <f>記録入力!$I70</f>
        <v/>
      </c>
      <c r="G44" s="106" t="str">
        <f>記録入力!$J71</f>
        <v/>
      </c>
      <c r="H44" s="107" t="str">
        <f>記録入力!$K71</f>
        <v/>
      </c>
      <c r="I44" s="109" t="str">
        <f>記録入力!$I71</f>
        <v/>
      </c>
      <c r="J44" s="49"/>
      <c r="K44" s="112">
        <v>35</v>
      </c>
      <c r="L44" s="59" t="str">
        <f t="shared" ref="L44:L59" si="1">IF(M44="","","男")</f>
        <v/>
      </c>
      <c r="M44" s="60" t="str">
        <f>IF(ISERROR(データ完成!C37),"",(データ完成!C37))</f>
        <v/>
      </c>
      <c r="N44" s="62" t="str">
        <f>IF(ISERROR(データ完成!D37),"",データ完成!D37)</f>
        <v/>
      </c>
      <c r="O44" s="60" t="str">
        <f>データ完成!E37</f>
        <v/>
      </c>
      <c r="P44" s="57" t="str">
        <f>データ完成!F37</f>
        <v/>
      </c>
      <c r="Q44" s="115" t="str">
        <f>IF(ISERROR(データ完成!J37),"",データ完成!J37)</f>
        <v/>
      </c>
      <c r="R44" s="62" t="str">
        <f>IF(ISERROR(データ完成!K37),"",データ完成!K37)</f>
        <v/>
      </c>
    </row>
    <row r="45" spans="2:18" x14ac:dyDescent="0.2">
      <c r="B45" s="333"/>
      <c r="C45" s="127" t="s">
        <v>140</v>
      </c>
      <c r="D45" s="128" t="str">
        <f>記録入力!$J74</f>
        <v/>
      </c>
      <c r="E45" s="129" t="str">
        <f>記録入力!$K74</f>
        <v/>
      </c>
      <c r="F45" s="130" t="str">
        <f>記録入力!$I74</f>
        <v/>
      </c>
      <c r="G45" s="128" t="str">
        <f>記録入力!$J75</f>
        <v/>
      </c>
      <c r="H45" s="129" t="str">
        <f>記録入力!$K75</f>
        <v/>
      </c>
      <c r="I45" s="131" t="str">
        <f>記録入力!$I75</f>
        <v/>
      </c>
      <c r="K45" s="112">
        <v>36</v>
      </c>
      <c r="L45" s="59" t="str">
        <f t="shared" si="1"/>
        <v/>
      </c>
      <c r="M45" s="60" t="str">
        <f>IF(ISERROR(データ完成!C38),"",(データ完成!C38))</f>
        <v/>
      </c>
      <c r="N45" s="62" t="str">
        <f>IF(ISERROR(データ完成!D38),"",データ完成!D38)</f>
        <v/>
      </c>
      <c r="O45" s="60" t="str">
        <f>データ完成!E38</f>
        <v/>
      </c>
      <c r="P45" s="57" t="str">
        <f>データ完成!F38</f>
        <v/>
      </c>
      <c r="Q45" s="115" t="str">
        <f>IF(ISERROR(データ完成!J38),"",データ完成!J38)</f>
        <v/>
      </c>
      <c r="R45" s="62" t="str">
        <f>IF(ISERROR(データ完成!K38),"",データ完成!K38)</f>
        <v/>
      </c>
    </row>
    <row r="46" spans="2:18" x14ac:dyDescent="0.2">
      <c r="B46" s="273" t="s">
        <v>165</v>
      </c>
      <c r="C46" s="276" t="s">
        <v>131</v>
      </c>
      <c r="D46" s="142">
        <f>記録入力!E76</f>
        <v>0</v>
      </c>
      <c r="E46" s="139" t="str">
        <f>記録入力!K76</f>
        <v/>
      </c>
      <c r="F46" s="148" t="str">
        <f>記録入力!I76</f>
        <v/>
      </c>
      <c r="G46" s="142">
        <f>記録入力!E77</f>
        <v>0</v>
      </c>
      <c r="H46" s="139" t="str">
        <f>記録入力!K77</f>
        <v/>
      </c>
      <c r="I46" s="143"/>
      <c r="K46" s="112">
        <v>37</v>
      </c>
      <c r="L46" s="59" t="str">
        <f t="shared" si="1"/>
        <v/>
      </c>
      <c r="M46" s="60" t="str">
        <f>IF(ISERROR(データ完成!C39),"",(データ完成!C39))</f>
        <v/>
      </c>
      <c r="N46" s="62" t="str">
        <f>IF(ISERROR(データ完成!D39),"",データ完成!D39)</f>
        <v/>
      </c>
      <c r="O46" s="60" t="str">
        <f>データ完成!E39</f>
        <v/>
      </c>
      <c r="P46" s="57" t="str">
        <f>データ完成!F39</f>
        <v/>
      </c>
      <c r="Q46" s="115" t="str">
        <f>IF(ISERROR(データ完成!J39),"",データ完成!J39)</f>
        <v/>
      </c>
      <c r="R46" s="62" t="str">
        <f>IF(ISERROR(データ完成!K39),"",データ完成!K39)</f>
        <v/>
      </c>
    </row>
    <row r="47" spans="2:18" x14ac:dyDescent="0.2">
      <c r="B47" s="274"/>
      <c r="C47" s="277"/>
      <c r="D47" s="144">
        <f>記録入力!E78</f>
        <v>0</v>
      </c>
      <c r="E47" s="107" t="str">
        <f>記録入力!K78</f>
        <v/>
      </c>
      <c r="F47" s="149"/>
      <c r="G47" s="144">
        <f>記録入力!E79</f>
        <v>0</v>
      </c>
      <c r="H47" s="107" t="str">
        <f>記録入力!K79</f>
        <v/>
      </c>
      <c r="I47" s="145"/>
      <c r="K47" s="112">
        <v>38</v>
      </c>
      <c r="L47" s="59" t="str">
        <f t="shared" si="1"/>
        <v/>
      </c>
      <c r="M47" s="60" t="str">
        <f>IF(ISERROR(データ完成!C40),"",(データ完成!C40))</f>
        <v/>
      </c>
      <c r="N47" s="62" t="str">
        <f>IF(ISERROR(データ完成!D40),"",データ完成!D40)</f>
        <v/>
      </c>
      <c r="O47" s="60" t="str">
        <f>データ完成!E40</f>
        <v/>
      </c>
      <c r="P47" s="57" t="str">
        <f>データ完成!F40</f>
        <v/>
      </c>
      <c r="Q47" s="115" t="str">
        <f>IF(ISERROR(データ完成!J40),"",データ完成!J40)</f>
        <v/>
      </c>
      <c r="R47" s="62" t="str">
        <f>IF(ISERROR(データ完成!K40),"",データ完成!K40)</f>
        <v/>
      </c>
    </row>
    <row r="48" spans="2:18" x14ac:dyDescent="0.2">
      <c r="B48" s="274"/>
      <c r="C48" s="278"/>
      <c r="D48" s="146">
        <f>記録入力!E80</f>
        <v>0</v>
      </c>
      <c r="E48" s="129" t="str">
        <f>記録入力!K80</f>
        <v/>
      </c>
      <c r="F48" s="150"/>
      <c r="G48" s="146">
        <f>記録入力!E81</f>
        <v>0</v>
      </c>
      <c r="H48" s="129" t="str">
        <f>記録入力!K81</f>
        <v/>
      </c>
      <c r="I48" s="147"/>
      <c r="K48" s="112">
        <v>39</v>
      </c>
      <c r="L48" s="59" t="str">
        <f t="shared" si="1"/>
        <v/>
      </c>
      <c r="M48" s="60" t="str">
        <f>IF(ISERROR(データ完成!C41),"",(データ完成!C41))</f>
        <v/>
      </c>
      <c r="N48" s="62" t="str">
        <f>IF(ISERROR(データ完成!D41),"",データ完成!D41)</f>
        <v/>
      </c>
      <c r="O48" s="60" t="str">
        <f>データ完成!E41</f>
        <v/>
      </c>
      <c r="P48" s="57" t="str">
        <f>データ完成!F41</f>
        <v/>
      </c>
      <c r="Q48" s="115" t="str">
        <f>IF(ISERROR(データ完成!J41),"",データ完成!J41)</f>
        <v/>
      </c>
      <c r="R48" s="62" t="str">
        <f>IF(ISERROR(データ完成!K41),"",データ完成!K41)</f>
        <v/>
      </c>
    </row>
    <row r="49" spans="2:18" x14ac:dyDescent="0.2">
      <c r="B49" s="274"/>
      <c r="C49" s="277" t="s">
        <v>132</v>
      </c>
      <c r="D49" s="151">
        <f>記録入力!E82</f>
        <v>0</v>
      </c>
      <c r="E49" s="140" t="str">
        <f>記録入力!K82</f>
        <v/>
      </c>
      <c r="F49" s="152" t="str">
        <f>記録入力!I82</f>
        <v/>
      </c>
      <c r="G49" s="151">
        <f>記録入力!E83</f>
        <v>0</v>
      </c>
      <c r="H49" s="140" t="str">
        <f>記録入力!K83</f>
        <v/>
      </c>
      <c r="I49" s="153"/>
      <c r="K49" s="112">
        <v>40</v>
      </c>
      <c r="L49" s="59" t="str">
        <f t="shared" si="1"/>
        <v/>
      </c>
      <c r="M49" s="60" t="str">
        <f>IF(ISERROR(データ完成!C42),"",(データ完成!C42))</f>
        <v/>
      </c>
      <c r="N49" s="62" t="str">
        <f>IF(ISERROR(データ完成!D42),"",データ完成!D42)</f>
        <v/>
      </c>
      <c r="O49" s="60" t="str">
        <f>データ完成!E42</f>
        <v/>
      </c>
      <c r="P49" s="57" t="str">
        <f>データ完成!F42</f>
        <v/>
      </c>
      <c r="Q49" s="115" t="str">
        <f>IF(ISERROR(データ完成!J42),"",データ完成!J42)</f>
        <v/>
      </c>
      <c r="R49" s="62" t="str">
        <f>IF(ISERROR(データ完成!K42),"",データ完成!K42)</f>
        <v/>
      </c>
    </row>
    <row r="50" spans="2:18" x14ac:dyDescent="0.2">
      <c r="B50" s="274"/>
      <c r="C50" s="277"/>
      <c r="D50" s="144">
        <f>記録入力!E84</f>
        <v>0</v>
      </c>
      <c r="E50" s="107" t="str">
        <f>記録入力!K84</f>
        <v/>
      </c>
      <c r="F50" s="149"/>
      <c r="G50" s="144">
        <f>記録入力!E85</f>
        <v>0</v>
      </c>
      <c r="H50" s="107" t="str">
        <f>記録入力!K85</f>
        <v/>
      </c>
      <c r="I50" s="145"/>
      <c r="K50" s="112">
        <v>41</v>
      </c>
      <c r="L50" s="59" t="str">
        <f t="shared" si="1"/>
        <v/>
      </c>
      <c r="M50" s="60" t="str">
        <f>IF(ISERROR(データ完成!C43),"",(データ完成!C43))</f>
        <v/>
      </c>
      <c r="N50" s="62" t="str">
        <f>IF(ISERROR(データ完成!D43),"",データ完成!D43)</f>
        <v/>
      </c>
      <c r="O50" s="60" t="str">
        <f>データ完成!E43</f>
        <v/>
      </c>
      <c r="P50" s="57" t="str">
        <f>データ完成!F43</f>
        <v/>
      </c>
      <c r="Q50" s="115" t="str">
        <f>IF(ISERROR(データ完成!J43),"",データ完成!J43)</f>
        <v/>
      </c>
      <c r="R50" s="62" t="str">
        <f>IF(ISERROR(データ完成!K43),"",データ完成!K43)</f>
        <v/>
      </c>
    </row>
    <row r="51" spans="2:18" x14ac:dyDescent="0.2">
      <c r="B51" s="275"/>
      <c r="C51" s="278"/>
      <c r="D51" s="146">
        <f>記録入力!E86</f>
        <v>0</v>
      </c>
      <c r="E51" s="129" t="str">
        <f>記録入力!K86</f>
        <v/>
      </c>
      <c r="F51" s="150"/>
      <c r="G51" s="146">
        <f>記録入力!E87</f>
        <v>0</v>
      </c>
      <c r="H51" s="129" t="str">
        <f>記録入力!K87</f>
        <v/>
      </c>
      <c r="I51" s="147"/>
      <c r="K51" s="112">
        <v>42</v>
      </c>
      <c r="L51" s="59" t="str">
        <f t="shared" si="1"/>
        <v/>
      </c>
      <c r="M51" s="60" t="str">
        <f>IF(ISERROR(データ完成!C44),"",(データ完成!C44))</f>
        <v/>
      </c>
      <c r="N51" s="62" t="str">
        <f>IF(ISERROR(データ完成!D44),"",データ完成!D44)</f>
        <v/>
      </c>
      <c r="O51" s="60" t="str">
        <f>データ完成!E44</f>
        <v/>
      </c>
      <c r="P51" s="57" t="str">
        <f>データ完成!F44</f>
        <v/>
      </c>
      <c r="Q51" s="115" t="str">
        <f>IF(ISERROR(データ完成!J44),"",データ完成!J44)</f>
        <v/>
      </c>
      <c r="R51" s="62" t="str">
        <f>IF(ISERROR(データ完成!K44),"",データ完成!K44)</f>
        <v/>
      </c>
    </row>
    <row r="52" spans="2:18" x14ac:dyDescent="0.2">
      <c r="B52" s="141"/>
      <c r="K52" s="112">
        <v>43</v>
      </c>
      <c r="L52" s="59" t="str">
        <f t="shared" si="1"/>
        <v/>
      </c>
      <c r="M52" s="60" t="str">
        <f>IF(ISERROR(データ完成!C45),"",(データ完成!C45))</f>
        <v/>
      </c>
      <c r="N52" s="62" t="str">
        <f>IF(ISERROR(データ完成!D45),"",データ完成!D45)</f>
        <v/>
      </c>
      <c r="O52" s="60" t="str">
        <f>データ完成!E45</f>
        <v/>
      </c>
      <c r="P52" s="57" t="str">
        <f>データ完成!F45</f>
        <v/>
      </c>
      <c r="Q52" s="115" t="str">
        <f>IF(ISERROR(データ完成!J45),"",データ完成!J45)</f>
        <v/>
      </c>
      <c r="R52" s="62" t="str">
        <f>IF(ISERROR(データ完成!K45),"",データ完成!K45)</f>
        <v/>
      </c>
    </row>
    <row r="53" spans="2:18" x14ac:dyDescent="0.2">
      <c r="B53" s="141"/>
      <c r="K53" s="112">
        <v>44</v>
      </c>
      <c r="L53" s="59" t="str">
        <f t="shared" si="1"/>
        <v/>
      </c>
      <c r="M53" s="60" t="str">
        <f>IF(ISERROR(データ完成!C46),"",(データ完成!C46))</f>
        <v/>
      </c>
      <c r="N53" s="62" t="str">
        <f>IF(ISERROR(データ完成!D46),"",データ完成!D46)</f>
        <v/>
      </c>
      <c r="O53" s="60" t="str">
        <f>データ完成!E46</f>
        <v/>
      </c>
      <c r="P53" s="57" t="str">
        <f>データ完成!F46</f>
        <v/>
      </c>
      <c r="Q53" s="115" t="str">
        <f>IF(ISERROR(データ完成!J46),"",データ完成!J46)</f>
        <v/>
      </c>
      <c r="R53" s="62" t="str">
        <f>IF(ISERROR(データ完成!K46),"",データ完成!K46)</f>
        <v/>
      </c>
    </row>
    <row r="54" spans="2:18" x14ac:dyDescent="0.2">
      <c r="K54" s="112">
        <v>45</v>
      </c>
      <c r="L54" s="59" t="str">
        <f t="shared" si="1"/>
        <v/>
      </c>
      <c r="M54" s="60" t="str">
        <f>IF(ISERROR(データ完成!C47),"",(データ完成!C47))</f>
        <v/>
      </c>
      <c r="N54" s="62" t="str">
        <f>IF(ISERROR(データ完成!D47),"",データ完成!D47)</f>
        <v/>
      </c>
      <c r="O54" s="60" t="str">
        <f>データ完成!E47</f>
        <v/>
      </c>
      <c r="P54" s="57" t="str">
        <f>データ完成!F47</f>
        <v/>
      </c>
      <c r="Q54" s="115" t="str">
        <f>IF(ISERROR(データ完成!J47),"",データ完成!J47)</f>
        <v/>
      </c>
      <c r="R54" s="62" t="str">
        <f>IF(ISERROR(データ完成!K47),"",データ完成!K47)</f>
        <v/>
      </c>
    </row>
    <row r="55" spans="2:18" ht="13.5" thickBot="1" x14ac:dyDescent="0.25">
      <c r="K55" s="112">
        <v>46</v>
      </c>
      <c r="L55" s="59" t="str">
        <f t="shared" si="1"/>
        <v/>
      </c>
      <c r="M55" s="60" t="str">
        <f>IF(ISERROR(データ完成!C48),"",(データ完成!C48))</f>
        <v/>
      </c>
      <c r="N55" s="62" t="str">
        <f>IF(ISERROR(データ完成!D48),"",データ完成!D48)</f>
        <v/>
      </c>
      <c r="O55" s="60" t="str">
        <f>データ完成!E48</f>
        <v/>
      </c>
      <c r="P55" s="57" t="str">
        <f>データ完成!F48</f>
        <v/>
      </c>
      <c r="Q55" s="115" t="str">
        <f>IF(ISERROR(データ完成!J48),"",データ完成!J48)</f>
        <v/>
      </c>
      <c r="R55" s="62" t="str">
        <f>IF(ISERROR(データ完成!K48),"",データ完成!K48)</f>
        <v/>
      </c>
    </row>
    <row r="56" spans="2:18" ht="13.5" thickBot="1" x14ac:dyDescent="0.25">
      <c r="B56" s="320" t="s">
        <v>10</v>
      </c>
      <c r="C56" s="321"/>
      <c r="D56" s="321"/>
      <c r="E56" s="321"/>
      <c r="F56" s="322"/>
      <c r="K56" s="112">
        <v>47</v>
      </c>
      <c r="L56" s="59" t="str">
        <f t="shared" si="1"/>
        <v/>
      </c>
      <c r="M56" s="60" t="str">
        <f>IF(ISERROR(データ完成!C49),"",(データ完成!C49))</f>
        <v/>
      </c>
      <c r="N56" s="62" t="str">
        <f>IF(ISERROR(データ完成!D49),"",データ完成!D49)</f>
        <v/>
      </c>
      <c r="O56" s="60" t="str">
        <f>データ完成!E49</f>
        <v/>
      </c>
      <c r="P56" s="57" t="str">
        <f>データ完成!F49</f>
        <v/>
      </c>
      <c r="Q56" s="115" t="str">
        <f>IF(ISERROR(データ完成!J49),"",データ完成!J49)</f>
        <v/>
      </c>
      <c r="R56" s="62" t="str">
        <f>IF(ISERROR(データ完成!K49),"",データ完成!K49)</f>
        <v/>
      </c>
    </row>
    <row r="57" spans="2:18" x14ac:dyDescent="0.2">
      <c r="B57" s="294" t="s">
        <v>156</v>
      </c>
      <c r="C57" s="288"/>
      <c r="D57" s="287" t="s">
        <v>157</v>
      </c>
      <c r="E57" s="288"/>
      <c r="F57" s="190" t="s">
        <v>169</v>
      </c>
      <c r="K57" s="112">
        <v>48</v>
      </c>
      <c r="L57" s="59" t="str">
        <f t="shared" si="1"/>
        <v/>
      </c>
      <c r="M57" s="60" t="str">
        <f>IF(ISERROR(データ完成!C50),"",(データ完成!C50))</f>
        <v/>
      </c>
      <c r="N57" s="62" t="str">
        <f>IF(ISERROR(データ完成!D50),"",データ完成!D50)</f>
        <v/>
      </c>
      <c r="O57" s="60" t="str">
        <f>データ完成!E50</f>
        <v/>
      </c>
      <c r="P57" s="57" t="str">
        <f>データ完成!F50</f>
        <v/>
      </c>
      <c r="Q57" s="115" t="str">
        <f>IF(ISERROR(データ完成!J50),"",データ完成!J50)</f>
        <v/>
      </c>
      <c r="R57" s="62" t="str">
        <f>IF(ISERROR(データ完成!K50),"",データ完成!K50)</f>
        <v/>
      </c>
    </row>
    <row r="58" spans="2:18" ht="13.5" thickBot="1" x14ac:dyDescent="0.25">
      <c r="B58" s="292" t="str">
        <f>初期設定!D16&amp;"   人"</f>
        <v xml:space="preserve">   人</v>
      </c>
      <c r="C58" s="291"/>
      <c r="D58" s="290" t="str">
        <f>初期設定!E16&amp;"   人"</f>
        <v xml:space="preserve">   人</v>
      </c>
      <c r="E58" s="291"/>
      <c r="F58" s="191">
        <f>初期設定!F16</f>
        <v>0</v>
      </c>
      <c r="K58" s="112">
        <v>49</v>
      </c>
      <c r="L58" s="59" t="str">
        <f t="shared" si="1"/>
        <v/>
      </c>
      <c r="M58" s="60" t="str">
        <f>IF(ISERROR(データ完成!C51),"",(データ完成!C51))</f>
        <v/>
      </c>
      <c r="N58" s="62" t="str">
        <f>IF(ISERROR(データ完成!D51),"",データ完成!D51)</f>
        <v/>
      </c>
      <c r="O58" s="60" t="str">
        <f>データ完成!E51</f>
        <v/>
      </c>
      <c r="P58" s="57" t="str">
        <f>データ完成!F51</f>
        <v/>
      </c>
      <c r="Q58" s="115" t="str">
        <f>IF(ISERROR(データ完成!J51),"",データ完成!J51)</f>
        <v/>
      </c>
      <c r="R58" s="62" t="str">
        <f>IF(ISERROR(データ完成!K51),"",データ完成!K51)</f>
        <v/>
      </c>
    </row>
    <row r="59" spans="2:18" x14ac:dyDescent="0.2">
      <c r="B59" s="294" t="s">
        <v>158</v>
      </c>
      <c r="C59" s="288"/>
      <c r="D59" s="289" t="s">
        <v>159</v>
      </c>
      <c r="E59" s="289"/>
      <c r="F59" s="192"/>
      <c r="H59" s="294" t="s">
        <v>160</v>
      </c>
      <c r="I59" s="295"/>
      <c r="K59" s="125">
        <v>50</v>
      </c>
      <c r="L59" s="120" t="str">
        <f t="shared" si="1"/>
        <v/>
      </c>
      <c r="M59" s="121" t="str">
        <f>IF(ISERROR(データ完成!C52),"",(データ完成!C52))</f>
        <v/>
      </c>
      <c r="N59" s="122" t="str">
        <f>IF(ISERROR(データ完成!D52),"",データ完成!D52)</f>
        <v/>
      </c>
      <c r="O59" s="121" t="str">
        <f>データ完成!E52</f>
        <v/>
      </c>
      <c r="P59" s="123" t="str">
        <f>データ完成!F52</f>
        <v/>
      </c>
      <c r="Q59" s="124" t="str">
        <f>IF(ISERROR(データ完成!J52),"",データ完成!J52)</f>
        <v/>
      </c>
      <c r="R59" s="122" t="str">
        <f>IF(ISERROR(データ完成!K52),"",データ完成!K52)</f>
        <v/>
      </c>
    </row>
    <row r="60" spans="2:18" ht="13.5" customHeight="1" thickBot="1" x14ac:dyDescent="0.25">
      <c r="B60" s="292" t="str">
        <f>初期設定!D17&amp;"   人"</f>
        <v xml:space="preserve">   人</v>
      </c>
      <c r="C60" s="291"/>
      <c r="D60" s="290" t="str">
        <f>初期設定!E17&amp;"   人"</f>
        <v xml:space="preserve">   人</v>
      </c>
      <c r="E60" s="291"/>
      <c r="F60" s="191">
        <f>初期設定!F17</f>
        <v>0</v>
      </c>
      <c r="H60" s="292" t="str">
        <f>初期設定!F18&amp;"   人"</f>
        <v>0   人</v>
      </c>
      <c r="I60" s="293"/>
      <c r="K60" s="58">
        <v>51</v>
      </c>
      <c r="L60" s="59" t="str">
        <f t="shared" ref="L60:L74" si="2">IF(M60="","","男")</f>
        <v/>
      </c>
      <c r="M60" s="60" t="str">
        <f>IF(ISERROR(データ完成!C53),"",(データ完成!C53))</f>
        <v/>
      </c>
      <c r="N60" s="62" t="str">
        <f>IF(ISERROR(データ完成!D53),"",データ完成!D53)</f>
        <v/>
      </c>
      <c r="O60" s="60" t="str">
        <f>データ完成!E53</f>
        <v/>
      </c>
      <c r="P60" s="57" t="str">
        <f>データ完成!F53</f>
        <v/>
      </c>
      <c r="Q60" s="115">
        <f>IF(ISERROR(データ完成!J53),"",データ完成!J53)</f>
        <v>0</v>
      </c>
      <c r="R60" s="62">
        <f>IF(ISERROR(データ完成!K53),"",データ完成!K53)</f>
        <v>0</v>
      </c>
    </row>
    <row r="61" spans="2:18" x14ac:dyDescent="0.2">
      <c r="K61" s="58">
        <v>52</v>
      </c>
      <c r="L61" s="59" t="str">
        <f t="shared" si="2"/>
        <v/>
      </c>
      <c r="M61" s="60" t="str">
        <f>IF(ISERROR(データ完成!C54),"",(データ完成!C54))</f>
        <v/>
      </c>
      <c r="N61" s="62" t="str">
        <f>IF(ISERROR(データ完成!D54),"",データ完成!D54)</f>
        <v/>
      </c>
      <c r="O61" s="60" t="str">
        <f>データ完成!E54</f>
        <v/>
      </c>
      <c r="P61" s="57" t="str">
        <f>データ完成!F54</f>
        <v/>
      </c>
      <c r="Q61" s="115">
        <f>IF(ISERROR(データ完成!J54),"",データ完成!J54)</f>
        <v>0</v>
      </c>
      <c r="R61" s="62">
        <f>IF(ISERROR(データ完成!K54),"",データ完成!K54)</f>
        <v>0</v>
      </c>
    </row>
    <row r="62" spans="2:18" x14ac:dyDescent="0.2">
      <c r="B62" s="323" t="s">
        <v>166</v>
      </c>
      <c r="C62" s="324"/>
      <c r="D62" s="296" t="s">
        <v>141</v>
      </c>
      <c r="E62" s="297"/>
      <c r="F62" s="298"/>
      <c r="G62" s="63" t="s">
        <v>142</v>
      </c>
      <c r="H62" s="299" t="s">
        <v>143</v>
      </c>
      <c r="I62" s="312"/>
      <c r="K62" s="58">
        <v>53</v>
      </c>
      <c r="L62" s="59" t="str">
        <f t="shared" si="2"/>
        <v/>
      </c>
      <c r="M62" s="60" t="str">
        <f>IF(ISERROR(データ完成!C55),"",(データ完成!C55))</f>
        <v/>
      </c>
      <c r="N62" s="62" t="str">
        <f>IF(ISERROR(データ完成!D55),"",データ完成!D55)</f>
        <v/>
      </c>
      <c r="O62" s="60" t="str">
        <f>データ完成!E55</f>
        <v/>
      </c>
      <c r="P62" s="57" t="str">
        <f>データ完成!F55</f>
        <v/>
      </c>
      <c r="Q62" s="115">
        <f>IF(ISERROR(データ完成!J55),"",データ完成!J55)</f>
        <v>0</v>
      </c>
      <c r="R62" s="62">
        <f>IF(ISERROR(データ完成!K55),"",データ完成!K55)</f>
        <v>0</v>
      </c>
    </row>
    <row r="63" spans="2:18" x14ac:dyDescent="0.2">
      <c r="B63" s="325"/>
      <c r="C63" s="326"/>
      <c r="D63" s="317" t="str">
        <f>IF(初期設定!C11="","",初期設定!C11)</f>
        <v/>
      </c>
      <c r="E63" s="318"/>
      <c r="F63" s="319"/>
      <c r="G63" s="64" t="str">
        <f>IF(初期設定!D11="","",初期設定!D11)</f>
        <v/>
      </c>
      <c r="H63" s="313" t="str">
        <f>IF(初期設定!E11="","",初期設定!E11)</f>
        <v/>
      </c>
      <c r="I63" s="314"/>
      <c r="K63" s="58">
        <v>54</v>
      </c>
      <c r="L63" s="59" t="str">
        <f t="shared" si="2"/>
        <v/>
      </c>
      <c r="M63" s="60" t="str">
        <f>IF(ISERROR(データ完成!C56),"",(データ完成!C56))</f>
        <v/>
      </c>
      <c r="N63" s="62" t="str">
        <f>IF(ISERROR(データ完成!D56),"",データ完成!D56)</f>
        <v/>
      </c>
      <c r="O63" s="60" t="str">
        <f>データ完成!E56</f>
        <v/>
      </c>
      <c r="P63" s="57" t="str">
        <f>データ完成!F56</f>
        <v/>
      </c>
      <c r="Q63" s="115">
        <f>IF(ISERROR(データ完成!J56),"",データ完成!J56)</f>
        <v>0</v>
      </c>
      <c r="R63" s="62">
        <f>IF(ISERROR(データ完成!K56),"",データ完成!K56)</f>
        <v>0</v>
      </c>
    </row>
    <row r="64" spans="2:18" x14ac:dyDescent="0.2">
      <c r="B64" s="325"/>
      <c r="C64" s="326"/>
      <c r="D64" s="301" t="str">
        <f>IF(初期設定!C12="","",初期設定!C12)</f>
        <v/>
      </c>
      <c r="E64" s="302"/>
      <c r="F64" s="303"/>
      <c r="G64" s="65" t="str">
        <f>IF(初期設定!D12="","",初期設定!D12)</f>
        <v/>
      </c>
      <c r="H64" s="315" t="str">
        <f>IF(初期設定!E12="","",初期設定!E12)</f>
        <v/>
      </c>
      <c r="I64" s="316"/>
      <c r="K64" s="58">
        <v>55</v>
      </c>
      <c r="L64" s="59" t="str">
        <f t="shared" si="2"/>
        <v/>
      </c>
      <c r="M64" s="60" t="str">
        <f>IF(ISERROR(データ完成!C57),"",(データ完成!C57))</f>
        <v/>
      </c>
      <c r="N64" s="62" t="str">
        <f>IF(ISERROR(データ完成!D57),"",データ完成!D57)</f>
        <v/>
      </c>
      <c r="O64" s="60" t="str">
        <f>データ完成!E57</f>
        <v/>
      </c>
      <c r="P64" s="57" t="str">
        <f>データ完成!F57</f>
        <v/>
      </c>
      <c r="Q64" s="115">
        <f>IF(ISERROR(データ完成!J57),"",データ完成!J57)</f>
        <v>0</v>
      </c>
      <c r="R64" s="62">
        <f>IF(ISERROR(データ完成!K57),"",データ完成!K57)</f>
        <v>0</v>
      </c>
    </row>
    <row r="65" spans="2:18" x14ac:dyDescent="0.2">
      <c r="B65" s="325"/>
      <c r="C65" s="326"/>
      <c r="D65" s="301" t="str">
        <f>IF(初期設定!C13="","",初期設定!C13)</f>
        <v/>
      </c>
      <c r="E65" s="302"/>
      <c r="F65" s="303"/>
      <c r="G65" s="66" t="str">
        <f>IF(初期設定!D13="","",初期設定!D13)</f>
        <v/>
      </c>
      <c r="H65" s="285" t="str">
        <f>IF(初期設定!E13="","",初期設定!E13)</f>
        <v/>
      </c>
      <c r="I65" s="286"/>
      <c r="K65" s="58">
        <v>56</v>
      </c>
      <c r="L65" s="59" t="str">
        <f t="shared" si="2"/>
        <v/>
      </c>
      <c r="M65" s="60" t="str">
        <f>IF(ISERROR(データ完成!C58),"",(データ完成!C58))</f>
        <v/>
      </c>
      <c r="N65" s="62" t="str">
        <f>IF(ISERROR(データ完成!D58),"",データ完成!D58)</f>
        <v/>
      </c>
      <c r="O65" s="60" t="str">
        <f>データ完成!E58</f>
        <v/>
      </c>
      <c r="P65" s="57" t="str">
        <f>データ完成!F58</f>
        <v/>
      </c>
      <c r="Q65" s="115">
        <f>IF(ISERROR(データ完成!J58),"",データ完成!J58)</f>
        <v>0</v>
      </c>
      <c r="R65" s="62">
        <f>IF(ISERROR(データ完成!K58),"",データ完成!K58)</f>
        <v>0</v>
      </c>
    </row>
    <row r="66" spans="2:18" x14ac:dyDescent="0.2">
      <c r="B66" s="327"/>
      <c r="C66" s="328"/>
      <c r="D66" s="304" t="str">
        <f>IF(初期設定!C14="","",初期設定!C14)</f>
        <v/>
      </c>
      <c r="E66" s="305"/>
      <c r="F66" s="306"/>
      <c r="G66" s="67" t="str">
        <f>IF(初期設定!D14="","",初期設定!D14)</f>
        <v/>
      </c>
      <c r="H66" s="310" t="str">
        <f>IF(初期設定!E14="","",初期設定!E14)</f>
        <v/>
      </c>
      <c r="I66" s="311"/>
      <c r="K66" s="58">
        <v>57</v>
      </c>
      <c r="L66" s="59" t="str">
        <f t="shared" si="2"/>
        <v/>
      </c>
      <c r="M66" s="60" t="str">
        <f>IF(ISERROR(データ完成!C59),"",(データ完成!C59))</f>
        <v/>
      </c>
      <c r="N66" s="62" t="str">
        <f>IF(ISERROR(データ完成!D59),"",データ完成!D59)</f>
        <v/>
      </c>
      <c r="O66" s="60" t="str">
        <f>データ完成!E59</f>
        <v/>
      </c>
      <c r="P66" s="57" t="str">
        <f>データ完成!F59</f>
        <v/>
      </c>
      <c r="Q66" s="115">
        <f>IF(ISERROR(データ完成!J59),"",データ完成!J59)</f>
        <v>0</v>
      </c>
      <c r="R66" s="62">
        <f>IF(ISERROR(データ完成!K59),"",データ完成!K59)</f>
        <v>0</v>
      </c>
    </row>
    <row r="67" spans="2:18" x14ac:dyDescent="0.2">
      <c r="K67" s="58">
        <v>58</v>
      </c>
      <c r="L67" s="59" t="str">
        <f t="shared" si="2"/>
        <v/>
      </c>
      <c r="M67" s="60" t="str">
        <f>IF(ISERROR(データ完成!C60),"",(データ完成!C60))</f>
        <v/>
      </c>
      <c r="N67" s="62" t="str">
        <f>IF(ISERROR(データ完成!D60),"",データ完成!D60)</f>
        <v/>
      </c>
      <c r="O67" s="60" t="str">
        <f>データ完成!E60</f>
        <v/>
      </c>
      <c r="P67" s="57" t="str">
        <f>データ完成!F60</f>
        <v/>
      </c>
      <c r="Q67" s="115">
        <f>IF(ISERROR(データ完成!J60),"",データ完成!J60)</f>
        <v>0</v>
      </c>
      <c r="R67" s="62">
        <f>IF(ISERROR(データ完成!K60),"",データ完成!K60)</f>
        <v>0</v>
      </c>
    </row>
    <row r="68" spans="2:18" x14ac:dyDescent="0.2">
      <c r="K68" s="58">
        <v>59</v>
      </c>
      <c r="L68" s="59" t="str">
        <f t="shared" si="2"/>
        <v/>
      </c>
      <c r="M68" s="60" t="str">
        <f>IF(ISERROR(データ完成!C61),"",(データ完成!C61))</f>
        <v/>
      </c>
      <c r="N68" s="62" t="str">
        <f>IF(ISERROR(データ完成!D61),"",データ完成!D61)</f>
        <v/>
      </c>
      <c r="O68" s="60" t="str">
        <f>データ完成!E61</f>
        <v/>
      </c>
      <c r="P68" s="57" t="str">
        <f>データ完成!F61</f>
        <v/>
      </c>
      <c r="Q68" s="115">
        <f>IF(ISERROR(データ完成!J61),"",データ完成!J61)</f>
        <v>0</v>
      </c>
      <c r="R68" s="62">
        <f>IF(ISERROR(データ完成!K61),"",データ完成!K61)</f>
        <v>0</v>
      </c>
    </row>
    <row r="69" spans="2:18" ht="13.5" customHeight="1" x14ac:dyDescent="0.2">
      <c r="K69" s="58">
        <v>60</v>
      </c>
      <c r="L69" s="59" t="str">
        <f t="shared" si="2"/>
        <v/>
      </c>
      <c r="M69" s="60" t="str">
        <f>IF(ISERROR(データ完成!C62),"",(データ完成!C62))</f>
        <v/>
      </c>
      <c r="N69" s="62" t="str">
        <f>IF(ISERROR(データ完成!D62),"",データ完成!D62)</f>
        <v/>
      </c>
      <c r="O69" s="60" t="str">
        <f>データ完成!E62</f>
        <v/>
      </c>
      <c r="P69" s="57" t="str">
        <f>データ完成!F62</f>
        <v/>
      </c>
      <c r="Q69" s="115">
        <f>IF(ISERROR(データ完成!J62),"",データ完成!J62)</f>
        <v>0</v>
      </c>
      <c r="R69" s="62">
        <f>IF(ISERROR(データ完成!K62),"",データ完成!K62)</f>
        <v>0</v>
      </c>
    </row>
    <row r="70" spans="2:18" ht="13.5" customHeight="1" x14ac:dyDescent="0.2">
      <c r="K70" s="58">
        <v>61</v>
      </c>
      <c r="L70" s="59" t="str">
        <f t="shared" si="2"/>
        <v/>
      </c>
      <c r="M70" s="60" t="str">
        <f>IF(ISERROR(データ完成!C63),"",(データ完成!C63))</f>
        <v/>
      </c>
      <c r="N70" s="62" t="str">
        <f>IF(ISERROR(データ完成!D63),"",データ完成!D63)</f>
        <v/>
      </c>
      <c r="O70" s="60" t="str">
        <f>データ完成!E63</f>
        <v/>
      </c>
      <c r="P70" s="57" t="str">
        <f>データ完成!F63</f>
        <v/>
      </c>
      <c r="Q70" s="115">
        <f>IF(ISERROR(データ完成!J63),"",データ完成!J63)</f>
        <v>0</v>
      </c>
      <c r="R70" s="62">
        <f>IF(ISERROR(データ完成!K63),"",データ完成!K63)</f>
        <v>0</v>
      </c>
    </row>
    <row r="71" spans="2:18" x14ac:dyDescent="0.2">
      <c r="K71" s="58">
        <v>62</v>
      </c>
      <c r="L71" s="59" t="str">
        <f t="shared" si="2"/>
        <v/>
      </c>
      <c r="M71" s="60" t="str">
        <f>IF(ISERROR(データ完成!C64),"",(データ完成!C64))</f>
        <v/>
      </c>
      <c r="N71" s="62" t="str">
        <f>IF(ISERROR(データ完成!D64),"",データ完成!D64)</f>
        <v/>
      </c>
      <c r="O71" s="60" t="str">
        <f>データ完成!E64</f>
        <v/>
      </c>
      <c r="P71" s="57" t="str">
        <f>データ完成!F64</f>
        <v/>
      </c>
      <c r="Q71" s="115">
        <f>IF(ISERROR(データ完成!J64),"",データ完成!J64)</f>
        <v>0</v>
      </c>
      <c r="R71" s="62">
        <f>IF(ISERROR(データ完成!K64),"",データ完成!K64)</f>
        <v>0</v>
      </c>
    </row>
    <row r="72" spans="2:18" x14ac:dyDescent="0.2">
      <c r="K72" s="58">
        <v>63</v>
      </c>
      <c r="L72" s="59" t="str">
        <f t="shared" si="2"/>
        <v/>
      </c>
      <c r="M72" s="60" t="str">
        <f>IF(ISERROR(データ完成!C65),"",(データ完成!C65))</f>
        <v/>
      </c>
      <c r="N72" s="62" t="str">
        <f>IF(ISERROR(データ完成!D65),"",データ完成!D65)</f>
        <v/>
      </c>
      <c r="O72" s="60" t="str">
        <f>データ完成!E65</f>
        <v/>
      </c>
      <c r="P72" s="57" t="str">
        <f>データ完成!F65</f>
        <v/>
      </c>
      <c r="Q72" s="115">
        <f>IF(ISERROR(データ完成!J65),"",データ完成!J65)</f>
        <v>0</v>
      </c>
      <c r="R72" s="62">
        <f>IF(ISERROR(データ完成!K65),"",データ完成!K65)</f>
        <v>0</v>
      </c>
    </row>
    <row r="73" spans="2:18" x14ac:dyDescent="0.2">
      <c r="K73" s="58">
        <v>64</v>
      </c>
      <c r="L73" s="59" t="str">
        <f t="shared" si="2"/>
        <v/>
      </c>
      <c r="M73" s="60" t="str">
        <f>IF(ISERROR(データ完成!C66),"",(データ完成!C66))</f>
        <v/>
      </c>
      <c r="N73" s="62" t="str">
        <f>IF(ISERROR(データ完成!D66),"",データ完成!D66)</f>
        <v/>
      </c>
      <c r="O73" s="60" t="str">
        <f>データ完成!E66</f>
        <v/>
      </c>
      <c r="P73" s="57" t="str">
        <f>データ完成!F66</f>
        <v/>
      </c>
      <c r="Q73" s="115">
        <f>IF(ISERROR(データ完成!J66),"",データ完成!J66)</f>
        <v>0</v>
      </c>
      <c r="R73" s="62">
        <f>IF(ISERROR(データ完成!K66),"",データ完成!K66)</f>
        <v>0</v>
      </c>
    </row>
    <row r="74" spans="2:18" x14ac:dyDescent="0.2">
      <c r="K74" s="154">
        <v>65</v>
      </c>
      <c r="L74" s="114" t="str">
        <f t="shared" si="2"/>
        <v/>
      </c>
      <c r="M74" s="113" t="str">
        <f>IF(ISERROR(データ完成!C67),"",(データ完成!C67))</f>
        <v/>
      </c>
      <c r="N74" s="111" t="str">
        <f>IF(ISERROR(データ完成!D67),"",データ完成!D67)</f>
        <v/>
      </c>
      <c r="O74" s="113" t="str">
        <f>データ完成!E67</f>
        <v/>
      </c>
      <c r="P74" s="110" t="str">
        <f>データ完成!F67</f>
        <v/>
      </c>
      <c r="Q74" s="116">
        <f>IF(ISERROR(データ完成!J67),"",データ完成!J67)</f>
        <v>0</v>
      </c>
      <c r="R74" s="111">
        <f>IF(ISERROR(データ完成!K67),"",データ完成!K67)</f>
        <v>0</v>
      </c>
    </row>
  </sheetData>
  <sheetProtection sheet="1" objects="1" scenarios="1"/>
  <mergeCells count="41">
    <mergeCell ref="D66:F66"/>
    <mergeCell ref="F4:I4"/>
    <mergeCell ref="H66:I66"/>
    <mergeCell ref="H62:I62"/>
    <mergeCell ref="H63:I63"/>
    <mergeCell ref="H64:I64"/>
    <mergeCell ref="D63:F63"/>
    <mergeCell ref="B56:F56"/>
    <mergeCell ref="B59:C59"/>
    <mergeCell ref="B60:C60"/>
    <mergeCell ref="B62:C66"/>
    <mergeCell ref="B58:C58"/>
    <mergeCell ref="F6:I6"/>
    <mergeCell ref="B57:C57"/>
    <mergeCell ref="B28:B45"/>
    <mergeCell ref="B10:B27"/>
    <mergeCell ref="R6:R7"/>
    <mergeCell ref="H65:I65"/>
    <mergeCell ref="D57:E57"/>
    <mergeCell ref="D59:E59"/>
    <mergeCell ref="D58:E58"/>
    <mergeCell ref="D60:E60"/>
    <mergeCell ref="H60:I60"/>
    <mergeCell ref="H59:I59"/>
    <mergeCell ref="D62:F62"/>
    <mergeCell ref="O9:P9"/>
    <mergeCell ref="D64:F64"/>
    <mergeCell ref="D65:F65"/>
    <mergeCell ref="B46:B51"/>
    <mergeCell ref="C46:C48"/>
    <mergeCell ref="C49:C51"/>
    <mergeCell ref="B2:C2"/>
    <mergeCell ref="C4:D4"/>
    <mergeCell ref="E2:Q2"/>
    <mergeCell ref="G7:I7"/>
    <mergeCell ref="K4:M4"/>
    <mergeCell ref="N4:Q4"/>
    <mergeCell ref="B6:D7"/>
    <mergeCell ref="K6:M7"/>
    <mergeCell ref="N6:Q7"/>
    <mergeCell ref="P3:Q3"/>
  </mergeCells>
  <phoneticPr fontId="1"/>
  <conditionalFormatting sqref="D10:D51 G10:G51">
    <cfRule type="cellIs" dxfId="1" priority="1" operator="equal">
      <formula>0</formula>
    </cfRule>
  </conditionalFormatting>
  <conditionalFormatting sqref="O60:R74"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" scale="95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2:J102"/>
  <sheetViews>
    <sheetView workbookViewId="0">
      <selection activeCell="C4" sqref="C4"/>
    </sheetView>
  </sheetViews>
  <sheetFormatPr defaultRowHeight="13" x14ac:dyDescent="0.2"/>
  <cols>
    <col min="3" max="3" width="4.26953125" customWidth="1"/>
    <col min="5" max="5" width="12.36328125" bestFit="1" customWidth="1"/>
  </cols>
  <sheetData>
    <row r="2" spans="1:10" x14ac:dyDescent="0.2">
      <c r="C2" s="69"/>
      <c r="D2" s="69" t="s">
        <v>144</v>
      </c>
      <c r="E2" s="69" t="s">
        <v>145</v>
      </c>
      <c r="F2" s="69" t="s">
        <v>146</v>
      </c>
      <c r="G2" s="69" t="s">
        <v>150</v>
      </c>
      <c r="H2" s="69" t="s">
        <v>149</v>
      </c>
      <c r="I2" s="69"/>
      <c r="J2" s="69"/>
    </row>
    <row r="3" spans="1:10" x14ac:dyDescent="0.2">
      <c r="A3">
        <f>IF(E2=E3,A2,A2+1)</f>
        <v>1</v>
      </c>
      <c r="B3" t="e">
        <f>IF(I3="",A3*10+J3,A3*10+I3)</f>
        <v>#VALUE!</v>
      </c>
      <c r="C3" s="68">
        <v>1</v>
      </c>
      <c r="D3" s="68" t="str">
        <f>IF(計算①!E1="","",計算①!E1)</f>
        <v/>
      </c>
      <c r="E3" s="68" t="str">
        <f>IF(D3="","",計算①!K1)</f>
        <v/>
      </c>
      <c r="F3" s="68" t="str">
        <f>IF(D3="","",計算①!C1)</f>
        <v/>
      </c>
      <c r="G3" s="68" t="str">
        <f>IF(F3="4x100R","",IF(F3="4x400R","",F3))</f>
        <v/>
      </c>
      <c r="H3" s="68" t="str">
        <f>IF(G3="",F3,"")</f>
        <v/>
      </c>
      <c r="I3" s="68" t="str">
        <f>IF(G3="","",IF(D3="","",IF(D3=D2,I2+1,1)))</f>
        <v/>
      </c>
      <c r="J3" s="68" t="str">
        <f>IF(H3="4x100R",4,IF(H3="4x400R",5,""))</f>
        <v/>
      </c>
    </row>
    <row r="4" spans="1:10" x14ac:dyDescent="0.2">
      <c r="A4">
        <f t="shared" ref="A4:A34" si="0">IF(E3=E4,A3,A3+1)</f>
        <v>1</v>
      </c>
      <c r="B4" t="e">
        <f t="shared" ref="B4:B67" si="1">IF(I4="",A4*10+J4,A4*10+I4)</f>
        <v>#VALUE!</v>
      </c>
      <c r="C4" s="68">
        <v>2</v>
      </c>
      <c r="D4" s="68" t="str">
        <f>IF(計算①!E2="","",計算①!E2)</f>
        <v/>
      </c>
      <c r="E4" s="68" t="str">
        <f>IF(D4="","",計算①!K2)</f>
        <v/>
      </c>
      <c r="F4" s="68" t="str">
        <f>IF(D4="","",計算①!C2)</f>
        <v/>
      </c>
      <c r="G4" s="68" t="str">
        <f t="shared" ref="G4:G67" si="2">IF(F4="4x100R","",IF(F4="4x400R","",F4))</f>
        <v/>
      </c>
      <c r="H4" s="68" t="str">
        <f t="shared" ref="H4:H67" si="3">IF(G4="",F4,"")</f>
        <v/>
      </c>
      <c r="I4" s="68" t="str">
        <f t="shared" ref="I4:I67" si="4">IF(G4="","",IF(D4="","",IF(D4=D3,I3+1,1)))</f>
        <v/>
      </c>
      <c r="J4" s="68" t="str">
        <f t="shared" ref="J4:J67" si="5">IF(H4="4x100R",4,IF(H4="4x400R",5,""))</f>
        <v/>
      </c>
    </row>
    <row r="5" spans="1:10" x14ac:dyDescent="0.2">
      <c r="A5">
        <f t="shared" si="0"/>
        <v>1</v>
      </c>
      <c r="B5" t="e">
        <f t="shared" si="1"/>
        <v>#VALUE!</v>
      </c>
      <c r="C5" s="68">
        <v>3</v>
      </c>
      <c r="D5" s="68" t="str">
        <f>IF(計算①!E3="","",計算①!E3)</f>
        <v/>
      </c>
      <c r="E5" s="68" t="str">
        <f>IF(D5="","",計算①!K3)</f>
        <v/>
      </c>
      <c r="F5" s="68" t="str">
        <f>IF(D5="","",計算①!C3)</f>
        <v/>
      </c>
      <c r="G5" s="68" t="str">
        <f t="shared" si="2"/>
        <v/>
      </c>
      <c r="H5" s="68" t="str">
        <f t="shared" si="3"/>
        <v/>
      </c>
      <c r="I5" s="68" t="str">
        <f t="shared" si="4"/>
        <v/>
      </c>
      <c r="J5" s="68" t="str">
        <f t="shared" si="5"/>
        <v/>
      </c>
    </row>
    <row r="6" spans="1:10" x14ac:dyDescent="0.2">
      <c r="A6">
        <f t="shared" si="0"/>
        <v>1</v>
      </c>
      <c r="B6" t="e">
        <f t="shared" si="1"/>
        <v>#VALUE!</v>
      </c>
      <c r="C6" s="68">
        <v>4</v>
      </c>
      <c r="D6" s="68" t="str">
        <f>IF(計算①!E4="","",計算①!E4)</f>
        <v/>
      </c>
      <c r="E6" s="68" t="str">
        <f>IF(D6="","",計算①!K4)</f>
        <v/>
      </c>
      <c r="F6" s="68" t="str">
        <f>IF(D6="","",計算①!C4)</f>
        <v/>
      </c>
      <c r="G6" s="68" t="str">
        <f t="shared" si="2"/>
        <v/>
      </c>
      <c r="H6" s="68" t="str">
        <f t="shared" si="3"/>
        <v/>
      </c>
      <c r="I6" s="68" t="str">
        <f t="shared" si="4"/>
        <v/>
      </c>
      <c r="J6" s="68" t="str">
        <f t="shared" si="5"/>
        <v/>
      </c>
    </row>
    <row r="7" spans="1:10" x14ac:dyDescent="0.2">
      <c r="A7">
        <f t="shared" si="0"/>
        <v>1</v>
      </c>
      <c r="B7" t="e">
        <f t="shared" si="1"/>
        <v>#VALUE!</v>
      </c>
      <c r="C7" s="68">
        <v>5</v>
      </c>
      <c r="D7" s="68" t="str">
        <f>IF(計算①!E5="","",計算①!E5)</f>
        <v/>
      </c>
      <c r="E7" s="68" t="str">
        <f>IF(D7="","",計算①!K5)</f>
        <v/>
      </c>
      <c r="F7" s="68" t="str">
        <f>IF(D7="","",計算①!C5)</f>
        <v/>
      </c>
      <c r="G7" s="68" t="str">
        <f t="shared" si="2"/>
        <v/>
      </c>
      <c r="H7" s="68" t="str">
        <f t="shared" si="3"/>
        <v/>
      </c>
      <c r="I7" s="68" t="str">
        <f t="shared" si="4"/>
        <v/>
      </c>
      <c r="J7" s="68" t="str">
        <f t="shared" si="5"/>
        <v/>
      </c>
    </row>
    <row r="8" spans="1:10" x14ac:dyDescent="0.2">
      <c r="A8">
        <f t="shared" si="0"/>
        <v>1</v>
      </c>
      <c r="B8" t="e">
        <f t="shared" si="1"/>
        <v>#VALUE!</v>
      </c>
      <c r="C8" s="68">
        <v>6</v>
      </c>
      <c r="D8" s="68" t="str">
        <f>IF(計算①!E6="","",計算①!E6)</f>
        <v/>
      </c>
      <c r="E8" s="68" t="str">
        <f>IF(D8="","",計算①!K6)</f>
        <v/>
      </c>
      <c r="F8" s="68" t="str">
        <f>IF(D8="","",計算①!C6)</f>
        <v/>
      </c>
      <c r="G8" s="68" t="str">
        <f t="shared" si="2"/>
        <v/>
      </c>
      <c r="H8" s="68" t="str">
        <f t="shared" si="3"/>
        <v/>
      </c>
      <c r="I8" s="68" t="str">
        <f t="shared" si="4"/>
        <v/>
      </c>
      <c r="J8" s="68" t="str">
        <f t="shared" si="5"/>
        <v/>
      </c>
    </row>
    <row r="9" spans="1:10" x14ac:dyDescent="0.2">
      <c r="A9">
        <f t="shared" si="0"/>
        <v>1</v>
      </c>
      <c r="B9" t="e">
        <f t="shared" si="1"/>
        <v>#VALUE!</v>
      </c>
      <c r="C9" s="68">
        <v>7</v>
      </c>
      <c r="D9" s="68" t="str">
        <f>IF(計算①!E7="","",計算①!E7)</f>
        <v/>
      </c>
      <c r="E9" s="68" t="str">
        <f>IF(D9="","",計算①!K7)</f>
        <v/>
      </c>
      <c r="F9" s="68" t="str">
        <f>IF(D9="","",計算①!C7)</f>
        <v/>
      </c>
      <c r="G9" s="68" t="str">
        <f t="shared" si="2"/>
        <v/>
      </c>
      <c r="H9" s="68" t="str">
        <f t="shared" si="3"/>
        <v/>
      </c>
      <c r="I9" s="68" t="str">
        <f t="shared" si="4"/>
        <v/>
      </c>
      <c r="J9" s="68" t="str">
        <f t="shared" si="5"/>
        <v/>
      </c>
    </row>
    <row r="10" spans="1:10" x14ac:dyDescent="0.2">
      <c r="A10">
        <f t="shared" si="0"/>
        <v>1</v>
      </c>
      <c r="B10" t="e">
        <f t="shared" si="1"/>
        <v>#VALUE!</v>
      </c>
      <c r="C10" s="68">
        <v>8</v>
      </c>
      <c r="D10" s="68" t="str">
        <f>IF(計算①!E8="","",計算①!E8)</f>
        <v/>
      </c>
      <c r="E10" s="68" t="str">
        <f>IF(D10="","",計算①!K8)</f>
        <v/>
      </c>
      <c r="F10" s="68" t="str">
        <f>IF(D10="","",計算①!C8)</f>
        <v/>
      </c>
      <c r="G10" s="68" t="str">
        <f t="shared" si="2"/>
        <v/>
      </c>
      <c r="H10" s="68" t="str">
        <f t="shared" si="3"/>
        <v/>
      </c>
      <c r="I10" s="68" t="str">
        <f t="shared" si="4"/>
        <v/>
      </c>
      <c r="J10" s="68" t="str">
        <f t="shared" si="5"/>
        <v/>
      </c>
    </row>
    <row r="11" spans="1:10" x14ac:dyDescent="0.2">
      <c r="A11">
        <f t="shared" si="0"/>
        <v>1</v>
      </c>
      <c r="B11" t="e">
        <f t="shared" si="1"/>
        <v>#VALUE!</v>
      </c>
      <c r="C11" s="68">
        <v>9</v>
      </c>
      <c r="D11" s="68" t="str">
        <f>IF(計算①!E9="","",計算①!E9)</f>
        <v/>
      </c>
      <c r="E11" s="68" t="str">
        <f>IF(D11="","",計算①!K9)</f>
        <v/>
      </c>
      <c r="F11" s="68" t="str">
        <f>IF(D11="","",計算①!C9)</f>
        <v/>
      </c>
      <c r="G11" s="68" t="str">
        <f t="shared" si="2"/>
        <v/>
      </c>
      <c r="H11" s="68" t="str">
        <f t="shared" si="3"/>
        <v/>
      </c>
      <c r="I11" s="68" t="str">
        <f t="shared" si="4"/>
        <v/>
      </c>
      <c r="J11" s="68" t="str">
        <f t="shared" si="5"/>
        <v/>
      </c>
    </row>
    <row r="12" spans="1:10" x14ac:dyDescent="0.2">
      <c r="A12">
        <f t="shared" si="0"/>
        <v>1</v>
      </c>
      <c r="B12" t="e">
        <f t="shared" si="1"/>
        <v>#VALUE!</v>
      </c>
      <c r="C12" s="68">
        <v>10</v>
      </c>
      <c r="D12" s="68" t="str">
        <f>IF(計算①!E10="","",計算①!E10)</f>
        <v/>
      </c>
      <c r="E12" s="68" t="str">
        <f>IF(D12="","",計算①!K10)</f>
        <v/>
      </c>
      <c r="F12" s="68" t="str">
        <f>IF(D12="","",計算①!C10)</f>
        <v/>
      </c>
      <c r="G12" s="68" t="str">
        <f t="shared" si="2"/>
        <v/>
      </c>
      <c r="H12" s="68" t="str">
        <f t="shared" si="3"/>
        <v/>
      </c>
      <c r="I12" s="68" t="str">
        <f t="shared" si="4"/>
        <v/>
      </c>
      <c r="J12" s="68" t="str">
        <f t="shared" si="5"/>
        <v/>
      </c>
    </row>
    <row r="13" spans="1:10" x14ac:dyDescent="0.2">
      <c r="A13">
        <f t="shared" si="0"/>
        <v>1</v>
      </c>
      <c r="B13" t="e">
        <f t="shared" si="1"/>
        <v>#VALUE!</v>
      </c>
      <c r="C13" s="68">
        <v>11</v>
      </c>
      <c r="D13" s="68" t="str">
        <f>IF(計算①!E11="","",計算①!E11)</f>
        <v/>
      </c>
      <c r="E13" s="68" t="str">
        <f>IF(D13="","",計算①!K11)</f>
        <v/>
      </c>
      <c r="F13" s="68" t="str">
        <f>IF(D13="","",計算①!C11)</f>
        <v/>
      </c>
      <c r="G13" s="68" t="str">
        <f t="shared" si="2"/>
        <v/>
      </c>
      <c r="H13" s="68" t="str">
        <f t="shared" si="3"/>
        <v/>
      </c>
      <c r="I13" s="68" t="str">
        <f t="shared" si="4"/>
        <v/>
      </c>
      <c r="J13" s="68" t="str">
        <f t="shared" si="5"/>
        <v/>
      </c>
    </row>
    <row r="14" spans="1:10" x14ac:dyDescent="0.2">
      <c r="A14">
        <f t="shared" si="0"/>
        <v>1</v>
      </c>
      <c r="B14" t="e">
        <f t="shared" si="1"/>
        <v>#VALUE!</v>
      </c>
      <c r="C14" s="68">
        <v>12</v>
      </c>
      <c r="D14" s="68" t="str">
        <f>IF(計算①!E12="","",計算①!E12)</f>
        <v/>
      </c>
      <c r="E14" s="68" t="str">
        <f>IF(D14="","",計算①!K12)</f>
        <v/>
      </c>
      <c r="F14" s="68" t="str">
        <f>IF(D14="","",計算①!C12)</f>
        <v/>
      </c>
      <c r="G14" s="68" t="str">
        <f t="shared" si="2"/>
        <v/>
      </c>
      <c r="H14" s="68" t="str">
        <f t="shared" si="3"/>
        <v/>
      </c>
      <c r="I14" s="68" t="str">
        <f t="shared" si="4"/>
        <v/>
      </c>
      <c r="J14" s="68" t="str">
        <f t="shared" si="5"/>
        <v/>
      </c>
    </row>
    <row r="15" spans="1:10" x14ac:dyDescent="0.2">
      <c r="A15">
        <f t="shared" si="0"/>
        <v>1</v>
      </c>
      <c r="B15" t="e">
        <f t="shared" si="1"/>
        <v>#VALUE!</v>
      </c>
      <c r="C15" s="68">
        <v>13</v>
      </c>
      <c r="D15" s="68" t="str">
        <f>IF(計算①!E13="","",計算①!E13)</f>
        <v/>
      </c>
      <c r="E15" s="68" t="str">
        <f>IF(D15="","",計算①!K13)</f>
        <v/>
      </c>
      <c r="F15" s="68" t="str">
        <f>IF(D15="","",計算①!C13)</f>
        <v/>
      </c>
      <c r="G15" s="68" t="str">
        <f t="shared" si="2"/>
        <v/>
      </c>
      <c r="H15" s="68" t="str">
        <f t="shared" si="3"/>
        <v/>
      </c>
      <c r="I15" s="68" t="str">
        <f t="shared" si="4"/>
        <v/>
      </c>
      <c r="J15" s="68" t="str">
        <f t="shared" si="5"/>
        <v/>
      </c>
    </row>
    <row r="16" spans="1:10" x14ac:dyDescent="0.2">
      <c r="A16">
        <f t="shared" si="0"/>
        <v>1</v>
      </c>
      <c r="B16" t="e">
        <f t="shared" si="1"/>
        <v>#VALUE!</v>
      </c>
      <c r="C16" s="68">
        <v>14</v>
      </c>
      <c r="D16" s="68" t="str">
        <f>IF(計算①!E14="","",計算①!E14)</f>
        <v/>
      </c>
      <c r="E16" s="68" t="str">
        <f>IF(D16="","",計算①!K14)</f>
        <v/>
      </c>
      <c r="F16" s="68" t="str">
        <f>IF(D16="","",計算①!C14)</f>
        <v/>
      </c>
      <c r="G16" s="68" t="str">
        <f t="shared" si="2"/>
        <v/>
      </c>
      <c r="H16" s="68" t="str">
        <f t="shared" si="3"/>
        <v/>
      </c>
      <c r="I16" s="68" t="str">
        <f t="shared" si="4"/>
        <v/>
      </c>
      <c r="J16" s="68" t="str">
        <f t="shared" si="5"/>
        <v/>
      </c>
    </row>
    <row r="17" spans="1:10" x14ac:dyDescent="0.2">
      <c r="A17">
        <f t="shared" si="0"/>
        <v>1</v>
      </c>
      <c r="B17" t="e">
        <f t="shared" si="1"/>
        <v>#VALUE!</v>
      </c>
      <c r="C17" s="68">
        <v>15</v>
      </c>
      <c r="D17" s="68" t="str">
        <f>IF(計算①!E15="","",計算①!E15)</f>
        <v/>
      </c>
      <c r="E17" s="68" t="str">
        <f>IF(D17="","",計算①!K15)</f>
        <v/>
      </c>
      <c r="F17" s="68" t="str">
        <f>IF(D17="","",計算①!C15)</f>
        <v/>
      </c>
      <c r="G17" s="68" t="str">
        <f t="shared" si="2"/>
        <v/>
      </c>
      <c r="H17" s="68" t="str">
        <f t="shared" si="3"/>
        <v/>
      </c>
      <c r="I17" s="68" t="str">
        <f t="shared" si="4"/>
        <v/>
      </c>
      <c r="J17" s="68" t="str">
        <f t="shared" si="5"/>
        <v/>
      </c>
    </row>
    <row r="18" spans="1:10" x14ac:dyDescent="0.2">
      <c r="A18">
        <f t="shared" si="0"/>
        <v>1</v>
      </c>
      <c r="B18" t="e">
        <f t="shared" si="1"/>
        <v>#VALUE!</v>
      </c>
      <c r="C18" s="68">
        <v>16</v>
      </c>
      <c r="D18" s="68" t="str">
        <f>IF(計算①!E16="","",計算①!E16)</f>
        <v/>
      </c>
      <c r="E18" s="68" t="str">
        <f>IF(D18="","",計算①!K16)</f>
        <v/>
      </c>
      <c r="F18" s="68" t="str">
        <f>IF(D18="","",計算①!C16)</f>
        <v/>
      </c>
      <c r="G18" s="68" t="str">
        <f t="shared" si="2"/>
        <v/>
      </c>
      <c r="H18" s="68" t="str">
        <f t="shared" si="3"/>
        <v/>
      </c>
      <c r="I18" s="68" t="str">
        <f t="shared" si="4"/>
        <v/>
      </c>
      <c r="J18" s="68" t="str">
        <f t="shared" si="5"/>
        <v/>
      </c>
    </row>
    <row r="19" spans="1:10" x14ac:dyDescent="0.2">
      <c r="A19">
        <f t="shared" si="0"/>
        <v>1</v>
      </c>
      <c r="B19" t="e">
        <f t="shared" si="1"/>
        <v>#VALUE!</v>
      </c>
      <c r="C19" s="68">
        <v>17</v>
      </c>
      <c r="D19" s="68" t="str">
        <f>IF(計算①!E17="","",計算①!E17)</f>
        <v/>
      </c>
      <c r="E19" s="68" t="str">
        <f>IF(D19="","",計算①!K17)</f>
        <v/>
      </c>
      <c r="F19" s="68" t="str">
        <f>IF(D19="","",計算①!C17)</f>
        <v/>
      </c>
      <c r="G19" s="68" t="str">
        <f t="shared" si="2"/>
        <v/>
      </c>
      <c r="H19" s="68" t="str">
        <f t="shared" si="3"/>
        <v/>
      </c>
      <c r="I19" s="68" t="str">
        <f t="shared" si="4"/>
        <v/>
      </c>
      <c r="J19" s="68" t="str">
        <f t="shared" si="5"/>
        <v/>
      </c>
    </row>
    <row r="20" spans="1:10" x14ac:dyDescent="0.2">
      <c r="A20">
        <f t="shared" si="0"/>
        <v>1</v>
      </c>
      <c r="B20" t="e">
        <f t="shared" si="1"/>
        <v>#VALUE!</v>
      </c>
      <c r="C20" s="68">
        <v>18</v>
      </c>
      <c r="D20" s="68" t="str">
        <f>IF(計算①!E18="","",計算①!E18)</f>
        <v/>
      </c>
      <c r="E20" s="68" t="str">
        <f>IF(D20="","",計算①!K18)</f>
        <v/>
      </c>
      <c r="F20" s="68" t="str">
        <f>IF(D20="","",計算①!C18)</f>
        <v/>
      </c>
      <c r="G20" s="68" t="str">
        <f t="shared" si="2"/>
        <v/>
      </c>
      <c r="H20" s="68" t="str">
        <f t="shared" si="3"/>
        <v/>
      </c>
      <c r="I20" s="68" t="str">
        <f t="shared" si="4"/>
        <v/>
      </c>
      <c r="J20" s="68" t="str">
        <f t="shared" si="5"/>
        <v/>
      </c>
    </row>
    <row r="21" spans="1:10" x14ac:dyDescent="0.2">
      <c r="A21">
        <f t="shared" si="0"/>
        <v>1</v>
      </c>
      <c r="B21" t="e">
        <f t="shared" si="1"/>
        <v>#VALUE!</v>
      </c>
      <c r="C21" s="68">
        <v>19</v>
      </c>
      <c r="D21" s="68" t="str">
        <f>IF(計算①!E19="","",計算①!E19)</f>
        <v/>
      </c>
      <c r="E21" s="68" t="str">
        <f>IF(D21="","",計算①!K19)</f>
        <v/>
      </c>
      <c r="F21" s="68" t="str">
        <f>IF(D21="","",計算①!C19)</f>
        <v/>
      </c>
      <c r="G21" s="68" t="str">
        <f t="shared" si="2"/>
        <v/>
      </c>
      <c r="H21" s="68" t="str">
        <f t="shared" si="3"/>
        <v/>
      </c>
      <c r="I21" s="68" t="str">
        <f t="shared" si="4"/>
        <v/>
      </c>
      <c r="J21" s="68" t="str">
        <f t="shared" si="5"/>
        <v/>
      </c>
    </row>
    <row r="22" spans="1:10" x14ac:dyDescent="0.2">
      <c r="A22">
        <f t="shared" si="0"/>
        <v>1</v>
      </c>
      <c r="B22" t="e">
        <f t="shared" si="1"/>
        <v>#VALUE!</v>
      </c>
      <c r="C22" s="68">
        <v>20</v>
      </c>
      <c r="D22" s="68" t="str">
        <f>IF(計算①!E20="","",計算①!E20)</f>
        <v/>
      </c>
      <c r="E22" s="68" t="str">
        <f>IF(D22="","",計算①!K20)</f>
        <v/>
      </c>
      <c r="F22" s="68" t="str">
        <f>IF(D22="","",計算①!C20)</f>
        <v/>
      </c>
      <c r="G22" s="68" t="str">
        <f t="shared" si="2"/>
        <v/>
      </c>
      <c r="H22" s="68" t="str">
        <f t="shared" si="3"/>
        <v/>
      </c>
      <c r="I22" s="68" t="str">
        <f t="shared" si="4"/>
        <v/>
      </c>
      <c r="J22" s="68" t="str">
        <f t="shared" si="5"/>
        <v/>
      </c>
    </row>
    <row r="23" spans="1:10" x14ac:dyDescent="0.2">
      <c r="A23">
        <f t="shared" si="0"/>
        <v>1</v>
      </c>
      <c r="B23" t="e">
        <f t="shared" si="1"/>
        <v>#VALUE!</v>
      </c>
      <c r="C23" s="68">
        <v>21</v>
      </c>
      <c r="D23" s="68" t="str">
        <f>IF(計算①!E21="","",計算①!E21)</f>
        <v/>
      </c>
      <c r="E23" s="68" t="str">
        <f>IF(D23="","",計算①!K21)</f>
        <v/>
      </c>
      <c r="F23" s="68" t="str">
        <f>IF(D23="","",計算①!C21)</f>
        <v/>
      </c>
      <c r="G23" s="68" t="str">
        <f t="shared" si="2"/>
        <v/>
      </c>
      <c r="H23" s="68" t="str">
        <f t="shared" si="3"/>
        <v/>
      </c>
      <c r="I23" s="68" t="str">
        <f t="shared" si="4"/>
        <v/>
      </c>
      <c r="J23" s="68" t="str">
        <f t="shared" si="5"/>
        <v/>
      </c>
    </row>
    <row r="24" spans="1:10" x14ac:dyDescent="0.2">
      <c r="A24">
        <f t="shared" si="0"/>
        <v>1</v>
      </c>
      <c r="B24" t="e">
        <f t="shared" si="1"/>
        <v>#VALUE!</v>
      </c>
      <c r="C24" s="68">
        <v>22</v>
      </c>
      <c r="D24" s="68" t="str">
        <f>IF(計算①!E22="","",計算①!E22)</f>
        <v/>
      </c>
      <c r="E24" s="68" t="str">
        <f>IF(D24="","",計算①!K22)</f>
        <v/>
      </c>
      <c r="F24" s="68" t="str">
        <f>IF(D24="","",計算①!C22)</f>
        <v/>
      </c>
      <c r="G24" s="68" t="str">
        <f t="shared" si="2"/>
        <v/>
      </c>
      <c r="H24" s="68" t="str">
        <f t="shared" si="3"/>
        <v/>
      </c>
      <c r="I24" s="68" t="str">
        <f t="shared" si="4"/>
        <v/>
      </c>
      <c r="J24" s="68" t="str">
        <f t="shared" si="5"/>
        <v/>
      </c>
    </row>
    <row r="25" spans="1:10" x14ac:dyDescent="0.2">
      <c r="A25">
        <f t="shared" si="0"/>
        <v>1</v>
      </c>
      <c r="B25" t="e">
        <f t="shared" si="1"/>
        <v>#VALUE!</v>
      </c>
      <c r="C25" s="68">
        <v>23</v>
      </c>
      <c r="D25" s="68" t="str">
        <f>IF(計算①!E23="","",計算①!E23)</f>
        <v/>
      </c>
      <c r="E25" s="68" t="str">
        <f>IF(D25="","",計算①!K23)</f>
        <v/>
      </c>
      <c r="F25" s="68" t="str">
        <f>IF(D25="","",計算①!C23)</f>
        <v/>
      </c>
      <c r="G25" s="68" t="str">
        <f t="shared" si="2"/>
        <v/>
      </c>
      <c r="H25" s="68" t="str">
        <f t="shared" si="3"/>
        <v/>
      </c>
      <c r="I25" s="68" t="str">
        <f t="shared" si="4"/>
        <v/>
      </c>
      <c r="J25" s="68" t="str">
        <f t="shared" si="5"/>
        <v/>
      </c>
    </row>
    <row r="26" spans="1:10" x14ac:dyDescent="0.2">
      <c r="A26">
        <f t="shared" si="0"/>
        <v>1</v>
      </c>
      <c r="B26" t="e">
        <f t="shared" si="1"/>
        <v>#VALUE!</v>
      </c>
      <c r="C26" s="68">
        <v>24</v>
      </c>
      <c r="D26" s="68" t="str">
        <f>IF(計算①!E24="","",計算①!E24)</f>
        <v/>
      </c>
      <c r="E26" s="68" t="str">
        <f>IF(D26="","",計算①!K24)</f>
        <v/>
      </c>
      <c r="F26" s="68" t="str">
        <f>IF(D26="","",計算①!C24)</f>
        <v/>
      </c>
      <c r="G26" s="68" t="str">
        <f t="shared" si="2"/>
        <v/>
      </c>
      <c r="H26" s="68" t="str">
        <f t="shared" si="3"/>
        <v/>
      </c>
      <c r="I26" s="68" t="str">
        <f t="shared" si="4"/>
        <v/>
      </c>
      <c r="J26" s="68" t="str">
        <f t="shared" si="5"/>
        <v/>
      </c>
    </row>
    <row r="27" spans="1:10" x14ac:dyDescent="0.2">
      <c r="A27">
        <f t="shared" si="0"/>
        <v>1</v>
      </c>
      <c r="B27" t="e">
        <f t="shared" si="1"/>
        <v>#VALUE!</v>
      </c>
      <c r="C27" s="68">
        <v>25</v>
      </c>
      <c r="D27" s="68" t="str">
        <f>IF(計算①!E25="","",計算①!E25)</f>
        <v/>
      </c>
      <c r="E27" s="68" t="str">
        <f>IF(D27="","",計算①!K25)</f>
        <v/>
      </c>
      <c r="F27" s="68" t="str">
        <f>IF(D27="","",計算①!C25)</f>
        <v/>
      </c>
      <c r="G27" s="68" t="str">
        <f t="shared" si="2"/>
        <v/>
      </c>
      <c r="H27" s="68" t="str">
        <f t="shared" si="3"/>
        <v/>
      </c>
      <c r="I27" s="68" t="str">
        <f t="shared" si="4"/>
        <v/>
      </c>
      <c r="J27" s="68" t="str">
        <f t="shared" si="5"/>
        <v/>
      </c>
    </row>
    <row r="28" spans="1:10" x14ac:dyDescent="0.2">
      <c r="A28">
        <f t="shared" si="0"/>
        <v>1</v>
      </c>
      <c r="B28" t="e">
        <f t="shared" si="1"/>
        <v>#VALUE!</v>
      </c>
      <c r="C28" s="68">
        <v>26</v>
      </c>
      <c r="D28" s="68" t="str">
        <f>IF(計算①!E26="","",計算①!E26)</f>
        <v/>
      </c>
      <c r="E28" s="68" t="str">
        <f>IF(D28="","",計算①!K26)</f>
        <v/>
      </c>
      <c r="F28" s="68" t="str">
        <f>IF(D28="","",計算①!C26)</f>
        <v/>
      </c>
      <c r="G28" s="68" t="str">
        <f t="shared" si="2"/>
        <v/>
      </c>
      <c r="H28" s="68" t="str">
        <f t="shared" si="3"/>
        <v/>
      </c>
      <c r="I28" s="68" t="str">
        <f t="shared" si="4"/>
        <v/>
      </c>
      <c r="J28" s="68" t="str">
        <f t="shared" si="5"/>
        <v/>
      </c>
    </row>
    <row r="29" spans="1:10" x14ac:dyDescent="0.2">
      <c r="A29">
        <f t="shared" si="0"/>
        <v>1</v>
      </c>
      <c r="B29" t="e">
        <f t="shared" si="1"/>
        <v>#VALUE!</v>
      </c>
      <c r="C29" s="68">
        <v>27</v>
      </c>
      <c r="D29" s="68" t="str">
        <f>IF(計算①!E27="","",計算①!E27)</f>
        <v/>
      </c>
      <c r="E29" s="68" t="str">
        <f>IF(D29="","",計算①!K27)</f>
        <v/>
      </c>
      <c r="F29" s="68" t="str">
        <f>IF(D29="","",計算①!C27)</f>
        <v/>
      </c>
      <c r="G29" s="68" t="str">
        <f t="shared" si="2"/>
        <v/>
      </c>
      <c r="H29" s="68" t="str">
        <f t="shared" si="3"/>
        <v/>
      </c>
      <c r="I29" s="68" t="str">
        <f t="shared" si="4"/>
        <v/>
      </c>
      <c r="J29" s="68" t="str">
        <f t="shared" si="5"/>
        <v/>
      </c>
    </row>
    <row r="30" spans="1:10" x14ac:dyDescent="0.2">
      <c r="A30">
        <f t="shared" si="0"/>
        <v>1</v>
      </c>
      <c r="B30" t="e">
        <f t="shared" si="1"/>
        <v>#VALUE!</v>
      </c>
      <c r="C30" s="68">
        <v>28</v>
      </c>
      <c r="D30" s="68" t="str">
        <f>IF(計算①!E28="","",計算①!E28)</f>
        <v/>
      </c>
      <c r="E30" s="68" t="str">
        <f>IF(D30="","",計算①!K28)</f>
        <v/>
      </c>
      <c r="F30" s="68" t="str">
        <f>IF(D30="","",計算①!C28)</f>
        <v/>
      </c>
      <c r="G30" s="68" t="str">
        <f t="shared" si="2"/>
        <v/>
      </c>
      <c r="H30" s="68" t="str">
        <f t="shared" si="3"/>
        <v/>
      </c>
      <c r="I30" s="68" t="str">
        <f t="shared" si="4"/>
        <v/>
      </c>
      <c r="J30" s="68" t="str">
        <f t="shared" si="5"/>
        <v/>
      </c>
    </row>
    <row r="31" spans="1:10" x14ac:dyDescent="0.2">
      <c r="A31">
        <f t="shared" si="0"/>
        <v>1</v>
      </c>
      <c r="B31" t="e">
        <f t="shared" si="1"/>
        <v>#VALUE!</v>
      </c>
      <c r="C31" s="68">
        <v>29</v>
      </c>
      <c r="D31" s="68" t="str">
        <f>IF(計算①!E29="","",計算①!E29)</f>
        <v/>
      </c>
      <c r="E31" s="68" t="str">
        <f>IF(D31="","",計算①!K29)</f>
        <v/>
      </c>
      <c r="F31" s="68" t="str">
        <f>IF(D31="","",計算①!C29)</f>
        <v/>
      </c>
      <c r="G31" s="68" t="str">
        <f t="shared" si="2"/>
        <v/>
      </c>
      <c r="H31" s="68" t="str">
        <f t="shared" si="3"/>
        <v/>
      </c>
      <c r="I31" s="68" t="str">
        <f t="shared" si="4"/>
        <v/>
      </c>
      <c r="J31" s="68" t="str">
        <f t="shared" si="5"/>
        <v/>
      </c>
    </row>
    <row r="32" spans="1:10" x14ac:dyDescent="0.2">
      <c r="A32">
        <f t="shared" si="0"/>
        <v>1</v>
      </c>
      <c r="B32" t="e">
        <f t="shared" si="1"/>
        <v>#VALUE!</v>
      </c>
      <c r="C32" s="68">
        <v>30</v>
      </c>
      <c r="D32" s="68" t="str">
        <f>IF(計算①!E30="","",計算①!E30)</f>
        <v/>
      </c>
      <c r="E32" s="68" t="str">
        <f>IF(D32="","",計算①!K30)</f>
        <v/>
      </c>
      <c r="F32" s="68" t="str">
        <f>IF(D32="","",計算①!C30)</f>
        <v/>
      </c>
      <c r="G32" s="68" t="str">
        <f t="shared" si="2"/>
        <v/>
      </c>
      <c r="H32" s="68" t="str">
        <f t="shared" si="3"/>
        <v/>
      </c>
      <c r="I32" s="68" t="str">
        <f t="shared" si="4"/>
        <v/>
      </c>
      <c r="J32" s="68" t="str">
        <f t="shared" si="5"/>
        <v/>
      </c>
    </row>
    <row r="33" spans="1:10" x14ac:dyDescent="0.2">
      <c r="A33">
        <f t="shared" si="0"/>
        <v>1</v>
      </c>
      <c r="B33" t="e">
        <f t="shared" si="1"/>
        <v>#VALUE!</v>
      </c>
      <c r="C33" s="68">
        <v>31</v>
      </c>
      <c r="D33" s="68" t="str">
        <f>IF(計算①!E31="","",計算①!E31)</f>
        <v/>
      </c>
      <c r="E33" s="68" t="str">
        <f>IF(D33="","",計算①!K31)</f>
        <v/>
      </c>
      <c r="F33" s="68" t="str">
        <f>IF(D33="","",計算①!C31)</f>
        <v/>
      </c>
      <c r="G33" s="68" t="str">
        <f t="shared" si="2"/>
        <v/>
      </c>
      <c r="H33" s="68" t="str">
        <f t="shared" si="3"/>
        <v/>
      </c>
      <c r="I33" s="68" t="str">
        <f t="shared" si="4"/>
        <v/>
      </c>
      <c r="J33" s="68" t="str">
        <f t="shared" si="5"/>
        <v/>
      </c>
    </row>
    <row r="34" spans="1:10" x14ac:dyDescent="0.2">
      <c r="A34">
        <f t="shared" si="0"/>
        <v>1</v>
      </c>
      <c r="B34" t="e">
        <f t="shared" si="1"/>
        <v>#VALUE!</v>
      </c>
      <c r="C34" s="68">
        <v>32</v>
      </c>
      <c r="D34" s="68" t="str">
        <f>IF(計算①!E32="","",計算①!E32)</f>
        <v/>
      </c>
      <c r="E34" s="68" t="str">
        <f>IF(D34="","",計算①!K32)</f>
        <v/>
      </c>
      <c r="F34" s="68" t="str">
        <f>IF(D34="","",計算①!C32)</f>
        <v/>
      </c>
      <c r="G34" s="68" t="str">
        <f t="shared" si="2"/>
        <v/>
      </c>
      <c r="H34" s="68" t="str">
        <f t="shared" si="3"/>
        <v/>
      </c>
      <c r="I34" s="68" t="str">
        <f t="shared" si="4"/>
        <v/>
      </c>
      <c r="J34" s="68" t="str">
        <f t="shared" si="5"/>
        <v/>
      </c>
    </row>
    <row r="35" spans="1:10" x14ac:dyDescent="0.2">
      <c r="A35">
        <f t="shared" ref="A35:A66" si="6">IF(E34=E35,A34,A34+1)</f>
        <v>1</v>
      </c>
      <c r="B35" t="e">
        <f t="shared" si="1"/>
        <v>#VALUE!</v>
      </c>
      <c r="C35" s="68">
        <v>33</v>
      </c>
      <c r="D35" s="68" t="str">
        <f>IF(計算①!E33="","",計算①!E33)</f>
        <v/>
      </c>
      <c r="E35" s="68" t="str">
        <f>IF(D35="","",計算①!K33)</f>
        <v/>
      </c>
      <c r="F35" s="68" t="str">
        <f>IF(D35="","",計算①!C33)</f>
        <v/>
      </c>
      <c r="G35" s="68" t="str">
        <f t="shared" si="2"/>
        <v/>
      </c>
      <c r="H35" s="68" t="str">
        <f t="shared" si="3"/>
        <v/>
      </c>
      <c r="I35" s="68" t="str">
        <f t="shared" si="4"/>
        <v/>
      </c>
      <c r="J35" s="68" t="str">
        <f t="shared" si="5"/>
        <v/>
      </c>
    </row>
    <row r="36" spans="1:10" x14ac:dyDescent="0.2">
      <c r="A36">
        <f t="shared" si="6"/>
        <v>1</v>
      </c>
      <c r="B36" t="e">
        <f t="shared" si="1"/>
        <v>#VALUE!</v>
      </c>
      <c r="C36" s="68">
        <v>34</v>
      </c>
      <c r="D36" s="68" t="str">
        <f>IF(計算①!E34="","",計算①!E34)</f>
        <v/>
      </c>
      <c r="E36" s="68" t="str">
        <f>IF(D36="","",計算①!K34)</f>
        <v/>
      </c>
      <c r="F36" s="68" t="str">
        <f>IF(D36="","",計算①!C34)</f>
        <v/>
      </c>
      <c r="G36" s="68" t="str">
        <f t="shared" si="2"/>
        <v/>
      </c>
      <c r="H36" s="68" t="str">
        <f t="shared" si="3"/>
        <v/>
      </c>
      <c r="I36" s="68" t="str">
        <f t="shared" si="4"/>
        <v/>
      </c>
      <c r="J36" s="68" t="str">
        <f t="shared" si="5"/>
        <v/>
      </c>
    </row>
    <row r="37" spans="1:10" x14ac:dyDescent="0.2">
      <c r="A37">
        <f t="shared" si="6"/>
        <v>1</v>
      </c>
      <c r="B37" t="e">
        <f t="shared" si="1"/>
        <v>#VALUE!</v>
      </c>
      <c r="C37" s="68">
        <v>35</v>
      </c>
      <c r="D37" s="68" t="str">
        <f>IF(計算①!E35="","",計算①!E35)</f>
        <v/>
      </c>
      <c r="E37" s="68" t="str">
        <f>IF(D37="","",計算①!K35)</f>
        <v/>
      </c>
      <c r="F37" s="68" t="str">
        <f>IF(D37="","",計算①!C35)</f>
        <v/>
      </c>
      <c r="G37" s="68" t="str">
        <f t="shared" si="2"/>
        <v/>
      </c>
      <c r="H37" s="68" t="str">
        <f t="shared" si="3"/>
        <v/>
      </c>
      <c r="I37" s="68" t="str">
        <f t="shared" si="4"/>
        <v/>
      </c>
      <c r="J37" s="68" t="str">
        <f t="shared" si="5"/>
        <v/>
      </c>
    </row>
    <row r="38" spans="1:10" x14ac:dyDescent="0.2">
      <c r="A38">
        <f t="shared" si="6"/>
        <v>1</v>
      </c>
      <c r="B38" t="e">
        <f t="shared" si="1"/>
        <v>#VALUE!</v>
      </c>
      <c r="C38" s="68">
        <v>36</v>
      </c>
      <c r="D38" s="68" t="str">
        <f>IF(計算①!E36="","",計算①!E36)</f>
        <v/>
      </c>
      <c r="E38" s="68" t="str">
        <f>IF(D38="","",計算①!K36)</f>
        <v/>
      </c>
      <c r="F38" s="68" t="str">
        <f>IF(D38="","",計算①!C36)</f>
        <v/>
      </c>
      <c r="G38" s="68" t="str">
        <f t="shared" si="2"/>
        <v/>
      </c>
      <c r="H38" s="68" t="str">
        <f t="shared" si="3"/>
        <v/>
      </c>
      <c r="I38" s="68" t="str">
        <f t="shared" si="4"/>
        <v/>
      </c>
      <c r="J38" s="68" t="str">
        <f t="shared" si="5"/>
        <v/>
      </c>
    </row>
    <row r="39" spans="1:10" x14ac:dyDescent="0.2">
      <c r="A39">
        <f t="shared" si="6"/>
        <v>1</v>
      </c>
      <c r="B39" t="e">
        <f t="shared" si="1"/>
        <v>#VALUE!</v>
      </c>
      <c r="C39" s="68">
        <v>37</v>
      </c>
      <c r="D39" s="68" t="str">
        <f>IF(計算①!E37="","",計算①!E37)</f>
        <v/>
      </c>
      <c r="E39" s="68" t="str">
        <f>IF(D39="","",計算①!K37)</f>
        <v/>
      </c>
      <c r="F39" s="68" t="str">
        <f>IF(D39="","",計算①!C37)</f>
        <v/>
      </c>
      <c r="G39" s="68" t="str">
        <f t="shared" si="2"/>
        <v/>
      </c>
      <c r="H39" s="68" t="str">
        <f t="shared" si="3"/>
        <v/>
      </c>
      <c r="I39" s="68" t="str">
        <f t="shared" si="4"/>
        <v/>
      </c>
      <c r="J39" s="68" t="str">
        <f t="shared" si="5"/>
        <v/>
      </c>
    </row>
    <row r="40" spans="1:10" x14ac:dyDescent="0.2">
      <c r="A40">
        <f t="shared" si="6"/>
        <v>1</v>
      </c>
      <c r="B40" t="e">
        <f t="shared" si="1"/>
        <v>#VALUE!</v>
      </c>
      <c r="C40" s="68">
        <v>38</v>
      </c>
      <c r="D40" s="68" t="str">
        <f>IF(計算①!E38="","",計算①!E38)</f>
        <v/>
      </c>
      <c r="E40" s="68" t="str">
        <f>IF(D40="","",計算①!K38)</f>
        <v/>
      </c>
      <c r="F40" s="68" t="str">
        <f>IF(D40="","",計算①!C38)</f>
        <v/>
      </c>
      <c r="G40" s="68" t="str">
        <f t="shared" si="2"/>
        <v/>
      </c>
      <c r="H40" s="68" t="str">
        <f t="shared" si="3"/>
        <v/>
      </c>
      <c r="I40" s="68" t="str">
        <f t="shared" si="4"/>
        <v/>
      </c>
      <c r="J40" s="68" t="str">
        <f t="shared" si="5"/>
        <v/>
      </c>
    </row>
    <row r="41" spans="1:10" x14ac:dyDescent="0.2">
      <c r="A41">
        <f t="shared" si="6"/>
        <v>1</v>
      </c>
      <c r="B41" t="e">
        <f t="shared" si="1"/>
        <v>#VALUE!</v>
      </c>
      <c r="C41" s="68">
        <v>39</v>
      </c>
      <c r="D41" s="68" t="str">
        <f>IF(計算①!E39="","",計算①!E39)</f>
        <v/>
      </c>
      <c r="E41" s="68" t="str">
        <f>IF(D41="","",計算①!K39)</f>
        <v/>
      </c>
      <c r="F41" s="68" t="str">
        <f>IF(D41="","",計算①!C39)</f>
        <v/>
      </c>
      <c r="G41" s="68" t="str">
        <f t="shared" si="2"/>
        <v/>
      </c>
      <c r="H41" s="68" t="str">
        <f t="shared" si="3"/>
        <v/>
      </c>
      <c r="I41" s="68" t="str">
        <f t="shared" si="4"/>
        <v/>
      </c>
      <c r="J41" s="68" t="str">
        <f t="shared" si="5"/>
        <v/>
      </c>
    </row>
    <row r="42" spans="1:10" x14ac:dyDescent="0.2">
      <c r="A42">
        <f t="shared" si="6"/>
        <v>1</v>
      </c>
      <c r="B42" t="e">
        <f t="shared" si="1"/>
        <v>#VALUE!</v>
      </c>
      <c r="C42" s="68">
        <v>40</v>
      </c>
      <c r="D42" s="68" t="str">
        <f>IF(計算①!E40="","",計算①!E40)</f>
        <v/>
      </c>
      <c r="E42" s="68" t="str">
        <f>IF(D42="","",計算①!K40)</f>
        <v/>
      </c>
      <c r="F42" s="68" t="str">
        <f>IF(D42="","",計算①!C40)</f>
        <v/>
      </c>
      <c r="G42" s="68" t="str">
        <f t="shared" si="2"/>
        <v/>
      </c>
      <c r="H42" s="68" t="str">
        <f t="shared" si="3"/>
        <v/>
      </c>
      <c r="I42" s="68" t="str">
        <f t="shared" si="4"/>
        <v/>
      </c>
      <c r="J42" s="68" t="str">
        <f t="shared" si="5"/>
        <v/>
      </c>
    </row>
    <row r="43" spans="1:10" x14ac:dyDescent="0.2">
      <c r="A43">
        <f t="shared" si="6"/>
        <v>1</v>
      </c>
      <c r="B43" t="e">
        <f t="shared" si="1"/>
        <v>#VALUE!</v>
      </c>
      <c r="C43" s="68">
        <v>41</v>
      </c>
      <c r="D43" s="68" t="str">
        <f>IF(計算①!E41="","",計算①!E41)</f>
        <v/>
      </c>
      <c r="E43" s="68" t="str">
        <f>IF(D43="","",計算①!K41)</f>
        <v/>
      </c>
      <c r="F43" s="68" t="str">
        <f>IF(D43="","",計算①!C41)</f>
        <v/>
      </c>
      <c r="G43" s="68" t="str">
        <f t="shared" si="2"/>
        <v/>
      </c>
      <c r="H43" s="68" t="str">
        <f t="shared" si="3"/>
        <v/>
      </c>
      <c r="I43" s="68" t="str">
        <f t="shared" si="4"/>
        <v/>
      </c>
      <c r="J43" s="68" t="str">
        <f t="shared" si="5"/>
        <v/>
      </c>
    </row>
    <row r="44" spans="1:10" x14ac:dyDescent="0.2">
      <c r="A44">
        <f t="shared" si="6"/>
        <v>1</v>
      </c>
      <c r="B44" t="e">
        <f t="shared" si="1"/>
        <v>#VALUE!</v>
      </c>
      <c r="C44" s="68">
        <v>42</v>
      </c>
      <c r="D44" s="68" t="str">
        <f>IF(計算①!E42="","",計算①!E42)</f>
        <v/>
      </c>
      <c r="E44" s="68" t="str">
        <f>IF(D44="","",計算①!K42)</f>
        <v/>
      </c>
      <c r="F44" s="68" t="str">
        <f>IF(D44="","",計算①!C42)</f>
        <v/>
      </c>
      <c r="G44" s="68" t="str">
        <f t="shared" si="2"/>
        <v/>
      </c>
      <c r="H44" s="68" t="str">
        <f t="shared" si="3"/>
        <v/>
      </c>
      <c r="I44" s="68" t="str">
        <f t="shared" si="4"/>
        <v/>
      </c>
      <c r="J44" s="68" t="str">
        <f t="shared" si="5"/>
        <v/>
      </c>
    </row>
    <row r="45" spans="1:10" x14ac:dyDescent="0.2">
      <c r="A45">
        <f t="shared" si="6"/>
        <v>1</v>
      </c>
      <c r="B45" t="e">
        <f t="shared" si="1"/>
        <v>#VALUE!</v>
      </c>
      <c r="C45" s="68">
        <v>43</v>
      </c>
      <c r="D45" s="68" t="str">
        <f>IF(計算①!E43="","",計算①!E43)</f>
        <v/>
      </c>
      <c r="E45" s="68" t="str">
        <f>IF(D45="","",計算①!K43)</f>
        <v/>
      </c>
      <c r="F45" s="68" t="str">
        <f>IF(D45="","",計算①!C43)</f>
        <v/>
      </c>
      <c r="G45" s="68" t="str">
        <f t="shared" si="2"/>
        <v/>
      </c>
      <c r="H45" s="68" t="str">
        <f t="shared" si="3"/>
        <v/>
      </c>
      <c r="I45" s="68" t="str">
        <f t="shared" si="4"/>
        <v/>
      </c>
      <c r="J45" s="68" t="str">
        <f t="shared" si="5"/>
        <v/>
      </c>
    </row>
    <row r="46" spans="1:10" x14ac:dyDescent="0.2">
      <c r="A46">
        <f t="shared" si="6"/>
        <v>1</v>
      </c>
      <c r="B46" t="e">
        <f t="shared" si="1"/>
        <v>#VALUE!</v>
      </c>
      <c r="C46" s="68">
        <v>44</v>
      </c>
      <c r="D46" s="68" t="str">
        <f>IF(計算①!E44="","",計算①!E44)</f>
        <v/>
      </c>
      <c r="E46" s="68" t="str">
        <f>IF(D46="","",計算①!K44)</f>
        <v/>
      </c>
      <c r="F46" s="68" t="str">
        <f>IF(D46="","",計算①!C44)</f>
        <v/>
      </c>
      <c r="G46" s="68" t="str">
        <f t="shared" si="2"/>
        <v/>
      </c>
      <c r="H46" s="68" t="str">
        <f t="shared" si="3"/>
        <v/>
      </c>
      <c r="I46" s="68" t="str">
        <f t="shared" si="4"/>
        <v/>
      </c>
      <c r="J46" s="68" t="str">
        <f t="shared" si="5"/>
        <v/>
      </c>
    </row>
    <row r="47" spans="1:10" x14ac:dyDescent="0.2">
      <c r="A47">
        <f t="shared" si="6"/>
        <v>1</v>
      </c>
      <c r="B47" t="e">
        <f t="shared" si="1"/>
        <v>#VALUE!</v>
      </c>
      <c r="C47" s="68">
        <v>45</v>
      </c>
      <c r="D47" s="68" t="str">
        <f>IF(計算①!E45="","",計算①!E45)</f>
        <v/>
      </c>
      <c r="E47" s="68" t="str">
        <f>IF(D47="","",計算①!K45)</f>
        <v/>
      </c>
      <c r="F47" s="68" t="str">
        <f>IF(D47="","",計算①!C45)</f>
        <v/>
      </c>
      <c r="G47" s="68" t="str">
        <f t="shared" si="2"/>
        <v/>
      </c>
      <c r="H47" s="68" t="str">
        <f t="shared" si="3"/>
        <v/>
      </c>
      <c r="I47" s="68" t="str">
        <f t="shared" si="4"/>
        <v/>
      </c>
      <c r="J47" s="68" t="str">
        <f t="shared" si="5"/>
        <v/>
      </c>
    </row>
    <row r="48" spans="1:10" x14ac:dyDescent="0.2">
      <c r="A48">
        <f t="shared" si="6"/>
        <v>1</v>
      </c>
      <c r="B48" t="e">
        <f t="shared" si="1"/>
        <v>#VALUE!</v>
      </c>
      <c r="C48" s="68">
        <v>46</v>
      </c>
      <c r="D48" s="68" t="str">
        <f>IF(計算①!E46="","",計算①!E46)</f>
        <v/>
      </c>
      <c r="E48" s="68" t="str">
        <f>IF(D48="","",計算①!K46)</f>
        <v/>
      </c>
      <c r="F48" s="68" t="str">
        <f>IF(D48="","",計算①!C46)</f>
        <v/>
      </c>
      <c r="G48" s="68" t="str">
        <f t="shared" si="2"/>
        <v/>
      </c>
      <c r="H48" s="68" t="str">
        <f t="shared" si="3"/>
        <v/>
      </c>
      <c r="I48" s="68" t="str">
        <f t="shared" si="4"/>
        <v/>
      </c>
      <c r="J48" s="68" t="str">
        <f t="shared" si="5"/>
        <v/>
      </c>
    </row>
    <row r="49" spans="1:10" x14ac:dyDescent="0.2">
      <c r="A49">
        <f t="shared" si="6"/>
        <v>1</v>
      </c>
      <c r="B49" t="e">
        <f t="shared" si="1"/>
        <v>#VALUE!</v>
      </c>
      <c r="C49" s="68">
        <v>47</v>
      </c>
      <c r="D49" s="68" t="str">
        <f>IF(計算①!E47="","",計算①!E47)</f>
        <v/>
      </c>
      <c r="E49" s="68" t="str">
        <f>IF(D49="","",計算①!K47)</f>
        <v/>
      </c>
      <c r="F49" s="68" t="str">
        <f>IF(D49="","",計算①!C47)</f>
        <v/>
      </c>
      <c r="G49" s="68" t="str">
        <f t="shared" si="2"/>
        <v/>
      </c>
      <c r="H49" s="68" t="str">
        <f t="shared" si="3"/>
        <v/>
      </c>
      <c r="I49" s="68" t="str">
        <f t="shared" si="4"/>
        <v/>
      </c>
      <c r="J49" s="68" t="str">
        <f t="shared" si="5"/>
        <v/>
      </c>
    </row>
    <row r="50" spans="1:10" x14ac:dyDescent="0.2">
      <c r="A50">
        <f t="shared" si="6"/>
        <v>1</v>
      </c>
      <c r="B50" t="e">
        <f t="shared" si="1"/>
        <v>#VALUE!</v>
      </c>
      <c r="C50" s="68">
        <v>48</v>
      </c>
      <c r="D50" s="68" t="str">
        <f>IF(計算①!E48="","",計算①!E48)</f>
        <v/>
      </c>
      <c r="E50" s="68" t="str">
        <f>IF(D50="","",計算①!K48)</f>
        <v/>
      </c>
      <c r="F50" s="68" t="str">
        <f>IF(D50="","",計算①!C48)</f>
        <v/>
      </c>
      <c r="G50" s="68" t="str">
        <f t="shared" si="2"/>
        <v/>
      </c>
      <c r="H50" s="68" t="str">
        <f t="shared" si="3"/>
        <v/>
      </c>
      <c r="I50" s="68" t="str">
        <f t="shared" si="4"/>
        <v/>
      </c>
      <c r="J50" s="68" t="str">
        <f t="shared" si="5"/>
        <v/>
      </c>
    </row>
    <row r="51" spans="1:10" x14ac:dyDescent="0.2">
      <c r="A51">
        <f t="shared" si="6"/>
        <v>1</v>
      </c>
      <c r="B51" t="e">
        <f t="shared" si="1"/>
        <v>#VALUE!</v>
      </c>
      <c r="C51" s="68">
        <v>49</v>
      </c>
      <c r="D51" s="68" t="str">
        <f>IF(計算①!E49="","",計算①!E49)</f>
        <v/>
      </c>
      <c r="E51" s="68" t="str">
        <f>IF(D51="","",計算①!K49)</f>
        <v/>
      </c>
      <c r="F51" s="68" t="str">
        <f>IF(D51="","",計算①!C49)</f>
        <v/>
      </c>
      <c r="G51" s="68" t="str">
        <f t="shared" si="2"/>
        <v/>
      </c>
      <c r="H51" s="68" t="str">
        <f t="shared" si="3"/>
        <v/>
      </c>
      <c r="I51" s="68" t="str">
        <f t="shared" si="4"/>
        <v/>
      </c>
      <c r="J51" s="68" t="str">
        <f t="shared" si="5"/>
        <v/>
      </c>
    </row>
    <row r="52" spans="1:10" x14ac:dyDescent="0.2">
      <c r="A52">
        <f t="shared" si="6"/>
        <v>1</v>
      </c>
      <c r="B52" t="e">
        <f t="shared" si="1"/>
        <v>#VALUE!</v>
      </c>
      <c r="C52" s="68">
        <v>50</v>
      </c>
      <c r="D52" s="68" t="str">
        <f>IF(計算①!E50="","",計算①!E50)</f>
        <v/>
      </c>
      <c r="E52" s="68" t="str">
        <f>IF(D52="","",計算①!K50)</f>
        <v/>
      </c>
      <c r="F52" s="68" t="str">
        <f>IF(D52="","",計算①!C50)</f>
        <v/>
      </c>
      <c r="G52" s="68" t="str">
        <f t="shared" si="2"/>
        <v/>
      </c>
      <c r="H52" s="68" t="str">
        <f t="shared" si="3"/>
        <v/>
      </c>
      <c r="I52" s="68" t="str">
        <f t="shared" si="4"/>
        <v/>
      </c>
      <c r="J52" s="68" t="str">
        <f t="shared" si="5"/>
        <v/>
      </c>
    </row>
    <row r="53" spans="1:10" x14ac:dyDescent="0.2">
      <c r="A53">
        <f t="shared" si="6"/>
        <v>1</v>
      </c>
      <c r="B53" t="e">
        <f t="shared" si="1"/>
        <v>#VALUE!</v>
      </c>
      <c r="C53" s="68">
        <v>51</v>
      </c>
      <c r="D53" s="68" t="str">
        <f>IF(計算①!E51="","",計算①!E51)</f>
        <v/>
      </c>
      <c r="E53" s="68" t="str">
        <f>IF(D53="","",計算①!K51)</f>
        <v/>
      </c>
      <c r="F53" s="68" t="str">
        <f>IF(D53="","",計算①!C51)</f>
        <v/>
      </c>
      <c r="G53" s="68" t="str">
        <f t="shared" si="2"/>
        <v/>
      </c>
      <c r="H53" s="68" t="str">
        <f t="shared" si="3"/>
        <v/>
      </c>
      <c r="I53" s="68" t="str">
        <f t="shared" si="4"/>
        <v/>
      </c>
      <c r="J53" s="68" t="str">
        <f t="shared" si="5"/>
        <v/>
      </c>
    </row>
    <row r="54" spans="1:10" x14ac:dyDescent="0.2">
      <c r="A54">
        <f t="shared" si="6"/>
        <v>1</v>
      </c>
      <c r="B54" t="e">
        <f t="shared" si="1"/>
        <v>#VALUE!</v>
      </c>
      <c r="C54" s="68">
        <v>52</v>
      </c>
      <c r="D54" s="68" t="str">
        <f>IF(計算①!E52="","",計算①!E52)</f>
        <v/>
      </c>
      <c r="E54" s="68" t="str">
        <f>IF(D54="","",計算①!K52)</f>
        <v/>
      </c>
      <c r="F54" s="68" t="str">
        <f>IF(D54="","",計算①!C52)</f>
        <v/>
      </c>
      <c r="G54" s="68" t="str">
        <f t="shared" si="2"/>
        <v/>
      </c>
      <c r="H54" s="68" t="str">
        <f t="shared" si="3"/>
        <v/>
      </c>
      <c r="I54" s="68" t="str">
        <f t="shared" si="4"/>
        <v/>
      </c>
      <c r="J54" s="68" t="str">
        <f t="shared" si="5"/>
        <v/>
      </c>
    </row>
    <row r="55" spans="1:10" x14ac:dyDescent="0.2">
      <c r="A55">
        <f t="shared" si="6"/>
        <v>1</v>
      </c>
      <c r="B55" t="e">
        <f t="shared" si="1"/>
        <v>#VALUE!</v>
      </c>
      <c r="C55" s="68">
        <v>53</v>
      </c>
      <c r="D55" s="68" t="str">
        <f>IF(計算①!E53="","",計算①!E53)</f>
        <v/>
      </c>
      <c r="E55" s="68" t="str">
        <f>IF(D55="","",計算①!K53)</f>
        <v/>
      </c>
      <c r="F55" s="68" t="str">
        <f>IF(D55="","",計算①!C53)</f>
        <v/>
      </c>
      <c r="G55" s="68" t="str">
        <f t="shared" si="2"/>
        <v/>
      </c>
      <c r="H55" s="68" t="str">
        <f t="shared" si="3"/>
        <v/>
      </c>
      <c r="I55" s="68" t="str">
        <f t="shared" si="4"/>
        <v/>
      </c>
      <c r="J55" s="68" t="str">
        <f t="shared" si="5"/>
        <v/>
      </c>
    </row>
    <row r="56" spans="1:10" x14ac:dyDescent="0.2">
      <c r="A56">
        <f t="shared" si="6"/>
        <v>1</v>
      </c>
      <c r="B56" t="e">
        <f t="shared" si="1"/>
        <v>#VALUE!</v>
      </c>
      <c r="C56" s="68">
        <v>54</v>
      </c>
      <c r="D56" s="68" t="str">
        <f>IF(計算①!E54="","",計算①!E54)</f>
        <v/>
      </c>
      <c r="E56" s="68" t="str">
        <f>IF(D56="","",計算①!K54)</f>
        <v/>
      </c>
      <c r="F56" s="68" t="str">
        <f>IF(D56="","",計算①!C54)</f>
        <v/>
      </c>
      <c r="G56" s="68" t="str">
        <f t="shared" si="2"/>
        <v/>
      </c>
      <c r="H56" s="68" t="str">
        <f t="shared" si="3"/>
        <v/>
      </c>
      <c r="I56" s="68" t="str">
        <f t="shared" si="4"/>
        <v/>
      </c>
      <c r="J56" s="68" t="str">
        <f t="shared" si="5"/>
        <v/>
      </c>
    </row>
    <row r="57" spans="1:10" x14ac:dyDescent="0.2">
      <c r="A57">
        <f t="shared" si="6"/>
        <v>1</v>
      </c>
      <c r="B57" t="e">
        <f t="shared" si="1"/>
        <v>#VALUE!</v>
      </c>
      <c r="C57" s="68">
        <v>55</v>
      </c>
      <c r="D57" s="68" t="str">
        <f>IF(計算①!E55="","",計算①!E55)</f>
        <v/>
      </c>
      <c r="E57" s="68" t="str">
        <f>IF(D57="","",計算①!K55)</f>
        <v/>
      </c>
      <c r="F57" s="68" t="str">
        <f>IF(D57="","",計算①!C55)</f>
        <v/>
      </c>
      <c r="G57" s="68" t="str">
        <f t="shared" si="2"/>
        <v/>
      </c>
      <c r="H57" s="68" t="str">
        <f t="shared" si="3"/>
        <v/>
      </c>
      <c r="I57" s="68" t="str">
        <f t="shared" si="4"/>
        <v/>
      </c>
      <c r="J57" s="68" t="str">
        <f t="shared" si="5"/>
        <v/>
      </c>
    </row>
    <row r="58" spans="1:10" x14ac:dyDescent="0.2">
      <c r="A58">
        <f t="shared" si="6"/>
        <v>1</v>
      </c>
      <c r="B58" t="e">
        <f t="shared" si="1"/>
        <v>#VALUE!</v>
      </c>
      <c r="C58" s="68">
        <v>56</v>
      </c>
      <c r="D58" s="68" t="str">
        <f>IF(計算①!E56="","",計算①!E56)</f>
        <v/>
      </c>
      <c r="E58" s="68" t="str">
        <f>IF(D58="","",計算①!K56)</f>
        <v/>
      </c>
      <c r="F58" s="68" t="str">
        <f>IF(D58="","",計算①!C56)</f>
        <v/>
      </c>
      <c r="G58" s="68" t="str">
        <f t="shared" si="2"/>
        <v/>
      </c>
      <c r="H58" s="68" t="str">
        <f t="shared" si="3"/>
        <v/>
      </c>
      <c r="I58" s="68" t="str">
        <f t="shared" si="4"/>
        <v/>
      </c>
      <c r="J58" s="68" t="str">
        <f t="shared" si="5"/>
        <v/>
      </c>
    </row>
    <row r="59" spans="1:10" x14ac:dyDescent="0.2">
      <c r="A59">
        <f t="shared" si="6"/>
        <v>1</v>
      </c>
      <c r="B59" t="e">
        <f t="shared" si="1"/>
        <v>#VALUE!</v>
      </c>
      <c r="C59" s="68">
        <v>57</v>
      </c>
      <c r="D59" s="68" t="str">
        <f>IF(計算①!E57="","",計算①!E57)</f>
        <v/>
      </c>
      <c r="E59" s="68" t="str">
        <f>IF(D59="","",計算①!K57)</f>
        <v/>
      </c>
      <c r="F59" s="68" t="str">
        <f>IF(D59="","",計算①!C57)</f>
        <v/>
      </c>
      <c r="G59" s="68" t="str">
        <f t="shared" si="2"/>
        <v/>
      </c>
      <c r="H59" s="68" t="str">
        <f t="shared" si="3"/>
        <v/>
      </c>
      <c r="I59" s="68" t="str">
        <f t="shared" si="4"/>
        <v/>
      </c>
      <c r="J59" s="68" t="str">
        <f t="shared" si="5"/>
        <v/>
      </c>
    </row>
    <row r="60" spans="1:10" x14ac:dyDescent="0.2">
      <c r="A60">
        <f t="shared" si="6"/>
        <v>1</v>
      </c>
      <c r="B60" t="e">
        <f t="shared" si="1"/>
        <v>#VALUE!</v>
      </c>
      <c r="C60" s="68">
        <v>58</v>
      </c>
      <c r="D60" s="68" t="str">
        <f>IF(計算①!E58="","",計算①!E58)</f>
        <v/>
      </c>
      <c r="E60" s="68" t="str">
        <f>IF(D60="","",計算①!K58)</f>
        <v/>
      </c>
      <c r="F60" s="68" t="str">
        <f>IF(D60="","",計算①!C58)</f>
        <v/>
      </c>
      <c r="G60" s="68" t="str">
        <f t="shared" si="2"/>
        <v/>
      </c>
      <c r="H60" s="68" t="str">
        <f t="shared" si="3"/>
        <v/>
      </c>
      <c r="I60" s="68" t="str">
        <f t="shared" si="4"/>
        <v/>
      </c>
      <c r="J60" s="68" t="str">
        <f t="shared" si="5"/>
        <v/>
      </c>
    </row>
    <row r="61" spans="1:10" x14ac:dyDescent="0.2">
      <c r="A61">
        <f t="shared" si="6"/>
        <v>1</v>
      </c>
      <c r="B61" t="e">
        <f t="shared" si="1"/>
        <v>#VALUE!</v>
      </c>
      <c r="C61" s="68">
        <v>59</v>
      </c>
      <c r="D61" s="68" t="str">
        <f>IF(計算①!E59="","",計算①!E59)</f>
        <v/>
      </c>
      <c r="E61" s="68" t="str">
        <f>IF(D61="","",計算①!K59)</f>
        <v/>
      </c>
      <c r="F61" s="68" t="str">
        <f>IF(D61="","",計算①!C59)</f>
        <v/>
      </c>
      <c r="G61" s="68" t="str">
        <f t="shared" si="2"/>
        <v/>
      </c>
      <c r="H61" s="68" t="str">
        <f t="shared" si="3"/>
        <v/>
      </c>
      <c r="I61" s="68" t="str">
        <f t="shared" si="4"/>
        <v/>
      </c>
      <c r="J61" s="68" t="str">
        <f t="shared" si="5"/>
        <v/>
      </c>
    </row>
    <row r="62" spans="1:10" x14ac:dyDescent="0.2">
      <c r="A62">
        <f t="shared" si="6"/>
        <v>1</v>
      </c>
      <c r="B62" t="e">
        <f t="shared" si="1"/>
        <v>#VALUE!</v>
      </c>
      <c r="C62" s="68">
        <v>60</v>
      </c>
      <c r="D62" s="68" t="str">
        <f>IF(計算①!E60="","",計算①!E60)</f>
        <v/>
      </c>
      <c r="E62" s="68" t="str">
        <f>IF(D62="","",計算①!K60)</f>
        <v/>
      </c>
      <c r="F62" s="68" t="str">
        <f>IF(D62="","",計算①!C60)</f>
        <v/>
      </c>
      <c r="G62" s="68" t="str">
        <f t="shared" si="2"/>
        <v/>
      </c>
      <c r="H62" s="68" t="str">
        <f t="shared" si="3"/>
        <v/>
      </c>
      <c r="I62" s="68" t="str">
        <f t="shared" si="4"/>
        <v/>
      </c>
      <c r="J62" s="68" t="str">
        <f t="shared" si="5"/>
        <v/>
      </c>
    </row>
    <row r="63" spans="1:10" x14ac:dyDescent="0.2">
      <c r="A63">
        <f t="shared" si="6"/>
        <v>1</v>
      </c>
      <c r="B63" t="e">
        <f t="shared" si="1"/>
        <v>#VALUE!</v>
      </c>
      <c r="C63" s="68">
        <v>61</v>
      </c>
      <c r="D63" s="68" t="str">
        <f>IF(計算①!E61="","",計算①!E61)</f>
        <v/>
      </c>
      <c r="E63" s="68" t="str">
        <f>IF(D63="","",計算①!K61)</f>
        <v/>
      </c>
      <c r="F63" s="68" t="str">
        <f>IF(D63="","",計算①!C61)</f>
        <v/>
      </c>
      <c r="G63" s="68" t="str">
        <f t="shared" si="2"/>
        <v/>
      </c>
      <c r="H63" s="68" t="str">
        <f t="shared" si="3"/>
        <v/>
      </c>
      <c r="I63" s="68" t="str">
        <f t="shared" si="4"/>
        <v/>
      </c>
      <c r="J63" s="68" t="str">
        <f t="shared" si="5"/>
        <v/>
      </c>
    </row>
    <row r="64" spans="1:10" x14ac:dyDescent="0.2">
      <c r="A64">
        <f t="shared" si="6"/>
        <v>1</v>
      </c>
      <c r="B64" t="e">
        <f t="shared" si="1"/>
        <v>#VALUE!</v>
      </c>
      <c r="C64" s="68">
        <v>62</v>
      </c>
      <c r="D64" s="68" t="str">
        <f>IF(計算①!E62="","",計算①!E62)</f>
        <v/>
      </c>
      <c r="E64" s="68" t="str">
        <f>IF(D64="","",計算①!K62)</f>
        <v/>
      </c>
      <c r="F64" s="68" t="str">
        <f>IF(D64="","",計算①!C62)</f>
        <v/>
      </c>
      <c r="G64" s="68" t="str">
        <f t="shared" si="2"/>
        <v/>
      </c>
      <c r="H64" s="68" t="str">
        <f t="shared" si="3"/>
        <v/>
      </c>
      <c r="I64" s="68" t="str">
        <f t="shared" si="4"/>
        <v/>
      </c>
      <c r="J64" s="68" t="str">
        <f t="shared" si="5"/>
        <v/>
      </c>
    </row>
    <row r="65" spans="1:10" x14ac:dyDescent="0.2">
      <c r="A65">
        <f t="shared" si="6"/>
        <v>1</v>
      </c>
      <c r="B65" t="e">
        <f t="shared" si="1"/>
        <v>#VALUE!</v>
      </c>
      <c r="C65" s="68">
        <v>63</v>
      </c>
      <c r="D65" s="68" t="str">
        <f>IF(計算①!E63="","",計算①!E63)</f>
        <v/>
      </c>
      <c r="E65" s="68" t="str">
        <f>IF(D65="","",計算①!K63)</f>
        <v/>
      </c>
      <c r="F65" s="68" t="str">
        <f>IF(D65="","",計算①!C63)</f>
        <v/>
      </c>
      <c r="G65" s="68" t="str">
        <f t="shared" si="2"/>
        <v/>
      </c>
      <c r="H65" s="68" t="str">
        <f t="shared" si="3"/>
        <v/>
      </c>
      <c r="I65" s="68" t="str">
        <f t="shared" si="4"/>
        <v/>
      </c>
      <c r="J65" s="68" t="str">
        <f t="shared" si="5"/>
        <v/>
      </c>
    </row>
    <row r="66" spans="1:10" x14ac:dyDescent="0.2">
      <c r="A66">
        <f t="shared" si="6"/>
        <v>1</v>
      </c>
      <c r="B66" t="e">
        <f t="shared" si="1"/>
        <v>#VALUE!</v>
      </c>
      <c r="C66" s="68">
        <v>64</v>
      </c>
      <c r="D66" s="68" t="str">
        <f>IF(計算①!E64="","",計算①!E64)</f>
        <v/>
      </c>
      <c r="E66" s="68" t="str">
        <f>IF(D66="","",計算①!K64)</f>
        <v/>
      </c>
      <c r="F66" s="68" t="str">
        <f>IF(D66="","",計算①!C64)</f>
        <v/>
      </c>
      <c r="G66" s="68" t="str">
        <f t="shared" si="2"/>
        <v/>
      </c>
      <c r="H66" s="68" t="str">
        <f t="shared" si="3"/>
        <v/>
      </c>
      <c r="I66" s="68" t="str">
        <f t="shared" si="4"/>
        <v/>
      </c>
      <c r="J66" s="68" t="str">
        <f t="shared" si="5"/>
        <v/>
      </c>
    </row>
    <row r="67" spans="1:10" x14ac:dyDescent="0.2">
      <c r="A67">
        <f t="shared" ref="A67:A73" si="7">IF(E66=E67,A66,A66+1)</f>
        <v>1</v>
      </c>
      <c r="B67" t="e">
        <f t="shared" si="1"/>
        <v>#VALUE!</v>
      </c>
      <c r="C67" s="68">
        <v>65</v>
      </c>
      <c r="D67" s="68" t="str">
        <f>IF(計算①!E65="","",計算①!E65)</f>
        <v/>
      </c>
      <c r="E67" s="68" t="str">
        <f>IF(D67="","",計算①!K65)</f>
        <v/>
      </c>
      <c r="F67" s="68" t="str">
        <f>IF(D67="","",計算①!C65)</f>
        <v/>
      </c>
      <c r="G67" s="68" t="str">
        <f t="shared" si="2"/>
        <v/>
      </c>
      <c r="H67" s="68" t="str">
        <f t="shared" si="3"/>
        <v/>
      </c>
      <c r="I67" s="68" t="str">
        <f t="shared" si="4"/>
        <v/>
      </c>
      <c r="J67" s="68" t="str">
        <f t="shared" si="5"/>
        <v/>
      </c>
    </row>
    <row r="68" spans="1:10" x14ac:dyDescent="0.2">
      <c r="A68">
        <f t="shared" si="7"/>
        <v>1</v>
      </c>
      <c r="B68" t="e">
        <f t="shared" ref="B68:B73" si="8">IF(I68="",A68*10+J68,A68*10+I68)</f>
        <v>#VALUE!</v>
      </c>
      <c r="C68" s="68">
        <v>66</v>
      </c>
      <c r="D68" s="68" t="str">
        <f>IF(計算①!E66="","",計算①!E66)</f>
        <v/>
      </c>
      <c r="E68" s="68" t="str">
        <f>IF(D68="","",計算①!K66)</f>
        <v/>
      </c>
      <c r="F68" s="68" t="str">
        <f>IF(D68="","",計算①!C66)</f>
        <v/>
      </c>
      <c r="G68" s="68" t="str">
        <f t="shared" ref="G68:G73" si="9">IF(F68="4x100R","",IF(F68="4x400R","",F68))</f>
        <v/>
      </c>
      <c r="H68" s="68" t="str">
        <f t="shared" ref="H68:H73" si="10">IF(G68="",F68,"")</f>
        <v/>
      </c>
      <c r="I68" s="68" t="str">
        <f t="shared" ref="I68:I73" si="11">IF(G68="","",IF(D68="","",IF(D68=D67,I67+1,1)))</f>
        <v/>
      </c>
      <c r="J68" s="68" t="str">
        <f t="shared" ref="J68:J73" si="12">IF(H68="4x100R",4,IF(H68="4x400R",5,""))</f>
        <v/>
      </c>
    </row>
    <row r="69" spans="1:10" x14ac:dyDescent="0.2">
      <c r="A69">
        <f t="shared" si="7"/>
        <v>1</v>
      </c>
      <c r="B69" t="e">
        <f t="shared" si="8"/>
        <v>#VALUE!</v>
      </c>
      <c r="C69" s="68">
        <v>67</v>
      </c>
      <c r="D69" s="68" t="str">
        <f>IF(計算①!E67="","",計算①!E67)</f>
        <v/>
      </c>
      <c r="E69" s="68" t="str">
        <f>IF(D69="","",計算①!K67)</f>
        <v/>
      </c>
      <c r="F69" s="68" t="str">
        <f>IF(D69="","",計算①!C67)</f>
        <v/>
      </c>
      <c r="G69" s="68" t="str">
        <f t="shared" si="9"/>
        <v/>
      </c>
      <c r="H69" s="68" t="str">
        <f t="shared" si="10"/>
        <v/>
      </c>
      <c r="I69" s="68" t="str">
        <f t="shared" si="11"/>
        <v/>
      </c>
      <c r="J69" s="68" t="str">
        <f t="shared" si="12"/>
        <v/>
      </c>
    </row>
    <row r="70" spans="1:10" x14ac:dyDescent="0.2">
      <c r="A70">
        <f t="shared" si="7"/>
        <v>1</v>
      </c>
      <c r="B70" t="e">
        <f t="shared" si="8"/>
        <v>#VALUE!</v>
      </c>
      <c r="C70" s="68">
        <v>68</v>
      </c>
      <c r="D70" s="68" t="str">
        <f>IF(計算①!E68="","",計算①!E68)</f>
        <v/>
      </c>
      <c r="E70" s="68" t="str">
        <f>IF(D70="","",計算①!K68)</f>
        <v/>
      </c>
      <c r="F70" s="68" t="str">
        <f>IF(D70="","",計算①!C68)</f>
        <v/>
      </c>
      <c r="G70" s="68" t="str">
        <f t="shared" si="9"/>
        <v/>
      </c>
      <c r="H70" s="68" t="str">
        <f t="shared" si="10"/>
        <v/>
      </c>
      <c r="I70" s="68" t="str">
        <f t="shared" si="11"/>
        <v/>
      </c>
      <c r="J70" s="68" t="str">
        <f t="shared" si="12"/>
        <v/>
      </c>
    </row>
    <row r="71" spans="1:10" x14ac:dyDescent="0.2">
      <c r="A71">
        <f t="shared" si="7"/>
        <v>1</v>
      </c>
      <c r="B71" t="e">
        <f t="shared" si="8"/>
        <v>#VALUE!</v>
      </c>
      <c r="C71" s="68">
        <v>69</v>
      </c>
      <c r="D71" s="68" t="str">
        <f>IF(計算①!E69="","",計算①!E69)</f>
        <v/>
      </c>
      <c r="E71" s="68" t="str">
        <f>IF(D71="","",計算①!K69)</f>
        <v/>
      </c>
      <c r="F71" s="68" t="str">
        <f>IF(D71="","",計算①!C69)</f>
        <v/>
      </c>
      <c r="G71" s="68" t="str">
        <f t="shared" si="9"/>
        <v/>
      </c>
      <c r="H71" s="68" t="str">
        <f t="shared" si="10"/>
        <v/>
      </c>
      <c r="I71" s="68" t="str">
        <f t="shared" si="11"/>
        <v/>
      </c>
      <c r="J71" s="68" t="str">
        <f t="shared" si="12"/>
        <v/>
      </c>
    </row>
    <row r="72" spans="1:10" x14ac:dyDescent="0.2">
      <c r="A72">
        <f t="shared" si="7"/>
        <v>1</v>
      </c>
      <c r="B72" t="e">
        <f t="shared" si="8"/>
        <v>#VALUE!</v>
      </c>
      <c r="C72" s="68">
        <v>70</v>
      </c>
      <c r="D72" s="68" t="str">
        <f>IF(計算①!E70="","",計算①!E70)</f>
        <v/>
      </c>
      <c r="E72" s="68" t="str">
        <f>IF(D72="","",計算①!K70)</f>
        <v/>
      </c>
      <c r="F72" s="68" t="str">
        <f>IF(D72="","",計算①!C70)</f>
        <v/>
      </c>
      <c r="G72" s="68" t="str">
        <f t="shared" si="9"/>
        <v/>
      </c>
      <c r="H72" s="68" t="str">
        <f t="shared" si="10"/>
        <v/>
      </c>
      <c r="I72" s="68" t="str">
        <f t="shared" si="11"/>
        <v/>
      </c>
      <c r="J72" s="68" t="str">
        <f t="shared" si="12"/>
        <v/>
      </c>
    </row>
    <row r="73" spans="1:10" x14ac:dyDescent="0.2">
      <c r="A73">
        <f t="shared" si="7"/>
        <v>1</v>
      </c>
      <c r="B73" t="e">
        <f t="shared" si="8"/>
        <v>#VALUE!</v>
      </c>
      <c r="C73" s="68">
        <v>71</v>
      </c>
      <c r="D73" s="68" t="str">
        <f>IF(計算①!E71="","",計算①!E71)</f>
        <v/>
      </c>
      <c r="E73" s="68" t="str">
        <f>IF(D73="","",計算①!K71)</f>
        <v/>
      </c>
      <c r="F73" s="68" t="str">
        <f>IF(D73="","",計算①!C71)</f>
        <v/>
      </c>
      <c r="G73" s="68" t="str">
        <f t="shared" si="9"/>
        <v/>
      </c>
      <c r="H73" s="68" t="str">
        <f t="shared" si="10"/>
        <v/>
      </c>
      <c r="I73" s="68" t="str">
        <f t="shared" si="11"/>
        <v/>
      </c>
      <c r="J73" s="68" t="str">
        <f t="shared" si="12"/>
        <v/>
      </c>
    </row>
    <row r="74" spans="1:10" x14ac:dyDescent="0.2">
      <c r="A74">
        <f t="shared" ref="A74:A102" si="13">IF(E73=E74,A73,A73+1)</f>
        <v>1</v>
      </c>
      <c r="B74" t="e">
        <f t="shared" ref="B74:B102" si="14">IF(I74="",A74*10+J74,A74*10+I74)</f>
        <v>#VALUE!</v>
      </c>
      <c r="C74" s="68">
        <v>72</v>
      </c>
      <c r="D74" s="68" t="str">
        <f>IF(計算①!E72="","",計算①!E72)</f>
        <v/>
      </c>
      <c r="E74" s="68" t="str">
        <f>IF(D74="","",計算①!K72)</f>
        <v/>
      </c>
      <c r="F74" s="68" t="str">
        <f>IF(D74="","",計算①!C72)</f>
        <v/>
      </c>
      <c r="G74" s="68" t="str">
        <f t="shared" ref="G74:G102" si="15">IF(F74="4x100R","",IF(F74="4x400R","",F74))</f>
        <v/>
      </c>
      <c r="H74" s="68" t="str">
        <f t="shared" ref="H74:H102" si="16">IF(G74="",F74,"")</f>
        <v/>
      </c>
      <c r="I74" s="68" t="str">
        <f t="shared" ref="I74:I102" si="17">IF(G74="","",IF(D74="","",IF(D74=D73,I73+1,1)))</f>
        <v/>
      </c>
      <c r="J74" s="68" t="str">
        <f t="shared" ref="J74:J102" si="18">IF(H74="4x100R",4,IF(H74="4x400R",5,""))</f>
        <v/>
      </c>
    </row>
    <row r="75" spans="1:10" x14ac:dyDescent="0.2">
      <c r="A75">
        <f t="shared" si="13"/>
        <v>1</v>
      </c>
      <c r="B75" t="e">
        <f t="shared" si="14"/>
        <v>#VALUE!</v>
      </c>
      <c r="C75" s="68">
        <v>73</v>
      </c>
      <c r="D75" s="68" t="str">
        <f>IF(計算①!E73="","",計算①!E73)</f>
        <v/>
      </c>
      <c r="E75" s="68" t="str">
        <f>IF(D75="","",計算①!K73)</f>
        <v/>
      </c>
      <c r="F75" s="68" t="str">
        <f>IF(D75="","",計算①!C73)</f>
        <v/>
      </c>
      <c r="G75" s="68" t="str">
        <f t="shared" si="15"/>
        <v/>
      </c>
      <c r="H75" s="68" t="str">
        <f t="shared" si="16"/>
        <v/>
      </c>
      <c r="I75" s="68" t="str">
        <f t="shared" si="17"/>
        <v/>
      </c>
      <c r="J75" s="68" t="str">
        <f t="shared" si="18"/>
        <v/>
      </c>
    </row>
    <row r="76" spans="1:10" x14ac:dyDescent="0.2">
      <c r="A76">
        <f t="shared" si="13"/>
        <v>1</v>
      </c>
      <c r="B76" t="e">
        <f t="shared" si="14"/>
        <v>#VALUE!</v>
      </c>
      <c r="C76" s="68">
        <v>74</v>
      </c>
      <c r="D76" s="68" t="str">
        <f>IF(計算①!E74="","",計算①!E74)</f>
        <v/>
      </c>
      <c r="E76" s="68" t="str">
        <f>IF(D76="","",計算①!K74)</f>
        <v/>
      </c>
      <c r="F76" s="68" t="str">
        <f>IF(D76="","",計算①!C74)</f>
        <v/>
      </c>
      <c r="G76" s="68" t="str">
        <f t="shared" si="15"/>
        <v/>
      </c>
      <c r="H76" s="68" t="str">
        <f t="shared" si="16"/>
        <v/>
      </c>
      <c r="I76" s="68" t="str">
        <f t="shared" si="17"/>
        <v/>
      </c>
      <c r="J76" s="68" t="str">
        <f t="shared" si="18"/>
        <v/>
      </c>
    </row>
    <row r="77" spans="1:10" x14ac:dyDescent="0.2">
      <c r="A77">
        <f t="shared" si="13"/>
        <v>1</v>
      </c>
      <c r="B77" t="e">
        <f t="shared" si="14"/>
        <v>#VALUE!</v>
      </c>
      <c r="C77" s="68">
        <v>75</v>
      </c>
      <c r="D77" s="68" t="str">
        <f>IF(計算①!E75="","",計算①!E75)</f>
        <v/>
      </c>
      <c r="E77" s="68" t="str">
        <f>IF(D77="","",計算①!K75)</f>
        <v/>
      </c>
      <c r="F77" s="68" t="str">
        <f>IF(D77="","",計算①!C75)</f>
        <v/>
      </c>
      <c r="G77" s="68" t="str">
        <f t="shared" si="15"/>
        <v/>
      </c>
      <c r="H77" s="68" t="str">
        <f t="shared" si="16"/>
        <v/>
      </c>
      <c r="I77" s="68" t="str">
        <f t="shared" si="17"/>
        <v/>
      </c>
      <c r="J77" s="68" t="str">
        <f t="shared" si="18"/>
        <v/>
      </c>
    </row>
    <row r="78" spans="1:10" x14ac:dyDescent="0.2">
      <c r="A78">
        <f t="shared" si="13"/>
        <v>1</v>
      </c>
      <c r="B78" t="e">
        <f t="shared" si="14"/>
        <v>#VALUE!</v>
      </c>
      <c r="C78" s="68">
        <v>76</v>
      </c>
      <c r="D78" s="68" t="str">
        <f>IF(計算①!E76="","",計算①!E76)</f>
        <v/>
      </c>
      <c r="E78" s="68" t="str">
        <f>IF(D78="","",計算①!K76)</f>
        <v/>
      </c>
      <c r="F78" s="68" t="str">
        <f>IF(D78="","",計算①!C76)</f>
        <v/>
      </c>
      <c r="G78" s="68" t="str">
        <f t="shared" si="15"/>
        <v/>
      </c>
      <c r="H78" s="68" t="str">
        <f t="shared" si="16"/>
        <v/>
      </c>
      <c r="I78" s="68" t="str">
        <f t="shared" si="17"/>
        <v/>
      </c>
      <c r="J78" s="68" t="str">
        <f t="shared" si="18"/>
        <v/>
      </c>
    </row>
    <row r="79" spans="1:10" x14ac:dyDescent="0.2">
      <c r="A79">
        <f t="shared" si="13"/>
        <v>1</v>
      </c>
      <c r="B79" t="e">
        <f t="shared" si="14"/>
        <v>#VALUE!</v>
      </c>
      <c r="C79" s="68">
        <v>77</v>
      </c>
      <c r="D79" s="68" t="str">
        <f>IF(計算①!E77="","",計算①!E77)</f>
        <v/>
      </c>
      <c r="E79" s="68" t="str">
        <f>IF(D79="","",計算①!K77)</f>
        <v/>
      </c>
      <c r="F79" s="68" t="str">
        <f>IF(D79="","",計算①!C77)</f>
        <v/>
      </c>
      <c r="G79" s="68" t="str">
        <f t="shared" si="15"/>
        <v/>
      </c>
      <c r="H79" s="68" t="str">
        <f t="shared" si="16"/>
        <v/>
      </c>
      <c r="I79" s="68" t="str">
        <f t="shared" si="17"/>
        <v/>
      </c>
      <c r="J79" s="68" t="str">
        <f t="shared" si="18"/>
        <v/>
      </c>
    </row>
    <row r="80" spans="1:10" x14ac:dyDescent="0.2">
      <c r="A80">
        <f t="shared" si="13"/>
        <v>1</v>
      </c>
      <c r="B80" t="e">
        <f t="shared" si="14"/>
        <v>#VALUE!</v>
      </c>
      <c r="C80" s="68">
        <v>78</v>
      </c>
      <c r="D80" s="68" t="str">
        <f>IF(計算①!E78="","",計算①!E78)</f>
        <v/>
      </c>
      <c r="E80" s="68" t="str">
        <f>IF(D80="","",計算①!K78)</f>
        <v/>
      </c>
      <c r="F80" s="68" t="str">
        <f>IF(D80="","",計算①!C78)</f>
        <v/>
      </c>
      <c r="G80" s="68" t="str">
        <f t="shared" si="15"/>
        <v/>
      </c>
      <c r="H80" s="68" t="str">
        <f t="shared" si="16"/>
        <v/>
      </c>
      <c r="I80" s="68" t="str">
        <f t="shared" si="17"/>
        <v/>
      </c>
      <c r="J80" s="68" t="str">
        <f t="shared" si="18"/>
        <v/>
      </c>
    </row>
    <row r="81" spans="1:10" x14ac:dyDescent="0.2">
      <c r="A81">
        <f t="shared" si="13"/>
        <v>1</v>
      </c>
      <c r="B81" t="e">
        <f t="shared" si="14"/>
        <v>#VALUE!</v>
      </c>
      <c r="C81" s="68">
        <v>79</v>
      </c>
      <c r="D81" s="68" t="str">
        <f>IF(計算①!E79="","",計算①!E79)</f>
        <v/>
      </c>
      <c r="E81" s="68" t="str">
        <f>IF(D81="","",計算①!K79)</f>
        <v/>
      </c>
      <c r="F81" s="68" t="str">
        <f>IF(D81="","",計算①!C79)</f>
        <v/>
      </c>
      <c r="G81" s="68" t="str">
        <f t="shared" si="15"/>
        <v/>
      </c>
      <c r="H81" s="68" t="str">
        <f t="shared" si="16"/>
        <v/>
      </c>
      <c r="I81" s="68" t="str">
        <f t="shared" si="17"/>
        <v/>
      </c>
      <c r="J81" s="68" t="str">
        <f t="shared" si="18"/>
        <v/>
      </c>
    </row>
    <row r="82" spans="1:10" x14ac:dyDescent="0.2">
      <c r="A82">
        <f t="shared" si="13"/>
        <v>1</v>
      </c>
      <c r="B82" t="e">
        <f t="shared" si="14"/>
        <v>#VALUE!</v>
      </c>
      <c r="C82" s="68">
        <v>80</v>
      </c>
      <c r="D82" s="68" t="str">
        <f>IF(計算①!E80="","",計算①!E80)</f>
        <v/>
      </c>
      <c r="E82" s="68" t="str">
        <f>IF(D82="","",計算①!K80)</f>
        <v/>
      </c>
      <c r="F82" s="68" t="str">
        <f>IF(D82="","",計算①!C80)</f>
        <v/>
      </c>
      <c r="G82" s="68" t="str">
        <f t="shared" si="15"/>
        <v/>
      </c>
      <c r="H82" s="68" t="str">
        <f t="shared" si="16"/>
        <v/>
      </c>
      <c r="I82" s="68" t="str">
        <f t="shared" si="17"/>
        <v/>
      </c>
      <c r="J82" s="68" t="str">
        <f t="shared" si="18"/>
        <v/>
      </c>
    </row>
    <row r="83" spans="1:10" x14ac:dyDescent="0.2">
      <c r="A83">
        <f t="shared" si="13"/>
        <v>1</v>
      </c>
      <c r="B83" t="e">
        <f t="shared" si="14"/>
        <v>#VALUE!</v>
      </c>
      <c r="C83" s="68">
        <v>81</v>
      </c>
      <c r="D83" s="68" t="str">
        <f>IF(計算①!E81="","",計算①!E81)</f>
        <v/>
      </c>
      <c r="E83" s="68" t="str">
        <f>IF(D83="","",計算①!K81)</f>
        <v/>
      </c>
      <c r="F83" s="68" t="str">
        <f>IF(D83="","",計算①!C81)</f>
        <v/>
      </c>
      <c r="G83" s="68" t="str">
        <f t="shared" si="15"/>
        <v/>
      </c>
      <c r="H83" s="68" t="str">
        <f t="shared" si="16"/>
        <v/>
      </c>
      <c r="I83" s="68" t="str">
        <f t="shared" si="17"/>
        <v/>
      </c>
      <c r="J83" s="68" t="str">
        <f t="shared" si="18"/>
        <v/>
      </c>
    </row>
    <row r="84" spans="1:10" x14ac:dyDescent="0.2">
      <c r="A84">
        <f t="shared" si="13"/>
        <v>1</v>
      </c>
      <c r="B84" t="e">
        <f t="shared" si="14"/>
        <v>#VALUE!</v>
      </c>
      <c r="C84" s="68">
        <v>82</v>
      </c>
      <c r="D84" s="68" t="str">
        <f>IF(計算①!E82="","",計算①!E82)</f>
        <v/>
      </c>
      <c r="E84" s="68" t="str">
        <f>IF(D84="","",計算①!K82)</f>
        <v/>
      </c>
      <c r="F84" s="68" t="str">
        <f>IF(D84="","",計算①!C82)</f>
        <v/>
      </c>
      <c r="G84" s="68" t="str">
        <f t="shared" si="15"/>
        <v/>
      </c>
      <c r="H84" s="68" t="str">
        <f t="shared" si="16"/>
        <v/>
      </c>
      <c r="I84" s="68" t="str">
        <f t="shared" si="17"/>
        <v/>
      </c>
      <c r="J84" s="68" t="str">
        <f t="shared" si="18"/>
        <v/>
      </c>
    </row>
    <row r="85" spans="1:10" x14ac:dyDescent="0.2">
      <c r="A85">
        <f t="shared" si="13"/>
        <v>1</v>
      </c>
      <c r="B85" t="e">
        <f t="shared" si="14"/>
        <v>#VALUE!</v>
      </c>
      <c r="C85" s="68">
        <v>83</v>
      </c>
      <c r="D85" s="68" t="str">
        <f>IF(計算①!E83="","",計算①!E83)</f>
        <v/>
      </c>
      <c r="E85" s="68" t="str">
        <f>IF(D85="","",計算①!K83)</f>
        <v/>
      </c>
      <c r="F85" s="68" t="str">
        <f>IF(D85="","",計算①!C83)</f>
        <v/>
      </c>
      <c r="G85" s="68" t="str">
        <f t="shared" si="15"/>
        <v/>
      </c>
      <c r="H85" s="68" t="str">
        <f t="shared" si="16"/>
        <v/>
      </c>
      <c r="I85" s="68" t="str">
        <f t="shared" si="17"/>
        <v/>
      </c>
      <c r="J85" s="68" t="str">
        <f t="shared" si="18"/>
        <v/>
      </c>
    </row>
    <row r="86" spans="1:10" x14ac:dyDescent="0.2">
      <c r="A86">
        <f t="shared" si="13"/>
        <v>1</v>
      </c>
      <c r="B86" t="e">
        <f t="shared" si="14"/>
        <v>#VALUE!</v>
      </c>
      <c r="C86" s="68">
        <v>84</v>
      </c>
      <c r="D86" s="68" t="str">
        <f>IF(計算①!E84="","",計算①!E84)</f>
        <v/>
      </c>
      <c r="E86" s="68" t="str">
        <f>IF(D86="","",計算①!K84)</f>
        <v/>
      </c>
      <c r="F86" s="68" t="str">
        <f>IF(D86="","",計算①!C84)</f>
        <v/>
      </c>
      <c r="G86" s="68" t="str">
        <f t="shared" si="15"/>
        <v/>
      </c>
      <c r="H86" s="68" t="str">
        <f t="shared" si="16"/>
        <v/>
      </c>
      <c r="I86" s="68" t="str">
        <f t="shared" si="17"/>
        <v/>
      </c>
      <c r="J86" s="68" t="str">
        <f t="shared" si="18"/>
        <v/>
      </c>
    </row>
    <row r="87" spans="1:10" x14ac:dyDescent="0.2">
      <c r="A87">
        <f t="shared" si="13"/>
        <v>1</v>
      </c>
      <c r="B87" t="e">
        <f t="shared" si="14"/>
        <v>#VALUE!</v>
      </c>
      <c r="C87" s="68">
        <v>85</v>
      </c>
      <c r="D87" s="68" t="str">
        <f>IF(計算①!E85="","",計算①!E85)</f>
        <v/>
      </c>
      <c r="E87" s="68" t="str">
        <f>IF(D87="","",計算①!K85)</f>
        <v/>
      </c>
      <c r="F87" s="68" t="str">
        <f>IF(D87="","",計算①!C85)</f>
        <v/>
      </c>
      <c r="G87" s="68" t="str">
        <f t="shared" si="15"/>
        <v/>
      </c>
      <c r="H87" s="68" t="str">
        <f t="shared" si="16"/>
        <v/>
      </c>
      <c r="I87" s="68" t="str">
        <f t="shared" si="17"/>
        <v/>
      </c>
      <c r="J87" s="68" t="str">
        <f t="shared" si="18"/>
        <v/>
      </c>
    </row>
    <row r="88" spans="1:10" x14ac:dyDescent="0.2">
      <c r="A88">
        <f t="shared" si="13"/>
        <v>1</v>
      </c>
      <c r="B88" t="e">
        <f t="shared" si="14"/>
        <v>#VALUE!</v>
      </c>
      <c r="C88" s="68">
        <v>86</v>
      </c>
      <c r="D88" s="68" t="str">
        <f>IF(計算①!E86="","",計算①!E86)</f>
        <v/>
      </c>
      <c r="E88" s="68" t="str">
        <f>IF(D88="","",計算①!K86)</f>
        <v/>
      </c>
      <c r="F88" s="68" t="str">
        <f>IF(D88="","",計算①!C86)</f>
        <v/>
      </c>
      <c r="G88" s="68" t="str">
        <f t="shared" si="15"/>
        <v/>
      </c>
      <c r="H88" s="68" t="str">
        <f t="shared" si="16"/>
        <v/>
      </c>
      <c r="I88" s="68" t="str">
        <f t="shared" si="17"/>
        <v/>
      </c>
      <c r="J88" s="68" t="str">
        <f t="shared" si="18"/>
        <v/>
      </c>
    </row>
    <row r="89" spans="1:10" x14ac:dyDescent="0.2">
      <c r="A89">
        <f t="shared" si="13"/>
        <v>1</v>
      </c>
      <c r="B89" t="e">
        <f t="shared" si="14"/>
        <v>#VALUE!</v>
      </c>
      <c r="C89" s="68">
        <v>87</v>
      </c>
      <c r="D89" s="68" t="str">
        <f>IF(計算①!E87="","",計算①!E87)</f>
        <v/>
      </c>
      <c r="E89" s="68" t="str">
        <f>IF(D89="","",計算①!K87)</f>
        <v/>
      </c>
      <c r="F89" s="68" t="str">
        <f>IF(D89="","",計算①!C87)</f>
        <v/>
      </c>
      <c r="G89" s="68" t="str">
        <f t="shared" si="15"/>
        <v/>
      </c>
      <c r="H89" s="68" t="str">
        <f t="shared" si="16"/>
        <v/>
      </c>
      <c r="I89" s="68" t="str">
        <f t="shared" si="17"/>
        <v/>
      </c>
      <c r="J89" s="68" t="str">
        <f t="shared" si="18"/>
        <v/>
      </c>
    </row>
    <row r="90" spans="1:10" x14ac:dyDescent="0.2">
      <c r="A90">
        <f t="shared" si="13"/>
        <v>1</v>
      </c>
      <c r="B90" t="e">
        <f t="shared" si="14"/>
        <v>#VALUE!</v>
      </c>
      <c r="C90" s="68">
        <v>88</v>
      </c>
      <c r="D90" s="68" t="str">
        <f>IF(計算①!E88="","",計算①!E88)</f>
        <v/>
      </c>
      <c r="E90" s="68" t="str">
        <f>IF(D90="","",計算①!K88)</f>
        <v/>
      </c>
      <c r="F90" s="68" t="str">
        <f>IF(D90="","",計算①!C88)</f>
        <v/>
      </c>
      <c r="G90" s="68" t="str">
        <f t="shared" si="15"/>
        <v/>
      </c>
      <c r="H90" s="68" t="str">
        <f t="shared" si="16"/>
        <v/>
      </c>
      <c r="I90" s="68" t="str">
        <f t="shared" si="17"/>
        <v/>
      </c>
      <c r="J90" s="68" t="str">
        <f t="shared" si="18"/>
        <v/>
      </c>
    </row>
    <row r="91" spans="1:10" x14ac:dyDescent="0.2">
      <c r="A91">
        <f t="shared" si="13"/>
        <v>1</v>
      </c>
      <c r="B91" t="e">
        <f t="shared" si="14"/>
        <v>#VALUE!</v>
      </c>
      <c r="C91" s="68">
        <v>89</v>
      </c>
      <c r="D91" s="68" t="str">
        <f>IF(計算①!E89="","",計算①!E89)</f>
        <v/>
      </c>
      <c r="E91" s="68" t="str">
        <f>IF(D91="","",計算①!K89)</f>
        <v/>
      </c>
      <c r="F91" s="68" t="str">
        <f>IF(D91="","",計算①!C89)</f>
        <v/>
      </c>
      <c r="G91" s="68" t="str">
        <f t="shared" si="15"/>
        <v/>
      </c>
      <c r="H91" s="68" t="str">
        <f t="shared" si="16"/>
        <v/>
      </c>
      <c r="I91" s="68" t="str">
        <f t="shared" si="17"/>
        <v/>
      </c>
      <c r="J91" s="68" t="str">
        <f t="shared" si="18"/>
        <v/>
      </c>
    </row>
    <row r="92" spans="1:10" x14ac:dyDescent="0.2">
      <c r="A92">
        <f t="shared" si="13"/>
        <v>1</v>
      </c>
      <c r="B92" t="e">
        <f t="shared" si="14"/>
        <v>#VALUE!</v>
      </c>
      <c r="C92" s="68">
        <v>90</v>
      </c>
      <c r="D92" s="68" t="str">
        <f>IF(計算①!E90="","",計算①!E90)</f>
        <v/>
      </c>
      <c r="E92" s="68" t="str">
        <f>IF(D92="","",計算①!K90)</f>
        <v/>
      </c>
      <c r="F92" s="68" t="str">
        <f>IF(D92="","",計算①!C90)</f>
        <v/>
      </c>
      <c r="G92" s="68" t="str">
        <f t="shared" si="15"/>
        <v/>
      </c>
      <c r="H92" s="68" t="str">
        <f t="shared" si="16"/>
        <v/>
      </c>
      <c r="I92" s="68" t="str">
        <f t="shared" si="17"/>
        <v/>
      </c>
      <c r="J92" s="68" t="str">
        <f t="shared" si="18"/>
        <v/>
      </c>
    </row>
    <row r="93" spans="1:10" x14ac:dyDescent="0.2">
      <c r="A93">
        <f t="shared" si="13"/>
        <v>1</v>
      </c>
      <c r="B93" t="e">
        <f t="shared" si="14"/>
        <v>#VALUE!</v>
      </c>
      <c r="C93" s="68">
        <v>91</v>
      </c>
      <c r="D93" s="68" t="str">
        <f>IF(計算①!E91="","",計算①!E91)</f>
        <v/>
      </c>
      <c r="E93" s="68" t="str">
        <f>IF(D93="","",計算①!K91)</f>
        <v/>
      </c>
      <c r="F93" s="68" t="str">
        <f>IF(D93="","",計算①!C91)</f>
        <v/>
      </c>
      <c r="G93" s="68" t="str">
        <f t="shared" si="15"/>
        <v/>
      </c>
      <c r="H93" s="68" t="str">
        <f t="shared" si="16"/>
        <v/>
      </c>
      <c r="I93" s="68" t="str">
        <f t="shared" si="17"/>
        <v/>
      </c>
      <c r="J93" s="68" t="str">
        <f t="shared" si="18"/>
        <v/>
      </c>
    </row>
    <row r="94" spans="1:10" x14ac:dyDescent="0.2">
      <c r="A94">
        <f t="shared" si="13"/>
        <v>1</v>
      </c>
      <c r="B94" t="e">
        <f t="shared" si="14"/>
        <v>#VALUE!</v>
      </c>
      <c r="C94" s="68">
        <v>92</v>
      </c>
      <c r="D94" s="68" t="str">
        <f>IF(計算①!E92="","",計算①!E92)</f>
        <v/>
      </c>
      <c r="E94" s="68" t="str">
        <f>IF(D94="","",計算①!K92)</f>
        <v/>
      </c>
      <c r="F94" s="68" t="str">
        <f>IF(D94="","",計算①!C92)</f>
        <v/>
      </c>
      <c r="G94" s="68" t="str">
        <f t="shared" si="15"/>
        <v/>
      </c>
      <c r="H94" s="68" t="str">
        <f t="shared" si="16"/>
        <v/>
      </c>
      <c r="I94" s="68" t="str">
        <f t="shared" si="17"/>
        <v/>
      </c>
      <c r="J94" s="68" t="str">
        <f t="shared" si="18"/>
        <v/>
      </c>
    </row>
    <row r="95" spans="1:10" x14ac:dyDescent="0.2">
      <c r="A95">
        <f t="shared" si="13"/>
        <v>1</v>
      </c>
      <c r="B95" t="e">
        <f t="shared" si="14"/>
        <v>#VALUE!</v>
      </c>
      <c r="C95" s="68">
        <v>93</v>
      </c>
      <c r="D95" s="68" t="str">
        <f>IF(計算①!E93="","",計算①!E93)</f>
        <v/>
      </c>
      <c r="E95" s="68" t="str">
        <f>IF(D95="","",計算①!K93)</f>
        <v/>
      </c>
      <c r="F95" s="68" t="str">
        <f>IF(D95="","",計算①!C93)</f>
        <v/>
      </c>
      <c r="G95" s="68" t="str">
        <f t="shared" si="15"/>
        <v/>
      </c>
      <c r="H95" s="68" t="str">
        <f t="shared" si="16"/>
        <v/>
      </c>
      <c r="I95" s="68" t="str">
        <f t="shared" si="17"/>
        <v/>
      </c>
      <c r="J95" s="68" t="str">
        <f t="shared" si="18"/>
        <v/>
      </c>
    </row>
    <row r="96" spans="1:10" x14ac:dyDescent="0.2">
      <c r="A96">
        <f t="shared" si="13"/>
        <v>1</v>
      </c>
      <c r="B96" t="e">
        <f t="shared" si="14"/>
        <v>#VALUE!</v>
      </c>
      <c r="C96" s="68">
        <v>94</v>
      </c>
      <c r="D96" s="68" t="str">
        <f>IF(計算①!E94="","",計算①!E94)</f>
        <v/>
      </c>
      <c r="E96" s="68" t="str">
        <f>IF(D96="","",計算①!K94)</f>
        <v/>
      </c>
      <c r="F96" s="68" t="str">
        <f>IF(D96="","",計算①!C94)</f>
        <v/>
      </c>
      <c r="G96" s="68" t="str">
        <f t="shared" si="15"/>
        <v/>
      </c>
      <c r="H96" s="68" t="str">
        <f t="shared" si="16"/>
        <v/>
      </c>
      <c r="I96" s="68" t="str">
        <f t="shared" si="17"/>
        <v/>
      </c>
      <c r="J96" s="68" t="str">
        <f t="shared" si="18"/>
        <v/>
      </c>
    </row>
    <row r="97" spans="1:10" x14ac:dyDescent="0.2">
      <c r="A97">
        <f t="shared" si="13"/>
        <v>1</v>
      </c>
      <c r="B97" t="e">
        <f t="shared" si="14"/>
        <v>#VALUE!</v>
      </c>
      <c r="C97" s="68">
        <v>95</v>
      </c>
      <c r="D97" s="68" t="str">
        <f>IF(計算①!E95="","",計算①!E95)</f>
        <v/>
      </c>
      <c r="E97" s="68" t="str">
        <f>IF(D97="","",計算①!K95)</f>
        <v/>
      </c>
      <c r="F97" s="68" t="str">
        <f>IF(D97="","",計算①!C95)</f>
        <v/>
      </c>
      <c r="G97" s="68" t="str">
        <f t="shared" si="15"/>
        <v/>
      </c>
      <c r="H97" s="68" t="str">
        <f t="shared" si="16"/>
        <v/>
      </c>
      <c r="I97" s="68" t="str">
        <f t="shared" si="17"/>
        <v/>
      </c>
      <c r="J97" s="68" t="str">
        <f t="shared" si="18"/>
        <v/>
      </c>
    </row>
    <row r="98" spans="1:10" x14ac:dyDescent="0.2">
      <c r="A98">
        <f t="shared" si="13"/>
        <v>1</v>
      </c>
      <c r="B98" t="e">
        <f t="shared" si="14"/>
        <v>#VALUE!</v>
      </c>
      <c r="C98" s="68">
        <v>96</v>
      </c>
      <c r="D98" s="68" t="str">
        <f>IF(計算①!E96="","",計算①!E96)</f>
        <v/>
      </c>
      <c r="E98" s="68" t="str">
        <f>IF(D98="","",計算①!K96)</f>
        <v/>
      </c>
      <c r="F98" s="68" t="str">
        <f>IF(D98="","",計算①!C96)</f>
        <v/>
      </c>
      <c r="G98" s="68" t="str">
        <f t="shared" si="15"/>
        <v/>
      </c>
      <c r="H98" s="68" t="str">
        <f t="shared" si="16"/>
        <v/>
      </c>
      <c r="I98" s="68" t="str">
        <f t="shared" si="17"/>
        <v/>
      </c>
      <c r="J98" s="68" t="str">
        <f t="shared" si="18"/>
        <v/>
      </c>
    </row>
    <row r="99" spans="1:10" x14ac:dyDescent="0.2">
      <c r="A99">
        <f t="shared" si="13"/>
        <v>1</v>
      </c>
      <c r="B99" t="e">
        <f t="shared" si="14"/>
        <v>#VALUE!</v>
      </c>
      <c r="C99" s="68">
        <v>97</v>
      </c>
      <c r="D99" s="68" t="str">
        <f>IF(計算①!E97="","",計算①!E97)</f>
        <v/>
      </c>
      <c r="E99" s="68" t="str">
        <f>IF(D99="","",計算①!K97)</f>
        <v/>
      </c>
      <c r="F99" s="68" t="str">
        <f>IF(D99="","",計算①!C97)</f>
        <v/>
      </c>
      <c r="G99" s="68" t="str">
        <f t="shared" si="15"/>
        <v/>
      </c>
      <c r="H99" s="68" t="str">
        <f t="shared" si="16"/>
        <v/>
      </c>
      <c r="I99" s="68" t="str">
        <f t="shared" si="17"/>
        <v/>
      </c>
      <c r="J99" s="68" t="str">
        <f t="shared" si="18"/>
        <v/>
      </c>
    </row>
    <row r="100" spans="1:10" x14ac:dyDescent="0.2">
      <c r="A100">
        <f t="shared" si="13"/>
        <v>1</v>
      </c>
      <c r="B100" t="e">
        <f t="shared" si="14"/>
        <v>#VALUE!</v>
      </c>
      <c r="C100" s="68">
        <v>98</v>
      </c>
      <c r="D100" s="68" t="str">
        <f>IF(計算①!E98="","",計算①!E98)</f>
        <v/>
      </c>
      <c r="E100" s="68" t="str">
        <f>IF(D100="","",計算①!K98)</f>
        <v/>
      </c>
      <c r="F100" s="68" t="str">
        <f>IF(D100="","",計算①!C98)</f>
        <v/>
      </c>
      <c r="G100" s="68" t="str">
        <f t="shared" si="15"/>
        <v/>
      </c>
      <c r="H100" s="68" t="str">
        <f t="shared" si="16"/>
        <v/>
      </c>
      <c r="I100" s="68" t="str">
        <f t="shared" si="17"/>
        <v/>
      </c>
      <c r="J100" s="68" t="str">
        <f t="shared" si="18"/>
        <v/>
      </c>
    </row>
    <row r="101" spans="1:10" x14ac:dyDescent="0.2">
      <c r="A101">
        <f t="shared" si="13"/>
        <v>1</v>
      </c>
      <c r="B101" t="e">
        <f t="shared" si="14"/>
        <v>#VALUE!</v>
      </c>
      <c r="C101" s="68">
        <v>99</v>
      </c>
      <c r="D101" s="68" t="str">
        <f>IF(計算①!E99="","",計算①!E99)</f>
        <v/>
      </c>
      <c r="E101" s="68" t="str">
        <f>IF(D101="","",計算①!K99)</f>
        <v/>
      </c>
      <c r="F101" s="68" t="str">
        <f>IF(D101="","",計算①!C99)</f>
        <v/>
      </c>
      <c r="G101" s="68" t="str">
        <f t="shared" si="15"/>
        <v/>
      </c>
      <c r="H101" s="68" t="str">
        <f t="shared" si="16"/>
        <v/>
      </c>
      <c r="I101" s="68" t="str">
        <f t="shared" si="17"/>
        <v/>
      </c>
      <c r="J101" s="68" t="str">
        <f t="shared" si="18"/>
        <v/>
      </c>
    </row>
    <row r="102" spans="1:10" x14ac:dyDescent="0.2">
      <c r="A102">
        <f t="shared" si="13"/>
        <v>1</v>
      </c>
      <c r="B102" t="e">
        <f t="shared" si="14"/>
        <v>#VALUE!</v>
      </c>
      <c r="C102" s="68">
        <v>100</v>
      </c>
      <c r="D102" s="68" t="str">
        <f>IF(計算①!E100="","",計算①!E100)</f>
        <v/>
      </c>
      <c r="E102" s="68" t="str">
        <f>IF(D102="","",計算①!K100)</f>
        <v/>
      </c>
      <c r="F102" s="68" t="str">
        <f>IF(D102="","",計算①!C100)</f>
        <v/>
      </c>
      <c r="G102" s="68" t="str">
        <f t="shared" si="15"/>
        <v/>
      </c>
      <c r="H102" s="68" t="str">
        <f t="shared" si="16"/>
        <v/>
      </c>
      <c r="I102" s="68" t="str">
        <f t="shared" si="17"/>
        <v/>
      </c>
      <c r="J102" s="68" t="str">
        <f t="shared" si="18"/>
        <v/>
      </c>
    </row>
  </sheetData>
  <sortState xmlns:xlrd2="http://schemas.microsoft.com/office/spreadsheetml/2017/richdata2" ref="D3:F70">
    <sortCondition ref="D3:D70"/>
  </sortState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B2:K102"/>
  <sheetViews>
    <sheetView workbookViewId="0">
      <selection activeCell="C4" sqref="C4"/>
    </sheetView>
  </sheetViews>
  <sheetFormatPr defaultRowHeight="13" x14ac:dyDescent="0.2"/>
  <cols>
    <col min="3" max="4" width="12.36328125" bestFit="1" customWidth="1"/>
  </cols>
  <sheetData>
    <row r="2" spans="2:11" x14ac:dyDescent="0.2">
      <c r="E2">
        <v>1</v>
      </c>
      <c r="F2">
        <v>2</v>
      </c>
      <c r="G2">
        <v>3</v>
      </c>
      <c r="H2">
        <v>4</v>
      </c>
      <c r="I2">
        <v>5</v>
      </c>
    </row>
    <row r="3" spans="2:11" x14ac:dyDescent="0.2">
      <c r="B3">
        <v>1</v>
      </c>
      <c r="C3" t="str">
        <f>VLOOKUP($B3,データ貼付!$A$3:$I$102,4,FALSE)</f>
        <v/>
      </c>
      <c r="D3" t="str">
        <f>VLOOKUP($B3,データ貼付!$A$3:$I$102,5,FALSE)</f>
        <v/>
      </c>
      <c r="E3" t="str">
        <f>IF(ISERROR(VLOOKUP($B3*10+$E$2,データ貼付!$B$3:$F$102,5,FALSE)),"",VLOOKUP($B3*10+$E$2,データ貼付!$B$3:$F$102,5,FALSE))</f>
        <v/>
      </c>
      <c r="F3" t="str">
        <f>IF(ISERROR(VLOOKUP($B3*10+$F$2,データ貼付!$B$3:$F$102,5,FALSE)),"",VLOOKUP($B3*10+$F$2,データ貼付!$B$3:$F$102,5,FALSE))</f>
        <v/>
      </c>
      <c r="G3" t="str">
        <f>IF(ISERROR(VLOOKUP($B3*10+$G$2,データ貼付!$B$3:$F$102,5,FALSE)),"",VLOOKUP($B3*10+$G$2,データ貼付!$B$3:$F$102,5,FALSE))</f>
        <v/>
      </c>
      <c r="H3" t="str">
        <f>IF(ISERROR(VLOOKUP($B3*10+$H$2,データ貼付!$B$3:$F$102,5,FALSE)),"",VLOOKUP($B3*10+$H$2,データ貼付!$B$3:$F$102,5,FALSE))</f>
        <v/>
      </c>
      <c r="I3" t="str">
        <f>IF(ISERROR(VLOOKUP($B3*10+$I$2,データ貼付!$B$3:$F$102,5,FALSE)),"",VLOOKUP($B3*10+$I$2,データ貼付!$B$3:$F$102,5,FALSE))</f>
        <v/>
      </c>
      <c r="J3" t="str">
        <f>IF(H3="","","○")</f>
        <v/>
      </c>
      <c r="K3" t="str">
        <f>IF(I3="","","○")</f>
        <v/>
      </c>
    </row>
    <row r="4" spans="2:11" x14ac:dyDescent="0.2">
      <c r="B4">
        <v>2</v>
      </c>
      <c r="C4" t="e">
        <f>VLOOKUP($B4,データ貼付!$A$3:$I$102,4,FALSE)</f>
        <v>#N/A</v>
      </c>
      <c r="D4" t="e">
        <f>VLOOKUP($B4,データ貼付!$A$3:$I$102,5,FALSE)</f>
        <v>#N/A</v>
      </c>
      <c r="E4" t="str">
        <f>IF(ISERROR(VLOOKUP($B4*10+$E$2,データ貼付!$B$3:$F$102,5,FALSE)),"",VLOOKUP($B4*10+$E$2,データ貼付!$B$3:$F$102,5,FALSE))</f>
        <v/>
      </c>
      <c r="F4" t="str">
        <f>IF(ISERROR(VLOOKUP($B4*10+$F$2,データ貼付!$B$3:$F$102,5,FALSE)),"",VLOOKUP($B4*10+$F$2,データ貼付!$B$3:$F$102,5,FALSE))</f>
        <v/>
      </c>
      <c r="G4" t="str">
        <f>IF(ISERROR(VLOOKUP($B4*10+$G$2,データ貼付!$B$3:$F$102,5,FALSE)),"",VLOOKUP($B4*10+$G$2,データ貼付!$B$3:$F$102,5,FALSE))</f>
        <v/>
      </c>
      <c r="H4" t="str">
        <f>IF(ISERROR(VLOOKUP($B4*10+$H$2,データ貼付!$B$3:$F$102,5,FALSE)),"",VLOOKUP($B4*10+$H$2,データ貼付!$B$3:$F$102,5,FALSE))</f>
        <v/>
      </c>
      <c r="I4" t="str">
        <f>IF(ISERROR(VLOOKUP($B4*10+$I$2,データ貼付!$B$3:$F$102,5,FALSE)),"",VLOOKUP($B4*10+$I$2,データ貼付!$B$3:$F$102,5,FALSE))</f>
        <v/>
      </c>
      <c r="J4" t="str">
        <f t="shared" ref="J4:J52" si="0">IF(H4="","","○")</f>
        <v/>
      </c>
      <c r="K4" t="str">
        <f t="shared" ref="K4:K52" si="1">IF(I4="","","○")</f>
        <v/>
      </c>
    </row>
    <row r="5" spans="2:11" x14ac:dyDescent="0.2">
      <c r="B5">
        <v>3</v>
      </c>
      <c r="C5" t="e">
        <f>VLOOKUP($B5,データ貼付!$A$3:$I$102,4,FALSE)</f>
        <v>#N/A</v>
      </c>
      <c r="D5" t="e">
        <f>VLOOKUP($B5,データ貼付!$A$3:$I$102,5,FALSE)</f>
        <v>#N/A</v>
      </c>
      <c r="E5" t="str">
        <f>IF(ISERROR(VLOOKUP($B5*10+$E$2,データ貼付!$B$3:$F$102,5,FALSE)),"",VLOOKUP($B5*10+$E$2,データ貼付!$B$3:$F$102,5,FALSE))</f>
        <v/>
      </c>
      <c r="F5" t="str">
        <f>IF(ISERROR(VLOOKUP($B5*10+$F$2,データ貼付!$B$3:$F$102,5,FALSE)),"",VLOOKUP($B5*10+$F$2,データ貼付!$B$3:$F$102,5,FALSE))</f>
        <v/>
      </c>
      <c r="G5" t="str">
        <f>IF(ISERROR(VLOOKUP($B5*10+$G$2,データ貼付!$B$3:$F$102,5,FALSE)),"",VLOOKUP($B5*10+$G$2,データ貼付!$B$3:$F$102,5,FALSE))</f>
        <v/>
      </c>
      <c r="H5" t="str">
        <f>IF(ISERROR(VLOOKUP($B5*10+$H$2,データ貼付!$B$3:$F$102,5,FALSE)),"",VLOOKUP($B5*10+$H$2,データ貼付!$B$3:$F$102,5,FALSE))</f>
        <v/>
      </c>
      <c r="I5" t="str">
        <f>IF(ISERROR(VLOOKUP($B5*10+$I$2,データ貼付!$B$3:$F$102,5,FALSE)),"",VLOOKUP($B5*10+$I$2,データ貼付!$B$3:$F$102,5,FALSE))</f>
        <v/>
      </c>
      <c r="J5" t="str">
        <f t="shared" si="0"/>
        <v/>
      </c>
      <c r="K5" t="str">
        <f t="shared" si="1"/>
        <v/>
      </c>
    </row>
    <row r="6" spans="2:11" x14ac:dyDescent="0.2">
      <c r="B6">
        <v>4</v>
      </c>
      <c r="C6" t="e">
        <f>VLOOKUP($B6,データ貼付!$A$3:$I$102,4,FALSE)</f>
        <v>#N/A</v>
      </c>
      <c r="D6" t="e">
        <f>VLOOKUP($B6,データ貼付!$A$3:$I$102,5,FALSE)</f>
        <v>#N/A</v>
      </c>
      <c r="E6" t="str">
        <f>IF(ISERROR(VLOOKUP($B6*10+$E$2,データ貼付!$B$3:$F$102,5,FALSE)),"",VLOOKUP($B6*10+$E$2,データ貼付!$B$3:$F$102,5,FALSE))</f>
        <v/>
      </c>
      <c r="F6" t="str">
        <f>IF(ISERROR(VLOOKUP($B6*10+$F$2,データ貼付!$B$3:$F$102,5,FALSE)),"",VLOOKUP($B6*10+$F$2,データ貼付!$B$3:$F$102,5,FALSE))</f>
        <v/>
      </c>
      <c r="G6" t="str">
        <f>IF(ISERROR(VLOOKUP($B6*10+$G$2,データ貼付!$B$3:$F$102,5,FALSE)),"",VLOOKUP($B6*10+$G$2,データ貼付!$B$3:$F$102,5,FALSE))</f>
        <v/>
      </c>
      <c r="H6" t="str">
        <f>IF(ISERROR(VLOOKUP($B6*10+$H$2,データ貼付!$B$3:$F$102,5,FALSE)),"",VLOOKUP($B6*10+$H$2,データ貼付!$B$3:$F$102,5,FALSE))</f>
        <v/>
      </c>
      <c r="I6" t="str">
        <f>IF(ISERROR(VLOOKUP($B6*10+$I$2,データ貼付!$B$3:$F$102,5,FALSE)),"",VLOOKUP($B6*10+$I$2,データ貼付!$B$3:$F$102,5,FALSE))</f>
        <v/>
      </c>
      <c r="J6" t="str">
        <f t="shared" si="0"/>
        <v/>
      </c>
      <c r="K6" t="str">
        <f t="shared" si="1"/>
        <v/>
      </c>
    </row>
    <row r="7" spans="2:11" x14ac:dyDescent="0.2">
      <c r="B7">
        <v>5</v>
      </c>
      <c r="C7" t="e">
        <f>VLOOKUP($B7,データ貼付!$A$3:$I$102,4,FALSE)</f>
        <v>#N/A</v>
      </c>
      <c r="D7" t="e">
        <f>VLOOKUP($B7,データ貼付!$A$3:$I$102,5,FALSE)</f>
        <v>#N/A</v>
      </c>
      <c r="E7" t="str">
        <f>IF(ISERROR(VLOOKUP($B7*10+$E$2,データ貼付!$B$3:$F$102,5,FALSE)),"",VLOOKUP($B7*10+$E$2,データ貼付!$B$3:$F$102,5,FALSE))</f>
        <v/>
      </c>
      <c r="F7" t="str">
        <f>IF(ISERROR(VLOOKUP($B7*10+$F$2,データ貼付!$B$3:$F$102,5,FALSE)),"",VLOOKUP($B7*10+$F$2,データ貼付!$B$3:$F$102,5,FALSE))</f>
        <v/>
      </c>
      <c r="G7" t="str">
        <f>IF(ISERROR(VLOOKUP($B7*10+$G$2,データ貼付!$B$3:$F$102,5,FALSE)),"",VLOOKUP($B7*10+$G$2,データ貼付!$B$3:$F$102,5,FALSE))</f>
        <v/>
      </c>
      <c r="H7" t="str">
        <f>IF(ISERROR(VLOOKUP($B7*10+$H$2,データ貼付!$B$3:$F$102,5,FALSE)),"",VLOOKUP($B7*10+$H$2,データ貼付!$B$3:$F$102,5,FALSE))</f>
        <v/>
      </c>
      <c r="I7" t="str">
        <f>IF(ISERROR(VLOOKUP($B7*10+$I$2,データ貼付!$B$3:$F$102,5,FALSE)),"",VLOOKUP($B7*10+$I$2,データ貼付!$B$3:$F$102,5,FALSE))</f>
        <v/>
      </c>
      <c r="J7" t="str">
        <f t="shared" si="0"/>
        <v/>
      </c>
      <c r="K7" t="str">
        <f t="shared" si="1"/>
        <v/>
      </c>
    </row>
    <row r="8" spans="2:11" x14ac:dyDescent="0.2">
      <c r="B8">
        <v>6</v>
      </c>
      <c r="C8" t="e">
        <f>VLOOKUP($B8,データ貼付!$A$3:$I$102,4,FALSE)</f>
        <v>#N/A</v>
      </c>
      <c r="D8" t="e">
        <f>VLOOKUP($B8,データ貼付!$A$3:$I$102,5,FALSE)</f>
        <v>#N/A</v>
      </c>
      <c r="E8" t="str">
        <f>IF(ISERROR(VLOOKUP($B8*10+$E$2,データ貼付!$B$3:$F$102,5,FALSE)),"",VLOOKUP($B8*10+$E$2,データ貼付!$B$3:$F$102,5,FALSE))</f>
        <v/>
      </c>
      <c r="F8" t="str">
        <f>IF(ISERROR(VLOOKUP($B8*10+$F$2,データ貼付!$B$3:$F$102,5,FALSE)),"",VLOOKUP($B8*10+$F$2,データ貼付!$B$3:$F$102,5,FALSE))</f>
        <v/>
      </c>
      <c r="G8" t="str">
        <f>IF(ISERROR(VLOOKUP($B8*10+$G$2,データ貼付!$B$3:$F$102,5,FALSE)),"",VLOOKUP($B8*10+$G$2,データ貼付!$B$3:$F$102,5,FALSE))</f>
        <v/>
      </c>
      <c r="H8" t="str">
        <f>IF(ISERROR(VLOOKUP($B8*10+$H$2,データ貼付!$B$3:$F$102,5,FALSE)),"",VLOOKUP($B8*10+$H$2,データ貼付!$B$3:$F$102,5,FALSE))</f>
        <v/>
      </c>
      <c r="I8" t="str">
        <f>IF(ISERROR(VLOOKUP($B8*10+$I$2,データ貼付!$B$3:$F$102,5,FALSE)),"",VLOOKUP($B8*10+$I$2,データ貼付!$B$3:$F$102,5,FALSE))</f>
        <v/>
      </c>
      <c r="J8" t="str">
        <f t="shared" si="0"/>
        <v/>
      </c>
      <c r="K8" t="str">
        <f t="shared" si="1"/>
        <v/>
      </c>
    </row>
    <row r="9" spans="2:11" x14ac:dyDescent="0.2">
      <c r="B9">
        <v>7</v>
      </c>
      <c r="C9" t="e">
        <f>VLOOKUP($B9,データ貼付!$A$3:$I$102,4,FALSE)</f>
        <v>#N/A</v>
      </c>
      <c r="D9" t="e">
        <f>VLOOKUP($B9,データ貼付!$A$3:$I$102,5,FALSE)</f>
        <v>#N/A</v>
      </c>
      <c r="E9" t="str">
        <f>IF(ISERROR(VLOOKUP($B9*10+$E$2,データ貼付!$B$3:$F$102,5,FALSE)),"",VLOOKUP($B9*10+$E$2,データ貼付!$B$3:$F$102,5,FALSE))</f>
        <v/>
      </c>
      <c r="F9" t="str">
        <f>IF(ISERROR(VLOOKUP($B9*10+$F$2,データ貼付!$B$3:$F$102,5,FALSE)),"",VLOOKUP($B9*10+$F$2,データ貼付!$B$3:$F$102,5,FALSE))</f>
        <v/>
      </c>
      <c r="G9" t="str">
        <f>IF(ISERROR(VLOOKUP($B9*10+$G$2,データ貼付!$B$3:$F$102,5,FALSE)),"",VLOOKUP($B9*10+$G$2,データ貼付!$B$3:$F$102,5,FALSE))</f>
        <v/>
      </c>
      <c r="H9" t="str">
        <f>IF(ISERROR(VLOOKUP($B9*10+$H$2,データ貼付!$B$3:$F$102,5,FALSE)),"",VLOOKUP($B9*10+$H$2,データ貼付!$B$3:$F$102,5,FALSE))</f>
        <v/>
      </c>
      <c r="I9" t="str">
        <f>IF(ISERROR(VLOOKUP($B9*10+$I$2,データ貼付!$B$3:$F$102,5,FALSE)),"",VLOOKUP($B9*10+$I$2,データ貼付!$B$3:$F$102,5,FALSE))</f>
        <v/>
      </c>
      <c r="J9" t="str">
        <f t="shared" si="0"/>
        <v/>
      </c>
      <c r="K9" t="str">
        <f t="shared" si="1"/>
        <v/>
      </c>
    </row>
    <row r="10" spans="2:11" x14ac:dyDescent="0.2">
      <c r="B10">
        <v>8</v>
      </c>
      <c r="C10" t="e">
        <f>VLOOKUP($B10,データ貼付!$A$3:$I$102,4,FALSE)</f>
        <v>#N/A</v>
      </c>
      <c r="D10" t="e">
        <f>VLOOKUP($B10,データ貼付!$A$3:$I$102,5,FALSE)</f>
        <v>#N/A</v>
      </c>
      <c r="E10" t="str">
        <f>IF(ISERROR(VLOOKUP($B10*10+$E$2,データ貼付!$B$3:$F$102,5,FALSE)),"",VLOOKUP($B10*10+$E$2,データ貼付!$B$3:$F$102,5,FALSE))</f>
        <v/>
      </c>
      <c r="F10" t="str">
        <f>IF(ISERROR(VLOOKUP($B10*10+$F$2,データ貼付!$B$3:$F$102,5,FALSE)),"",VLOOKUP($B10*10+$F$2,データ貼付!$B$3:$F$102,5,FALSE))</f>
        <v/>
      </c>
      <c r="G10" t="str">
        <f>IF(ISERROR(VLOOKUP($B10*10+$G$2,データ貼付!$B$3:$F$102,5,FALSE)),"",VLOOKUP($B10*10+$G$2,データ貼付!$B$3:$F$102,5,FALSE))</f>
        <v/>
      </c>
      <c r="H10" t="str">
        <f>IF(ISERROR(VLOOKUP($B10*10+$H$2,データ貼付!$B$3:$F$102,5,FALSE)),"",VLOOKUP($B10*10+$H$2,データ貼付!$B$3:$F$102,5,FALSE))</f>
        <v/>
      </c>
      <c r="I10" t="str">
        <f>IF(ISERROR(VLOOKUP($B10*10+$I$2,データ貼付!$B$3:$F$102,5,FALSE)),"",VLOOKUP($B10*10+$I$2,データ貼付!$B$3:$F$102,5,FALSE))</f>
        <v/>
      </c>
      <c r="J10" t="str">
        <f t="shared" si="0"/>
        <v/>
      </c>
      <c r="K10" t="str">
        <f t="shared" si="1"/>
        <v/>
      </c>
    </row>
    <row r="11" spans="2:11" x14ac:dyDescent="0.2">
      <c r="B11">
        <v>9</v>
      </c>
      <c r="C11" t="e">
        <f>VLOOKUP($B11,データ貼付!$A$3:$I$102,4,FALSE)</f>
        <v>#N/A</v>
      </c>
      <c r="D11" t="e">
        <f>VLOOKUP($B11,データ貼付!$A$3:$I$102,5,FALSE)</f>
        <v>#N/A</v>
      </c>
      <c r="E11" t="str">
        <f>IF(ISERROR(VLOOKUP($B11*10+$E$2,データ貼付!$B$3:$F$102,5,FALSE)),"",VLOOKUP($B11*10+$E$2,データ貼付!$B$3:$F$102,5,FALSE))</f>
        <v/>
      </c>
      <c r="F11" t="str">
        <f>IF(ISERROR(VLOOKUP($B11*10+$F$2,データ貼付!$B$3:$F$102,5,FALSE)),"",VLOOKUP($B11*10+$F$2,データ貼付!$B$3:$F$102,5,FALSE))</f>
        <v/>
      </c>
      <c r="G11" t="str">
        <f>IF(ISERROR(VLOOKUP($B11*10+$G$2,データ貼付!$B$3:$F$102,5,FALSE)),"",VLOOKUP($B11*10+$G$2,データ貼付!$B$3:$F$102,5,FALSE))</f>
        <v/>
      </c>
      <c r="H11" t="str">
        <f>IF(ISERROR(VLOOKUP($B11*10+$H$2,データ貼付!$B$3:$F$102,5,FALSE)),"",VLOOKUP($B11*10+$H$2,データ貼付!$B$3:$F$102,5,FALSE))</f>
        <v/>
      </c>
      <c r="I11" t="str">
        <f>IF(ISERROR(VLOOKUP($B11*10+$I$2,データ貼付!$B$3:$F$102,5,FALSE)),"",VLOOKUP($B11*10+$I$2,データ貼付!$B$3:$F$102,5,FALSE))</f>
        <v/>
      </c>
      <c r="J11" t="str">
        <f t="shared" si="0"/>
        <v/>
      </c>
      <c r="K11" t="str">
        <f t="shared" si="1"/>
        <v/>
      </c>
    </row>
    <row r="12" spans="2:11" x14ac:dyDescent="0.2">
      <c r="B12">
        <v>10</v>
      </c>
      <c r="C12" t="e">
        <f>VLOOKUP($B12,データ貼付!$A$3:$I$102,4,FALSE)</f>
        <v>#N/A</v>
      </c>
      <c r="D12" t="e">
        <f>VLOOKUP($B12,データ貼付!$A$3:$I$102,5,FALSE)</f>
        <v>#N/A</v>
      </c>
      <c r="E12" t="str">
        <f>IF(ISERROR(VLOOKUP($B12*10+$E$2,データ貼付!$B$3:$F$102,5,FALSE)),"",VLOOKUP($B12*10+$E$2,データ貼付!$B$3:$F$102,5,FALSE))</f>
        <v/>
      </c>
      <c r="F12" t="str">
        <f>IF(ISERROR(VLOOKUP($B12*10+$F$2,データ貼付!$B$3:$F$102,5,FALSE)),"",VLOOKUP($B12*10+$F$2,データ貼付!$B$3:$F$102,5,FALSE))</f>
        <v/>
      </c>
      <c r="G12" t="str">
        <f>IF(ISERROR(VLOOKUP($B12*10+$G$2,データ貼付!$B$3:$F$102,5,FALSE)),"",VLOOKUP($B12*10+$G$2,データ貼付!$B$3:$F$102,5,FALSE))</f>
        <v/>
      </c>
      <c r="H12" t="str">
        <f>IF(ISERROR(VLOOKUP($B12*10+$H$2,データ貼付!$B$3:$F$102,5,FALSE)),"",VLOOKUP($B12*10+$H$2,データ貼付!$B$3:$F$102,5,FALSE))</f>
        <v/>
      </c>
      <c r="I12" t="str">
        <f>IF(ISERROR(VLOOKUP($B12*10+$I$2,データ貼付!$B$3:$F$102,5,FALSE)),"",VLOOKUP($B12*10+$I$2,データ貼付!$B$3:$F$102,5,FALSE))</f>
        <v/>
      </c>
      <c r="J12" t="str">
        <f t="shared" si="0"/>
        <v/>
      </c>
      <c r="K12" t="str">
        <f t="shared" si="1"/>
        <v/>
      </c>
    </row>
    <row r="13" spans="2:11" x14ac:dyDescent="0.2">
      <c r="B13">
        <v>11</v>
      </c>
      <c r="C13" t="e">
        <f>VLOOKUP($B13,データ貼付!$A$3:$I$102,4,FALSE)</f>
        <v>#N/A</v>
      </c>
      <c r="D13" t="e">
        <f>VLOOKUP($B13,データ貼付!$A$3:$I$102,5,FALSE)</f>
        <v>#N/A</v>
      </c>
      <c r="E13" t="str">
        <f>IF(ISERROR(VLOOKUP($B13*10+$E$2,データ貼付!$B$3:$F$102,5,FALSE)),"",VLOOKUP($B13*10+$E$2,データ貼付!$B$3:$F$102,5,FALSE))</f>
        <v/>
      </c>
      <c r="F13" t="str">
        <f>IF(ISERROR(VLOOKUP($B13*10+$F$2,データ貼付!$B$3:$F$102,5,FALSE)),"",VLOOKUP($B13*10+$F$2,データ貼付!$B$3:$F$102,5,FALSE))</f>
        <v/>
      </c>
      <c r="G13" t="str">
        <f>IF(ISERROR(VLOOKUP($B13*10+$G$2,データ貼付!$B$3:$F$102,5,FALSE)),"",VLOOKUP($B13*10+$G$2,データ貼付!$B$3:$F$102,5,FALSE))</f>
        <v/>
      </c>
      <c r="H13" t="str">
        <f>IF(ISERROR(VLOOKUP($B13*10+$H$2,データ貼付!$B$3:$F$102,5,FALSE)),"",VLOOKUP($B13*10+$H$2,データ貼付!$B$3:$F$102,5,FALSE))</f>
        <v/>
      </c>
      <c r="I13" t="str">
        <f>IF(ISERROR(VLOOKUP($B13*10+$I$2,データ貼付!$B$3:$F$102,5,FALSE)),"",VLOOKUP($B13*10+$I$2,データ貼付!$B$3:$F$102,5,FALSE))</f>
        <v/>
      </c>
      <c r="J13" t="str">
        <f t="shared" si="0"/>
        <v/>
      </c>
      <c r="K13" t="str">
        <f t="shared" si="1"/>
        <v/>
      </c>
    </row>
    <row r="14" spans="2:11" x14ac:dyDescent="0.2">
      <c r="B14">
        <v>12</v>
      </c>
      <c r="C14" t="e">
        <f>VLOOKUP($B14,データ貼付!$A$3:$I$102,4,FALSE)</f>
        <v>#N/A</v>
      </c>
      <c r="D14" t="e">
        <f>VLOOKUP($B14,データ貼付!$A$3:$I$102,5,FALSE)</f>
        <v>#N/A</v>
      </c>
      <c r="E14" t="str">
        <f>IF(ISERROR(VLOOKUP($B14*10+$E$2,データ貼付!$B$3:$F$102,5,FALSE)),"",VLOOKUP($B14*10+$E$2,データ貼付!$B$3:$F$102,5,FALSE))</f>
        <v/>
      </c>
      <c r="F14" t="str">
        <f>IF(ISERROR(VLOOKUP($B14*10+$F$2,データ貼付!$B$3:$F$102,5,FALSE)),"",VLOOKUP($B14*10+$F$2,データ貼付!$B$3:$F$102,5,FALSE))</f>
        <v/>
      </c>
      <c r="G14" t="str">
        <f>IF(ISERROR(VLOOKUP($B14*10+$G$2,データ貼付!$B$3:$F$102,5,FALSE)),"",VLOOKUP($B14*10+$G$2,データ貼付!$B$3:$F$102,5,FALSE))</f>
        <v/>
      </c>
      <c r="H14" t="str">
        <f>IF(ISERROR(VLOOKUP($B14*10+$H$2,データ貼付!$B$3:$F$102,5,FALSE)),"",VLOOKUP($B14*10+$H$2,データ貼付!$B$3:$F$102,5,FALSE))</f>
        <v/>
      </c>
      <c r="I14" t="str">
        <f>IF(ISERROR(VLOOKUP($B14*10+$I$2,データ貼付!$B$3:$F$102,5,FALSE)),"",VLOOKUP($B14*10+$I$2,データ貼付!$B$3:$F$102,5,FALSE))</f>
        <v/>
      </c>
      <c r="J14" t="str">
        <f t="shared" si="0"/>
        <v/>
      </c>
      <c r="K14" t="str">
        <f t="shared" si="1"/>
        <v/>
      </c>
    </row>
    <row r="15" spans="2:11" x14ac:dyDescent="0.2">
      <c r="B15">
        <v>13</v>
      </c>
      <c r="C15" t="e">
        <f>VLOOKUP($B15,データ貼付!$A$3:$I$102,4,FALSE)</f>
        <v>#N/A</v>
      </c>
      <c r="D15" t="e">
        <f>VLOOKUP($B15,データ貼付!$A$3:$I$102,5,FALSE)</f>
        <v>#N/A</v>
      </c>
      <c r="E15" t="str">
        <f>IF(ISERROR(VLOOKUP($B15*10+$E$2,データ貼付!$B$3:$F$102,5,FALSE)),"",VLOOKUP($B15*10+$E$2,データ貼付!$B$3:$F$102,5,FALSE))</f>
        <v/>
      </c>
      <c r="F15" t="str">
        <f>IF(ISERROR(VLOOKUP($B15*10+$F$2,データ貼付!$B$3:$F$102,5,FALSE)),"",VLOOKUP($B15*10+$F$2,データ貼付!$B$3:$F$102,5,FALSE))</f>
        <v/>
      </c>
      <c r="G15" t="str">
        <f>IF(ISERROR(VLOOKUP($B15*10+$G$2,データ貼付!$B$3:$F$102,5,FALSE)),"",VLOOKUP($B15*10+$G$2,データ貼付!$B$3:$F$102,5,FALSE))</f>
        <v/>
      </c>
      <c r="H15" t="str">
        <f>IF(ISERROR(VLOOKUP($B15*10+$H$2,データ貼付!$B$3:$F$102,5,FALSE)),"",VLOOKUP($B15*10+$H$2,データ貼付!$B$3:$F$102,5,FALSE))</f>
        <v/>
      </c>
      <c r="I15" t="str">
        <f>IF(ISERROR(VLOOKUP($B15*10+$I$2,データ貼付!$B$3:$F$102,5,FALSE)),"",VLOOKUP($B15*10+$I$2,データ貼付!$B$3:$F$102,5,FALSE))</f>
        <v/>
      </c>
      <c r="J15" t="str">
        <f t="shared" si="0"/>
        <v/>
      </c>
      <c r="K15" t="str">
        <f t="shared" si="1"/>
        <v/>
      </c>
    </row>
    <row r="16" spans="2:11" x14ac:dyDescent="0.2">
      <c r="B16">
        <v>14</v>
      </c>
      <c r="C16" t="e">
        <f>VLOOKUP($B16,データ貼付!$A$3:$I$102,4,FALSE)</f>
        <v>#N/A</v>
      </c>
      <c r="D16" t="e">
        <f>VLOOKUP($B16,データ貼付!$A$3:$I$102,5,FALSE)</f>
        <v>#N/A</v>
      </c>
      <c r="E16" t="str">
        <f>IF(ISERROR(VLOOKUP($B16*10+$E$2,データ貼付!$B$3:$F$102,5,FALSE)),"",VLOOKUP($B16*10+$E$2,データ貼付!$B$3:$F$102,5,FALSE))</f>
        <v/>
      </c>
      <c r="F16" t="str">
        <f>IF(ISERROR(VLOOKUP($B16*10+$F$2,データ貼付!$B$3:$F$102,5,FALSE)),"",VLOOKUP($B16*10+$F$2,データ貼付!$B$3:$F$102,5,FALSE))</f>
        <v/>
      </c>
      <c r="G16" t="str">
        <f>IF(ISERROR(VLOOKUP($B16*10+$G$2,データ貼付!$B$3:$F$102,5,FALSE)),"",VLOOKUP($B16*10+$G$2,データ貼付!$B$3:$F$102,5,FALSE))</f>
        <v/>
      </c>
      <c r="H16" t="str">
        <f>IF(ISERROR(VLOOKUP($B16*10+$H$2,データ貼付!$B$3:$F$102,5,FALSE)),"",VLOOKUP($B16*10+$H$2,データ貼付!$B$3:$F$102,5,FALSE))</f>
        <v/>
      </c>
      <c r="I16" t="str">
        <f>IF(ISERROR(VLOOKUP($B16*10+$I$2,データ貼付!$B$3:$F$102,5,FALSE)),"",VLOOKUP($B16*10+$I$2,データ貼付!$B$3:$F$102,5,FALSE))</f>
        <v/>
      </c>
      <c r="J16" t="str">
        <f t="shared" si="0"/>
        <v/>
      </c>
      <c r="K16" t="str">
        <f t="shared" si="1"/>
        <v/>
      </c>
    </row>
    <row r="17" spans="2:11" x14ac:dyDescent="0.2">
      <c r="B17">
        <v>15</v>
      </c>
      <c r="C17" t="e">
        <f>VLOOKUP($B17,データ貼付!$A$3:$I$102,4,FALSE)</f>
        <v>#N/A</v>
      </c>
      <c r="D17" t="e">
        <f>VLOOKUP($B17,データ貼付!$A$3:$I$102,5,FALSE)</f>
        <v>#N/A</v>
      </c>
      <c r="E17" t="str">
        <f>IF(ISERROR(VLOOKUP($B17*10+$E$2,データ貼付!$B$3:$F$102,5,FALSE)),"",VLOOKUP($B17*10+$E$2,データ貼付!$B$3:$F$102,5,FALSE))</f>
        <v/>
      </c>
      <c r="F17" t="str">
        <f>IF(ISERROR(VLOOKUP($B17*10+$F$2,データ貼付!$B$3:$F$102,5,FALSE)),"",VLOOKUP($B17*10+$F$2,データ貼付!$B$3:$F$102,5,FALSE))</f>
        <v/>
      </c>
      <c r="G17" t="str">
        <f>IF(ISERROR(VLOOKUP($B17*10+$G$2,データ貼付!$B$3:$F$102,5,FALSE)),"",VLOOKUP($B17*10+$G$2,データ貼付!$B$3:$F$102,5,FALSE))</f>
        <v/>
      </c>
      <c r="H17" t="str">
        <f>IF(ISERROR(VLOOKUP($B17*10+$H$2,データ貼付!$B$3:$F$102,5,FALSE)),"",VLOOKUP($B17*10+$H$2,データ貼付!$B$3:$F$102,5,FALSE))</f>
        <v/>
      </c>
      <c r="I17" t="str">
        <f>IF(ISERROR(VLOOKUP($B17*10+$I$2,データ貼付!$B$3:$F$102,5,FALSE)),"",VLOOKUP($B17*10+$I$2,データ貼付!$B$3:$F$102,5,FALSE))</f>
        <v/>
      </c>
      <c r="J17" t="str">
        <f t="shared" si="0"/>
        <v/>
      </c>
      <c r="K17" t="str">
        <f t="shared" si="1"/>
        <v/>
      </c>
    </row>
    <row r="18" spans="2:11" x14ac:dyDescent="0.2">
      <c r="B18">
        <v>16</v>
      </c>
      <c r="C18" t="e">
        <f>VLOOKUP($B18,データ貼付!$A$3:$I$102,4,FALSE)</f>
        <v>#N/A</v>
      </c>
      <c r="D18" t="e">
        <f>VLOOKUP($B18,データ貼付!$A$3:$I$102,5,FALSE)</f>
        <v>#N/A</v>
      </c>
      <c r="E18" t="str">
        <f>IF(ISERROR(VLOOKUP($B18*10+$E$2,データ貼付!$B$3:$F$102,5,FALSE)),"",VLOOKUP($B18*10+$E$2,データ貼付!$B$3:$F$102,5,FALSE))</f>
        <v/>
      </c>
      <c r="F18" t="str">
        <f>IF(ISERROR(VLOOKUP($B18*10+$F$2,データ貼付!$B$3:$F$102,5,FALSE)),"",VLOOKUP($B18*10+$F$2,データ貼付!$B$3:$F$102,5,FALSE))</f>
        <v/>
      </c>
      <c r="G18" t="str">
        <f>IF(ISERROR(VLOOKUP($B18*10+$G$2,データ貼付!$B$3:$F$102,5,FALSE)),"",VLOOKUP($B18*10+$G$2,データ貼付!$B$3:$F$102,5,FALSE))</f>
        <v/>
      </c>
      <c r="H18" t="str">
        <f>IF(ISERROR(VLOOKUP($B18*10+$H$2,データ貼付!$B$3:$F$102,5,FALSE)),"",VLOOKUP($B18*10+$H$2,データ貼付!$B$3:$F$102,5,FALSE))</f>
        <v/>
      </c>
      <c r="I18" t="str">
        <f>IF(ISERROR(VLOOKUP($B18*10+$I$2,データ貼付!$B$3:$F$102,5,FALSE)),"",VLOOKUP($B18*10+$I$2,データ貼付!$B$3:$F$102,5,FALSE))</f>
        <v/>
      </c>
      <c r="J18" t="str">
        <f t="shared" si="0"/>
        <v/>
      </c>
      <c r="K18" t="str">
        <f t="shared" si="1"/>
        <v/>
      </c>
    </row>
    <row r="19" spans="2:11" x14ac:dyDescent="0.2">
      <c r="B19">
        <v>17</v>
      </c>
      <c r="C19" t="e">
        <f>VLOOKUP($B19,データ貼付!$A$3:$I$102,4,FALSE)</f>
        <v>#N/A</v>
      </c>
      <c r="D19" t="e">
        <f>VLOOKUP($B19,データ貼付!$A$3:$I$102,5,FALSE)</f>
        <v>#N/A</v>
      </c>
      <c r="E19" t="str">
        <f>IF(ISERROR(VLOOKUP($B19*10+$E$2,データ貼付!$B$3:$F$102,5,FALSE)),"",VLOOKUP($B19*10+$E$2,データ貼付!$B$3:$F$102,5,FALSE))</f>
        <v/>
      </c>
      <c r="F19" t="str">
        <f>IF(ISERROR(VLOOKUP($B19*10+$F$2,データ貼付!$B$3:$F$102,5,FALSE)),"",VLOOKUP($B19*10+$F$2,データ貼付!$B$3:$F$102,5,FALSE))</f>
        <v/>
      </c>
      <c r="G19" t="str">
        <f>IF(ISERROR(VLOOKUP($B19*10+$G$2,データ貼付!$B$3:$F$102,5,FALSE)),"",VLOOKUP($B19*10+$G$2,データ貼付!$B$3:$F$102,5,FALSE))</f>
        <v/>
      </c>
      <c r="H19" t="str">
        <f>IF(ISERROR(VLOOKUP($B19*10+$H$2,データ貼付!$B$3:$F$102,5,FALSE)),"",VLOOKUP($B19*10+$H$2,データ貼付!$B$3:$F$102,5,FALSE))</f>
        <v/>
      </c>
      <c r="I19" t="str">
        <f>IF(ISERROR(VLOOKUP($B19*10+$I$2,データ貼付!$B$3:$F$102,5,FALSE)),"",VLOOKUP($B19*10+$I$2,データ貼付!$B$3:$F$102,5,FALSE))</f>
        <v/>
      </c>
      <c r="J19" t="str">
        <f t="shared" si="0"/>
        <v/>
      </c>
      <c r="K19" t="str">
        <f t="shared" si="1"/>
        <v/>
      </c>
    </row>
    <row r="20" spans="2:11" x14ac:dyDescent="0.2">
      <c r="B20">
        <v>18</v>
      </c>
      <c r="C20" t="e">
        <f>VLOOKUP($B20,データ貼付!$A$3:$I$102,4,FALSE)</f>
        <v>#N/A</v>
      </c>
      <c r="D20" t="e">
        <f>VLOOKUP($B20,データ貼付!$A$3:$I$102,5,FALSE)</f>
        <v>#N/A</v>
      </c>
      <c r="E20" t="str">
        <f>IF(ISERROR(VLOOKUP($B20*10+$E$2,データ貼付!$B$3:$F$102,5,FALSE)),"",VLOOKUP($B20*10+$E$2,データ貼付!$B$3:$F$102,5,FALSE))</f>
        <v/>
      </c>
      <c r="F20" t="str">
        <f>IF(ISERROR(VLOOKUP($B20*10+$F$2,データ貼付!$B$3:$F$102,5,FALSE)),"",VLOOKUP($B20*10+$F$2,データ貼付!$B$3:$F$102,5,FALSE))</f>
        <v/>
      </c>
      <c r="G20" t="str">
        <f>IF(ISERROR(VLOOKUP($B20*10+$G$2,データ貼付!$B$3:$F$102,5,FALSE)),"",VLOOKUP($B20*10+$G$2,データ貼付!$B$3:$F$102,5,FALSE))</f>
        <v/>
      </c>
      <c r="H20" t="str">
        <f>IF(ISERROR(VLOOKUP($B20*10+$H$2,データ貼付!$B$3:$F$102,5,FALSE)),"",VLOOKUP($B20*10+$H$2,データ貼付!$B$3:$F$102,5,FALSE))</f>
        <v/>
      </c>
      <c r="I20" t="str">
        <f>IF(ISERROR(VLOOKUP($B20*10+$I$2,データ貼付!$B$3:$F$102,5,FALSE)),"",VLOOKUP($B20*10+$I$2,データ貼付!$B$3:$F$102,5,FALSE))</f>
        <v/>
      </c>
      <c r="J20" t="str">
        <f t="shared" si="0"/>
        <v/>
      </c>
      <c r="K20" t="str">
        <f t="shared" si="1"/>
        <v/>
      </c>
    </row>
    <row r="21" spans="2:11" x14ac:dyDescent="0.2">
      <c r="B21">
        <v>19</v>
      </c>
      <c r="C21" t="e">
        <f>VLOOKUP($B21,データ貼付!$A$3:$I$102,4,FALSE)</f>
        <v>#N/A</v>
      </c>
      <c r="D21" t="e">
        <f>VLOOKUP($B21,データ貼付!$A$3:$I$102,5,FALSE)</f>
        <v>#N/A</v>
      </c>
      <c r="E21" t="str">
        <f>IF(ISERROR(VLOOKUP($B21*10+$E$2,データ貼付!$B$3:$F$102,5,FALSE)),"",VLOOKUP($B21*10+$E$2,データ貼付!$B$3:$F$102,5,FALSE))</f>
        <v/>
      </c>
      <c r="F21" t="str">
        <f>IF(ISERROR(VLOOKUP($B21*10+$F$2,データ貼付!$B$3:$F$102,5,FALSE)),"",VLOOKUP($B21*10+$F$2,データ貼付!$B$3:$F$102,5,FALSE))</f>
        <v/>
      </c>
      <c r="G21" t="str">
        <f>IF(ISERROR(VLOOKUP($B21*10+$G$2,データ貼付!$B$3:$F$102,5,FALSE)),"",VLOOKUP($B21*10+$G$2,データ貼付!$B$3:$F$102,5,FALSE))</f>
        <v/>
      </c>
      <c r="H21" t="str">
        <f>IF(ISERROR(VLOOKUP($B21*10+$H$2,データ貼付!$B$3:$F$102,5,FALSE)),"",VLOOKUP($B21*10+$H$2,データ貼付!$B$3:$F$102,5,FALSE))</f>
        <v/>
      </c>
      <c r="I21" t="str">
        <f>IF(ISERROR(VLOOKUP($B21*10+$I$2,データ貼付!$B$3:$F$102,5,FALSE)),"",VLOOKUP($B21*10+$I$2,データ貼付!$B$3:$F$102,5,FALSE))</f>
        <v/>
      </c>
      <c r="J21" t="str">
        <f t="shared" si="0"/>
        <v/>
      </c>
      <c r="K21" t="str">
        <f t="shared" si="1"/>
        <v/>
      </c>
    </row>
    <row r="22" spans="2:11" x14ac:dyDescent="0.2">
      <c r="B22">
        <v>20</v>
      </c>
      <c r="C22" t="e">
        <f>VLOOKUP($B22,データ貼付!$A$3:$I$102,4,FALSE)</f>
        <v>#N/A</v>
      </c>
      <c r="D22" t="e">
        <f>VLOOKUP($B22,データ貼付!$A$3:$I$102,5,FALSE)</f>
        <v>#N/A</v>
      </c>
      <c r="E22" t="str">
        <f>IF(ISERROR(VLOOKUP($B22*10+$E$2,データ貼付!$B$3:$F$102,5,FALSE)),"",VLOOKUP($B22*10+$E$2,データ貼付!$B$3:$F$102,5,FALSE))</f>
        <v/>
      </c>
      <c r="F22" t="str">
        <f>IF(ISERROR(VLOOKUP($B22*10+$F$2,データ貼付!$B$3:$F$102,5,FALSE)),"",VLOOKUP($B22*10+$F$2,データ貼付!$B$3:$F$102,5,FALSE))</f>
        <v/>
      </c>
      <c r="G22" t="str">
        <f>IF(ISERROR(VLOOKUP($B22*10+$G$2,データ貼付!$B$3:$F$102,5,FALSE)),"",VLOOKUP($B22*10+$G$2,データ貼付!$B$3:$F$102,5,FALSE))</f>
        <v/>
      </c>
      <c r="H22" t="str">
        <f>IF(ISERROR(VLOOKUP($B22*10+$H$2,データ貼付!$B$3:$F$102,5,FALSE)),"",VLOOKUP($B22*10+$H$2,データ貼付!$B$3:$F$102,5,FALSE))</f>
        <v/>
      </c>
      <c r="I22" t="str">
        <f>IF(ISERROR(VLOOKUP($B22*10+$I$2,データ貼付!$B$3:$F$102,5,FALSE)),"",VLOOKUP($B22*10+$I$2,データ貼付!$B$3:$F$102,5,FALSE))</f>
        <v/>
      </c>
      <c r="J22" t="str">
        <f t="shared" si="0"/>
        <v/>
      </c>
      <c r="K22" t="str">
        <f t="shared" si="1"/>
        <v/>
      </c>
    </row>
    <row r="23" spans="2:11" x14ac:dyDescent="0.2">
      <c r="B23">
        <v>21</v>
      </c>
      <c r="C23" t="e">
        <f>VLOOKUP($B23,データ貼付!$A$3:$I$102,4,FALSE)</f>
        <v>#N/A</v>
      </c>
      <c r="D23" t="e">
        <f>VLOOKUP($B23,データ貼付!$A$3:$I$102,5,FALSE)</f>
        <v>#N/A</v>
      </c>
      <c r="E23" t="str">
        <f>IF(ISERROR(VLOOKUP($B23*10+$E$2,データ貼付!$B$3:$F$102,5,FALSE)),"",VLOOKUP($B23*10+$E$2,データ貼付!$B$3:$F$102,5,FALSE))</f>
        <v/>
      </c>
      <c r="F23" t="str">
        <f>IF(ISERROR(VLOOKUP($B23*10+$F$2,データ貼付!$B$3:$F$102,5,FALSE)),"",VLOOKUP($B23*10+$F$2,データ貼付!$B$3:$F$102,5,FALSE))</f>
        <v/>
      </c>
      <c r="G23" t="str">
        <f>IF(ISERROR(VLOOKUP($B23*10+$G$2,データ貼付!$B$3:$F$102,5,FALSE)),"",VLOOKUP($B23*10+$G$2,データ貼付!$B$3:$F$102,5,FALSE))</f>
        <v/>
      </c>
      <c r="H23" t="str">
        <f>IF(ISERROR(VLOOKUP($B23*10+$H$2,データ貼付!$B$3:$F$102,5,FALSE)),"",VLOOKUP($B23*10+$H$2,データ貼付!$B$3:$F$102,5,FALSE))</f>
        <v/>
      </c>
      <c r="I23" t="str">
        <f>IF(ISERROR(VLOOKUP($B23*10+$I$2,データ貼付!$B$3:$F$102,5,FALSE)),"",VLOOKUP($B23*10+$I$2,データ貼付!$B$3:$F$102,5,FALSE))</f>
        <v/>
      </c>
      <c r="J23" t="str">
        <f t="shared" si="0"/>
        <v/>
      </c>
      <c r="K23" t="str">
        <f t="shared" si="1"/>
        <v/>
      </c>
    </row>
    <row r="24" spans="2:11" x14ac:dyDescent="0.2">
      <c r="B24">
        <v>22</v>
      </c>
      <c r="C24" t="e">
        <f>VLOOKUP($B24,データ貼付!$A$3:$I$102,4,FALSE)</f>
        <v>#N/A</v>
      </c>
      <c r="D24" t="e">
        <f>VLOOKUP($B24,データ貼付!$A$3:$I$102,5,FALSE)</f>
        <v>#N/A</v>
      </c>
      <c r="E24" t="str">
        <f>IF(ISERROR(VLOOKUP($B24*10+$E$2,データ貼付!$B$3:$F$102,5,FALSE)),"",VLOOKUP($B24*10+$E$2,データ貼付!$B$3:$F$102,5,FALSE))</f>
        <v/>
      </c>
      <c r="F24" t="str">
        <f>IF(ISERROR(VLOOKUP($B24*10+$F$2,データ貼付!$B$3:$F$102,5,FALSE)),"",VLOOKUP($B24*10+$F$2,データ貼付!$B$3:$F$102,5,FALSE))</f>
        <v/>
      </c>
      <c r="G24" t="str">
        <f>IF(ISERROR(VLOOKUP($B24*10+$G$2,データ貼付!$B$3:$F$102,5,FALSE)),"",VLOOKUP($B24*10+$G$2,データ貼付!$B$3:$F$102,5,FALSE))</f>
        <v/>
      </c>
      <c r="H24" t="str">
        <f>IF(ISERROR(VLOOKUP($B24*10+$H$2,データ貼付!$B$3:$F$102,5,FALSE)),"",VLOOKUP($B24*10+$H$2,データ貼付!$B$3:$F$102,5,FALSE))</f>
        <v/>
      </c>
      <c r="I24" t="str">
        <f>IF(ISERROR(VLOOKUP($B24*10+$I$2,データ貼付!$B$3:$F$102,5,FALSE)),"",VLOOKUP($B24*10+$I$2,データ貼付!$B$3:$F$102,5,FALSE))</f>
        <v/>
      </c>
      <c r="J24" t="str">
        <f t="shared" si="0"/>
        <v/>
      </c>
      <c r="K24" t="str">
        <f t="shared" si="1"/>
        <v/>
      </c>
    </row>
    <row r="25" spans="2:11" x14ac:dyDescent="0.2">
      <c r="B25">
        <v>23</v>
      </c>
      <c r="C25" t="e">
        <f>VLOOKUP($B25,データ貼付!$A$3:$I$102,4,FALSE)</f>
        <v>#N/A</v>
      </c>
      <c r="D25" t="e">
        <f>VLOOKUP($B25,データ貼付!$A$3:$I$102,5,FALSE)</f>
        <v>#N/A</v>
      </c>
      <c r="E25" t="str">
        <f>IF(ISERROR(VLOOKUP($B25*10+$E$2,データ貼付!$B$3:$F$102,5,FALSE)),"",VLOOKUP($B25*10+$E$2,データ貼付!$B$3:$F$102,5,FALSE))</f>
        <v/>
      </c>
      <c r="F25" t="str">
        <f>IF(ISERROR(VLOOKUP($B25*10+$F$2,データ貼付!$B$3:$F$102,5,FALSE)),"",VLOOKUP($B25*10+$F$2,データ貼付!$B$3:$F$102,5,FALSE))</f>
        <v/>
      </c>
      <c r="G25" t="str">
        <f>IF(ISERROR(VLOOKUP($B25*10+$G$2,データ貼付!$B$3:$F$102,5,FALSE)),"",VLOOKUP($B25*10+$G$2,データ貼付!$B$3:$F$102,5,FALSE))</f>
        <v/>
      </c>
      <c r="H25" t="str">
        <f>IF(ISERROR(VLOOKUP($B25*10+$H$2,データ貼付!$B$3:$F$102,5,FALSE)),"",VLOOKUP($B25*10+$H$2,データ貼付!$B$3:$F$102,5,FALSE))</f>
        <v/>
      </c>
      <c r="I25" t="str">
        <f>IF(ISERROR(VLOOKUP($B25*10+$I$2,データ貼付!$B$3:$F$102,5,FALSE)),"",VLOOKUP($B25*10+$I$2,データ貼付!$B$3:$F$102,5,FALSE))</f>
        <v/>
      </c>
      <c r="J25" t="str">
        <f t="shared" si="0"/>
        <v/>
      </c>
      <c r="K25" t="str">
        <f t="shared" si="1"/>
        <v/>
      </c>
    </row>
    <row r="26" spans="2:11" x14ac:dyDescent="0.2">
      <c r="B26">
        <v>24</v>
      </c>
      <c r="C26" t="e">
        <f>VLOOKUP($B26,データ貼付!$A$3:$I$102,4,FALSE)</f>
        <v>#N/A</v>
      </c>
      <c r="D26" t="e">
        <f>VLOOKUP($B26,データ貼付!$A$3:$I$102,5,FALSE)</f>
        <v>#N/A</v>
      </c>
      <c r="E26" t="str">
        <f>IF(ISERROR(VLOOKUP($B26*10+$E$2,データ貼付!$B$3:$F$102,5,FALSE)),"",VLOOKUP($B26*10+$E$2,データ貼付!$B$3:$F$102,5,FALSE))</f>
        <v/>
      </c>
      <c r="F26" t="str">
        <f>IF(ISERROR(VLOOKUP($B26*10+$F$2,データ貼付!$B$3:$F$102,5,FALSE)),"",VLOOKUP($B26*10+$F$2,データ貼付!$B$3:$F$102,5,FALSE))</f>
        <v/>
      </c>
      <c r="G26" t="str">
        <f>IF(ISERROR(VLOOKUP($B26*10+$G$2,データ貼付!$B$3:$F$102,5,FALSE)),"",VLOOKUP($B26*10+$G$2,データ貼付!$B$3:$F$102,5,FALSE))</f>
        <v/>
      </c>
      <c r="H26" t="str">
        <f>IF(ISERROR(VLOOKUP($B26*10+$H$2,データ貼付!$B$3:$F$102,5,FALSE)),"",VLOOKUP($B26*10+$H$2,データ貼付!$B$3:$F$102,5,FALSE))</f>
        <v/>
      </c>
      <c r="I26" t="str">
        <f>IF(ISERROR(VLOOKUP($B26*10+$I$2,データ貼付!$B$3:$F$102,5,FALSE)),"",VLOOKUP($B26*10+$I$2,データ貼付!$B$3:$F$102,5,FALSE))</f>
        <v/>
      </c>
      <c r="J26" t="str">
        <f t="shared" si="0"/>
        <v/>
      </c>
      <c r="K26" t="str">
        <f t="shared" si="1"/>
        <v/>
      </c>
    </row>
    <row r="27" spans="2:11" x14ac:dyDescent="0.2">
      <c r="B27">
        <v>25</v>
      </c>
      <c r="C27" t="e">
        <f>VLOOKUP($B27,データ貼付!$A$3:$I$102,4,FALSE)</f>
        <v>#N/A</v>
      </c>
      <c r="D27" t="e">
        <f>VLOOKUP($B27,データ貼付!$A$3:$I$102,5,FALSE)</f>
        <v>#N/A</v>
      </c>
      <c r="E27" t="str">
        <f>IF(ISERROR(VLOOKUP($B27*10+$E$2,データ貼付!$B$3:$F$102,5,FALSE)),"",VLOOKUP($B27*10+$E$2,データ貼付!$B$3:$F$102,5,FALSE))</f>
        <v/>
      </c>
      <c r="F27" t="str">
        <f>IF(ISERROR(VLOOKUP($B27*10+$F$2,データ貼付!$B$3:$F$102,5,FALSE)),"",VLOOKUP($B27*10+$F$2,データ貼付!$B$3:$F$102,5,FALSE))</f>
        <v/>
      </c>
      <c r="G27" t="str">
        <f>IF(ISERROR(VLOOKUP($B27*10+$G$2,データ貼付!$B$3:$F$102,5,FALSE)),"",VLOOKUP($B27*10+$G$2,データ貼付!$B$3:$F$102,5,FALSE))</f>
        <v/>
      </c>
      <c r="H27" t="str">
        <f>IF(ISERROR(VLOOKUP($B27*10+$H$2,データ貼付!$B$3:$F$102,5,FALSE)),"",VLOOKUP($B27*10+$H$2,データ貼付!$B$3:$F$102,5,FALSE))</f>
        <v/>
      </c>
      <c r="I27" t="str">
        <f>IF(ISERROR(VLOOKUP($B27*10+$I$2,データ貼付!$B$3:$F$102,5,FALSE)),"",VLOOKUP($B27*10+$I$2,データ貼付!$B$3:$F$102,5,FALSE))</f>
        <v/>
      </c>
      <c r="J27" t="str">
        <f t="shared" si="0"/>
        <v/>
      </c>
      <c r="K27" t="str">
        <f t="shared" si="1"/>
        <v/>
      </c>
    </row>
    <row r="28" spans="2:11" x14ac:dyDescent="0.2">
      <c r="B28">
        <v>26</v>
      </c>
      <c r="C28" t="e">
        <f>VLOOKUP($B28,データ貼付!$A$3:$I$102,4,FALSE)</f>
        <v>#N/A</v>
      </c>
      <c r="D28" t="e">
        <f>VLOOKUP($B28,データ貼付!$A$3:$I$102,5,FALSE)</f>
        <v>#N/A</v>
      </c>
      <c r="E28" t="str">
        <f>IF(ISERROR(VLOOKUP($B28*10+$E$2,データ貼付!$B$3:$F$102,5,FALSE)),"",VLOOKUP($B28*10+$E$2,データ貼付!$B$3:$F$102,5,FALSE))</f>
        <v/>
      </c>
      <c r="F28" t="str">
        <f>IF(ISERROR(VLOOKUP($B28*10+$F$2,データ貼付!$B$3:$F$102,5,FALSE)),"",VLOOKUP($B28*10+$F$2,データ貼付!$B$3:$F$102,5,FALSE))</f>
        <v/>
      </c>
      <c r="G28" t="str">
        <f>IF(ISERROR(VLOOKUP($B28*10+$G$2,データ貼付!$B$3:$F$102,5,FALSE)),"",VLOOKUP($B28*10+$G$2,データ貼付!$B$3:$F$102,5,FALSE))</f>
        <v/>
      </c>
      <c r="H28" t="str">
        <f>IF(ISERROR(VLOOKUP($B28*10+$H$2,データ貼付!$B$3:$F$102,5,FALSE)),"",VLOOKUP($B28*10+$H$2,データ貼付!$B$3:$F$102,5,FALSE))</f>
        <v/>
      </c>
      <c r="I28" t="str">
        <f>IF(ISERROR(VLOOKUP($B28*10+$I$2,データ貼付!$B$3:$F$102,5,FALSE)),"",VLOOKUP($B28*10+$I$2,データ貼付!$B$3:$F$102,5,FALSE))</f>
        <v/>
      </c>
      <c r="J28" t="str">
        <f t="shared" si="0"/>
        <v/>
      </c>
      <c r="K28" t="str">
        <f t="shared" si="1"/>
        <v/>
      </c>
    </row>
    <row r="29" spans="2:11" x14ac:dyDescent="0.2">
      <c r="B29">
        <v>27</v>
      </c>
      <c r="C29" t="e">
        <f>VLOOKUP($B29,データ貼付!$A$3:$I$102,4,FALSE)</f>
        <v>#N/A</v>
      </c>
      <c r="D29" t="e">
        <f>VLOOKUP($B29,データ貼付!$A$3:$I$102,5,FALSE)</f>
        <v>#N/A</v>
      </c>
      <c r="E29" t="str">
        <f>IF(ISERROR(VLOOKUP($B29*10+$E$2,データ貼付!$B$3:$F$102,5,FALSE)),"",VLOOKUP($B29*10+$E$2,データ貼付!$B$3:$F$102,5,FALSE))</f>
        <v/>
      </c>
      <c r="F29" t="str">
        <f>IF(ISERROR(VLOOKUP($B29*10+$F$2,データ貼付!$B$3:$F$102,5,FALSE)),"",VLOOKUP($B29*10+$F$2,データ貼付!$B$3:$F$102,5,FALSE))</f>
        <v/>
      </c>
      <c r="G29" t="str">
        <f>IF(ISERROR(VLOOKUP($B29*10+$G$2,データ貼付!$B$3:$F$102,5,FALSE)),"",VLOOKUP($B29*10+$G$2,データ貼付!$B$3:$F$102,5,FALSE))</f>
        <v/>
      </c>
      <c r="H29" t="str">
        <f>IF(ISERROR(VLOOKUP($B29*10+$H$2,データ貼付!$B$3:$F$102,5,FALSE)),"",VLOOKUP($B29*10+$H$2,データ貼付!$B$3:$F$102,5,FALSE))</f>
        <v/>
      </c>
      <c r="I29" t="str">
        <f>IF(ISERROR(VLOOKUP($B29*10+$I$2,データ貼付!$B$3:$F$102,5,FALSE)),"",VLOOKUP($B29*10+$I$2,データ貼付!$B$3:$F$102,5,FALSE))</f>
        <v/>
      </c>
      <c r="J29" t="str">
        <f t="shared" si="0"/>
        <v/>
      </c>
      <c r="K29" t="str">
        <f t="shared" si="1"/>
        <v/>
      </c>
    </row>
    <row r="30" spans="2:11" x14ac:dyDescent="0.2">
      <c r="B30">
        <v>28</v>
      </c>
      <c r="C30" t="e">
        <f>VLOOKUP($B30,データ貼付!$A$3:$I$102,4,FALSE)</f>
        <v>#N/A</v>
      </c>
      <c r="D30" t="e">
        <f>VLOOKUP($B30,データ貼付!$A$3:$I$102,5,FALSE)</f>
        <v>#N/A</v>
      </c>
      <c r="E30" t="str">
        <f>IF(ISERROR(VLOOKUP($B30*10+$E$2,データ貼付!$B$3:$F$102,5,FALSE)),"",VLOOKUP($B30*10+$E$2,データ貼付!$B$3:$F$102,5,FALSE))</f>
        <v/>
      </c>
      <c r="F30" t="str">
        <f>IF(ISERROR(VLOOKUP($B30*10+$F$2,データ貼付!$B$3:$F$102,5,FALSE)),"",VLOOKUP($B30*10+$F$2,データ貼付!$B$3:$F$102,5,FALSE))</f>
        <v/>
      </c>
      <c r="G30" t="str">
        <f>IF(ISERROR(VLOOKUP($B30*10+$G$2,データ貼付!$B$3:$F$102,5,FALSE)),"",VLOOKUP($B30*10+$G$2,データ貼付!$B$3:$F$102,5,FALSE))</f>
        <v/>
      </c>
      <c r="H30" t="str">
        <f>IF(ISERROR(VLOOKUP($B30*10+$H$2,データ貼付!$B$3:$F$102,5,FALSE)),"",VLOOKUP($B30*10+$H$2,データ貼付!$B$3:$F$102,5,FALSE))</f>
        <v/>
      </c>
      <c r="I30" t="str">
        <f>IF(ISERROR(VLOOKUP($B30*10+$I$2,データ貼付!$B$3:$F$102,5,FALSE)),"",VLOOKUP($B30*10+$I$2,データ貼付!$B$3:$F$102,5,FALSE))</f>
        <v/>
      </c>
      <c r="J30" t="str">
        <f t="shared" si="0"/>
        <v/>
      </c>
      <c r="K30" t="str">
        <f t="shared" si="1"/>
        <v/>
      </c>
    </row>
    <row r="31" spans="2:11" x14ac:dyDescent="0.2">
      <c r="B31">
        <v>29</v>
      </c>
      <c r="C31" t="e">
        <f>VLOOKUP($B31,データ貼付!$A$3:$I$102,4,FALSE)</f>
        <v>#N/A</v>
      </c>
      <c r="D31" t="e">
        <f>VLOOKUP($B31,データ貼付!$A$3:$I$102,5,FALSE)</f>
        <v>#N/A</v>
      </c>
      <c r="E31" t="str">
        <f>IF(ISERROR(VLOOKUP($B31*10+$E$2,データ貼付!$B$3:$F$102,5,FALSE)),"",VLOOKUP($B31*10+$E$2,データ貼付!$B$3:$F$102,5,FALSE))</f>
        <v/>
      </c>
      <c r="F31" t="str">
        <f>IF(ISERROR(VLOOKUP($B31*10+$F$2,データ貼付!$B$3:$F$102,5,FALSE)),"",VLOOKUP($B31*10+$F$2,データ貼付!$B$3:$F$102,5,FALSE))</f>
        <v/>
      </c>
      <c r="G31" t="str">
        <f>IF(ISERROR(VLOOKUP($B31*10+$G$2,データ貼付!$B$3:$F$102,5,FALSE)),"",VLOOKUP($B31*10+$G$2,データ貼付!$B$3:$F$102,5,FALSE))</f>
        <v/>
      </c>
      <c r="H31" t="str">
        <f>IF(ISERROR(VLOOKUP($B31*10+$H$2,データ貼付!$B$3:$F$102,5,FALSE)),"",VLOOKUP($B31*10+$H$2,データ貼付!$B$3:$F$102,5,FALSE))</f>
        <v/>
      </c>
      <c r="I31" t="str">
        <f>IF(ISERROR(VLOOKUP($B31*10+$I$2,データ貼付!$B$3:$F$102,5,FALSE)),"",VLOOKUP($B31*10+$I$2,データ貼付!$B$3:$F$102,5,FALSE))</f>
        <v/>
      </c>
      <c r="J31" t="str">
        <f t="shared" si="0"/>
        <v/>
      </c>
      <c r="K31" t="str">
        <f t="shared" si="1"/>
        <v/>
      </c>
    </row>
    <row r="32" spans="2:11" x14ac:dyDescent="0.2">
      <c r="B32">
        <v>30</v>
      </c>
      <c r="C32" t="e">
        <f>VLOOKUP($B32,データ貼付!$A$3:$I$102,4,FALSE)</f>
        <v>#N/A</v>
      </c>
      <c r="D32" t="e">
        <f>VLOOKUP($B32,データ貼付!$A$3:$I$102,5,FALSE)</f>
        <v>#N/A</v>
      </c>
      <c r="E32" t="str">
        <f>IF(ISERROR(VLOOKUP($B32*10+$E$2,データ貼付!$B$3:$F$102,5,FALSE)),"",VLOOKUP($B32*10+$E$2,データ貼付!$B$3:$F$102,5,FALSE))</f>
        <v/>
      </c>
      <c r="F32" t="str">
        <f>IF(ISERROR(VLOOKUP($B32*10+$F$2,データ貼付!$B$3:$F$102,5,FALSE)),"",VLOOKUP($B32*10+$F$2,データ貼付!$B$3:$F$102,5,FALSE))</f>
        <v/>
      </c>
      <c r="G32" t="str">
        <f>IF(ISERROR(VLOOKUP($B32*10+$G$2,データ貼付!$B$3:$F$102,5,FALSE)),"",VLOOKUP($B32*10+$G$2,データ貼付!$B$3:$F$102,5,FALSE))</f>
        <v/>
      </c>
      <c r="H32" t="str">
        <f>IF(ISERROR(VLOOKUP($B32*10+$H$2,データ貼付!$B$3:$F$102,5,FALSE)),"",VLOOKUP($B32*10+$H$2,データ貼付!$B$3:$F$102,5,FALSE))</f>
        <v/>
      </c>
      <c r="I32" t="str">
        <f>IF(ISERROR(VLOOKUP($B32*10+$I$2,データ貼付!$B$3:$F$102,5,FALSE)),"",VLOOKUP($B32*10+$I$2,データ貼付!$B$3:$F$102,5,FALSE))</f>
        <v/>
      </c>
      <c r="J32" t="str">
        <f t="shared" si="0"/>
        <v/>
      </c>
      <c r="K32" t="str">
        <f t="shared" si="1"/>
        <v/>
      </c>
    </row>
    <row r="33" spans="2:11" x14ac:dyDescent="0.2">
      <c r="B33">
        <v>31</v>
      </c>
      <c r="C33" t="e">
        <f>VLOOKUP($B33,データ貼付!$A$3:$I$102,4,FALSE)</f>
        <v>#N/A</v>
      </c>
      <c r="D33" t="e">
        <f>VLOOKUP($B33,データ貼付!$A$3:$I$102,5,FALSE)</f>
        <v>#N/A</v>
      </c>
      <c r="E33" t="str">
        <f>IF(ISERROR(VLOOKUP($B33*10+$E$2,データ貼付!$B$3:$F$102,5,FALSE)),"",VLOOKUP($B33*10+$E$2,データ貼付!$B$3:$F$102,5,FALSE))</f>
        <v/>
      </c>
      <c r="F33" t="str">
        <f>IF(ISERROR(VLOOKUP($B33*10+$F$2,データ貼付!$B$3:$F$102,5,FALSE)),"",VLOOKUP($B33*10+$F$2,データ貼付!$B$3:$F$102,5,FALSE))</f>
        <v/>
      </c>
      <c r="G33" t="str">
        <f>IF(ISERROR(VLOOKUP($B33*10+$G$2,データ貼付!$B$3:$F$102,5,FALSE)),"",VLOOKUP($B33*10+$G$2,データ貼付!$B$3:$F$102,5,FALSE))</f>
        <v/>
      </c>
      <c r="H33" t="str">
        <f>IF(ISERROR(VLOOKUP($B33*10+$H$2,データ貼付!$B$3:$F$102,5,FALSE)),"",VLOOKUP($B33*10+$H$2,データ貼付!$B$3:$F$102,5,FALSE))</f>
        <v/>
      </c>
      <c r="I33" t="str">
        <f>IF(ISERROR(VLOOKUP($B33*10+$I$2,データ貼付!$B$3:$F$102,5,FALSE)),"",VLOOKUP($B33*10+$I$2,データ貼付!$B$3:$F$102,5,FALSE))</f>
        <v/>
      </c>
      <c r="J33" t="str">
        <f t="shared" si="0"/>
        <v/>
      </c>
      <c r="K33" t="str">
        <f t="shared" si="1"/>
        <v/>
      </c>
    </row>
    <row r="34" spans="2:11" x14ac:dyDescent="0.2">
      <c r="B34">
        <v>32</v>
      </c>
      <c r="C34" t="e">
        <f>VLOOKUP($B34,データ貼付!$A$3:$I$102,4,FALSE)</f>
        <v>#N/A</v>
      </c>
      <c r="D34" t="e">
        <f>VLOOKUP($B34,データ貼付!$A$3:$I$102,5,FALSE)</f>
        <v>#N/A</v>
      </c>
      <c r="E34" t="str">
        <f>IF(ISERROR(VLOOKUP($B34*10+$E$2,データ貼付!$B$3:$F$102,5,FALSE)),"",VLOOKUP($B34*10+$E$2,データ貼付!$B$3:$F$102,5,FALSE))</f>
        <v/>
      </c>
      <c r="F34" t="str">
        <f>IF(ISERROR(VLOOKUP($B34*10+$F$2,データ貼付!$B$3:$F$102,5,FALSE)),"",VLOOKUP($B34*10+$F$2,データ貼付!$B$3:$F$102,5,FALSE))</f>
        <v/>
      </c>
      <c r="G34" t="str">
        <f>IF(ISERROR(VLOOKUP($B34*10+$G$2,データ貼付!$B$3:$F$102,5,FALSE)),"",VLOOKUP($B34*10+$G$2,データ貼付!$B$3:$F$102,5,FALSE))</f>
        <v/>
      </c>
      <c r="H34" t="str">
        <f>IF(ISERROR(VLOOKUP($B34*10+$H$2,データ貼付!$B$3:$F$102,5,FALSE)),"",VLOOKUP($B34*10+$H$2,データ貼付!$B$3:$F$102,5,FALSE))</f>
        <v/>
      </c>
      <c r="I34" t="str">
        <f>IF(ISERROR(VLOOKUP($B34*10+$I$2,データ貼付!$B$3:$F$102,5,FALSE)),"",VLOOKUP($B34*10+$I$2,データ貼付!$B$3:$F$102,5,FALSE))</f>
        <v/>
      </c>
      <c r="J34" t="str">
        <f t="shared" si="0"/>
        <v/>
      </c>
      <c r="K34" t="str">
        <f t="shared" si="1"/>
        <v/>
      </c>
    </row>
    <row r="35" spans="2:11" x14ac:dyDescent="0.2">
      <c r="B35">
        <v>33</v>
      </c>
      <c r="C35" t="e">
        <f>VLOOKUP($B35,データ貼付!$A$3:$I$102,4,FALSE)</f>
        <v>#N/A</v>
      </c>
      <c r="D35" t="e">
        <f>VLOOKUP($B35,データ貼付!$A$3:$I$102,5,FALSE)</f>
        <v>#N/A</v>
      </c>
      <c r="E35" t="str">
        <f>IF(ISERROR(VLOOKUP($B35*10+$E$2,データ貼付!$B$3:$F$102,5,FALSE)),"",VLOOKUP($B35*10+$E$2,データ貼付!$B$3:$F$102,5,FALSE))</f>
        <v/>
      </c>
      <c r="F35" t="str">
        <f>IF(ISERROR(VLOOKUP($B35*10+$F$2,データ貼付!$B$3:$F$102,5,FALSE)),"",VLOOKUP($B35*10+$F$2,データ貼付!$B$3:$F$102,5,FALSE))</f>
        <v/>
      </c>
      <c r="G35" t="str">
        <f>IF(ISERROR(VLOOKUP($B35*10+$G$2,データ貼付!$B$3:$F$102,5,FALSE)),"",VLOOKUP($B35*10+$G$2,データ貼付!$B$3:$F$102,5,FALSE))</f>
        <v/>
      </c>
      <c r="H35" t="str">
        <f>IF(ISERROR(VLOOKUP($B35*10+$H$2,データ貼付!$B$3:$F$102,5,FALSE)),"",VLOOKUP($B35*10+$H$2,データ貼付!$B$3:$F$102,5,FALSE))</f>
        <v/>
      </c>
      <c r="I35" t="str">
        <f>IF(ISERROR(VLOOKUP($B35*10+$I$2,データ貼付!$B$3:$F$102,5,FALSE)),"",VLOOKUP($B35*10+$I$2,データ貼付!$B$3:$F$102,5,FALSE))</f>
        <v/>
      </c>
      <c r="J35" t="str">
        <f t="shared" si="0"/>
        <v/>
      </c>
      <c r="K35" t="str">
        <f t="shared" si="1"/>
        <v/>
      </c>
    </row>
    <row r="36" spans="2:11" x14ac:dyDescent="0.2">
      <c r="B36">
        <v>34</v>
      </c>
      <c r="C36" t="e">
        <f>VLOOKUP($B36,データ貼付!$A$3:$I$102,4,FALSE)</f>
        <v>#N/A</v>
      </c>
      <c r="D36" t="e">
        <f>VLOOKUP($B36,データ貼付!$A$3:$I$102,5,FALSE)</f>
        <v>#N/A</v>
      </c>
      <c r="E36" t="str">
        <f>IF(ISERROR(VLOOKUP($B36*10+$E$2,データ貼付!$B$3:$F$102,5,FALSE)),"",VLOOKUP($B36*10+$E$2,データ貼付!$B$3:$F$102,5,FALSE))</f>
        <v/>
      </c>
      <c r="F36" t="str">
        <f>IF(ISERROR(VLOOKUP($B36*10+$F$2,データ貼付!$B$3:$F$102,5,FALSE)),"",VLOOKUP($B36*10+$F$2,データ貼付!$B$3:$F$102,5,FALSE))</f>
        <v/>
      </c>
      <c r="G36" t="str">
        <f>IF(ISERROR(VLOOKUP($B36*10+$G$2,データ貼付!$B$3:$F$102,5,FALSE)),"",VLOOKUP($B36*10+$G$2,データ貼付!$B$3:$F$102,5,FALSE))</f>
        <v/>
      </c>
      <c r="H36" t="str">
        <f>IF(ISERROR(VLOOKUP($B36*10+$H$2,データ貼付!$B$3:$F$102,5,FALSE)),"",VLOOKUP($B36*10+$H$2,データ貼付!$B$3:$F$102,5,FALSE))</f>
        <v/>
      </c>
      <c r="I36" t="str">
        <f>IF(ISERROR(VLOOKUP($B36*10+$I$2,データ貼付!$B$3:$F$102,5,FALSE)),"",VLOOKUP($B36*10+$I$2,データ貼付!$B$3:$F$102,5,FALSE))</f>
        <v/>
      </c>
      <c r="J36" t="str">
        <f t="shared" si="0"/>
        <v/>
      </c>
      <c r="K36" t="str">
        <f t="shared" si="1"/>
        <v/>
      </c>
    </row>
    <row r="37" spans="2:11" x14ac:dyDescent="0.2">
      <c r="B37">
        <v>35</v>
      </c>
      <c r="C37" t="e">
        <f>VLOOKUP($B37,データ貼付!$A$3:$I$102,4,FALSE)</f>
        <v>#N/A</v>
      </c>
      <c r="D37" t="e">
        <f>VLOOKUP($B37,データ貼付!$A$3:$I$102,5,FALSE)</f>
        <v>#N/A</v>
      </c>
      <c r="E37" t="str">
        <f>IF(ISERROR(VLOOKUP($B37*10+$E$2,データ貼付!$B$3:$F$102,5,FALSE)),"",VLOOKUP($B37*10+$E$2,データ貼付!$B$3:$F$102,5,FALSE))</f>
        <v/>
      </c>
      <c r="F37" t="str">
        <f>IF(ISERROR(VLOOKUP($B37*10+$F$2,データ貼付!$B$3:$F$102,5,FALSE)),"",VLOOKUP($B37*10+$F$2,データ貼付!$B$3:$F$102,5,FALSE))</f>
        <v/>
      </c>
      <c r="G37" t="str">
        <f>IF(ISERROR(VLOOKUP($B37*10+$G$2,データ貼付!$B$3:$F$102,5,FALSE)),"",VLOOKUP($B37*10+$G$2,データ貼付!$B$3:$F$102,5,FALSE))</f>
        <v/>
      </c>
      <c r="H37" t="str">
        <f>IF(ISERROR(VLOOKUP($B37*10+$H$2,データ貼付!$B$3:$F$102,5,FALSE)),"",VLOOKUP($B37*10+$H$2,データ貼付!$B$3:$F$102,5,FALSE))</f>
        <v/>
      </c>
      <c r="I37" t="str">
        <f>IF(ISERROR(VLOOKUP($B37*10+$I$2,データ貼付!$B$3:$F$102,5,FALSE)),"",VLOOKUP($B37*10+$I$2,データ貼付!$B$3:$F$102,5,FALSE))</f>
        <v/>
      </c>
      <c r="J37" t="str">
        <f t="shared" si="0"/>
        <v/>
      </c>
      <c r="K37" t="str">
        <f t="shared" si="1"/>
        <v/>
      </c>
    </row>
    <row r="38" spans="2:11" x14ac:dyDescent="0.2">
      <c r="B38">
        <v>36</v>
      </c>
      <c r="C38" t="e">
        <f>VLOOKUP($B38,データ貼付!$A$3:$I$102,4,FALSE)</f>
        <v>#N/A</v>
      </c>
      <c r="D38" t="e">
        <f>VLOOKUP($B38,データ貼付!$A$3:$I$102,5,FALSE)</f>
        <v>#N/A</v>
      </c>
      <c r="E38" t="str">
        <f>IF(ISERROR(VLOOKUP($B38*10+$E$2,データ貼付!$B$3:$F$102,5,FALSE)),"",VLOOKUP($B38*10+$E$2,データ貼付!$B$3:$F$102,5,FALSE))</f>
        <v/>
      </c>
      <c r="F38" t="str">
        <f>IF(ISERROR(VLOOKUP($B38*10+$F$2,データ貼付!$B$3:$F$102,5,FALSE)),"",VLOOKUP($B38*10+$F$2,データ貼付!$B$3:$F$102,5,FALSE))</f>
        <v/>
      </c>
      <c r="G38" t="str">
        <f>IF(ISERROR(VLOOKUP($B38*10+$G$2,データ貼付!$B$3:$F$102,5,FALSE)),"",VLOOKUP($B38*10+$G$2,データ貼付!$B$3:$F$102,5,FALSE))</f>
        <v/>
      </c>
      <c r="H38" t="str">
        <f>IF(ISERROR(VLOOKUP($B38*10+$H$2,データ貼付!$B$3:$F$102,5,FALSE)),"",VLOOKUP($B38*10+$H$2,データ貼付!$B$3:$F$102,5,FALSE))</f>
        <v/>
      </c>
      <c r="I38" t="str">
        <f>IF(ISERROR(VLOOKUP($B38*10+$I$2,データ貼付!$B$3:$F$102,5,FALSE)),"",VLOOKUP($B38*10+$I$2,データ貼付!$B$3:$F$102,5,FALSE))</f>
        <v/>
      </c>
      <c r="J38" t="str">
        <f t="shared" si="0"/>
        <v/>
      </c>
      <c r="K38" t="str">
        <f t="shared" si="1"/>
        <v/>
      </c>
    </row>
    <row r="39" spans="2:11" x14ac:dyDescent="0.2">
      <c r="B39">
        <v>37</v>
      </c>
      <c r="C39" t="e">
        <f>VLOOKUP($B39,データ貼付!$A$3:$I$102,4,FALSE)</f>
        <v>#N/A</v>
      </c>
      <c r="D39" t="e">
        <f>VLOOKUP($B39,データ貼付!$A$3:$I$102,5,FALSE)</f>
        <v>#N/A</v>
      </c>
      <c r="E39" t="str">
        <f>IF(ISERROR(VLOOKUP($B39*10+$E$2,データ貼付!$B$3:$F$102,5,FALSE)),"",VLOOKUP($B39*10+$E$2,データ貼付!$B$3:$F$102,5,FALSE))</f>
        <v/>
      </c>
      <c r="F39" t="str">
        <f>IF(ISERROR(VLOOKUP($B39*10+$F$2,データ貼付!$B$3:$F$102,5,FALSE)),"",VLOOKUP($B39*10+$F$2,データ貼付!$B$3:$F$102,5,FALSE))</f>
        <v/>
      </c>
      <c r="G39" t="str">
        <f>IF(ISERROR(VLOOKUP($B39*10+$G$2,データ貼付!$B$3:$F$102,5,FALSE)),"",VLOOKUP($B39*10+$G$2,データ貼付!$B$3:$F$102,5,FALSE))</f>
        <v/>
      </c>
      <c r="H39" t="str">
        <f>IF(ISERROR(VLOOKUP($B39*10+$H$2,データ貼付!$B$3:$F$102,5,FALSE)),"",VLOOKUP($B39*10+$H$2,データ貼付!$B$3:$F$102,5,FALSE))</f>
        <v/>
      </c>
      <c r="I39" t="str">
        <f>IF(ISERROR(VLOOKUP($B39*10+$I$2,データ貼付!$B$3:$F$102,5,FALSE)),"",VLOOKUP($B39*10+$I$2,データ貼付!$B$3:$F$102,5,FALSE))</f>
        <v/>
      </c>
      <c r="J39" t="str">
        <f t="shared" si="0"/>
        <v/>
      </c>
      <c r="K39" t="str">
        <f t="shared" si="1"/>
        <v/>
      </c>
    </row>
    <row r="40" spans="2:11" x14ac:dyDescent="0.2">
      <c r="B40">
        <v>38</v>
      </c>
      <c r="C40" t="e">
        <f>VLOOKUP($B40,データ貼付!$A$3:$I$102,4,FALSE)</f>
        <v>#N/A</v>
      </c>
      <c r="D40" t="e">
        <f>VLOOKUP($B40,データ貼付!$A$3:$I$102,5,FALSE)</f>
        <v>#N/A</v>
      </c>
      <c r="E40" t="str">
        <f>IF(ISERROR(VLOOKUP($B40*10+$E$2,データ貼付!$B$3:$F$102,5,FALSE)),"",VLOOKUP($B40*10+$E$2,データ貼付!$B$3:$F$102,5,FALSE))</f>
        <v/>
      </c>
      <c r="F40" t="str">
        <f>IF(ISERROR(VLOOKUP($B40*10+$F$2,データ貼付!$B$3:$F$102,5,FALSE)),"",VLOOKUP($B40*10+$F$2,データ貼付!$B$3:$F$102,5,FALSE))</f>
        <v/>
      </c>
      <c r="G40" t="str">
        <f>IF(ISERROR(VLOOKUP($B40*10+$G$2,データ貼付!$B$3:$F$102,5,FALSE)),"",VLOOKUP($B40*10+$G$2,データ貼付!$B$3:$F$102,5,FALSE))</f>
        <v/>
      </c>
      <c r="H40" t="str">
        <f>IF(ISERROR(VLOOKUP($B40*10+$H$2,データ貼付!$B$3:$F$102,5,FALSE)),"",VLOOKUP($B40*10+$H$2,データ貼付!$B$3:$F$102,5,FALSE))</f>
        <v/>
      </c>
      <c r="I40" t="str">
        <f>IF(ISERROR(VLOOKUP($B40*10+$I$2,データ貼付!$B$3:$F$102,5,FALSE)),"",VLOOKUP($B40*10+$I$2,データ貼付!$B$3:$F$102,5,FALSE))</f>
        <v/>
      </c>
      <c r="J40" t="str">
        <f t="shared" si="0"/>
        <v/>
      </c>
      <c r="K40" t="str">
        <f t="shared" si="1"/>
        <v/>
      </c>
    </row>
    <row r="41" spans="2:11" x14ac:dyDescent="0.2">
      <c r="B41">
        <v>39</v>
      </c>
      <c r="C41" t="e">
        <f>VLOOKUP($B41,データ貼付!$A$3:$I$102,4,FALSE)</f>
        <v>#N/A</v>
      </c>
      <c r="D41" t="e">
        <f>VLOOKUP($B41,データ貼付!$A$3:$I$102,5,FALSE)</f>
        <v>#N/A</v>
      </c>
      <c r="E41" t="str">
        <f>IF(ISERROR(VLOOKUP($B41*10+$E$2,データ貼付!$B$3:$F$102,5,FALSE)),"",VLOOKUP($B41*10+$E$2,データ貼付!$B$3:$F$102,5,FALSE))</f>
        <v/>
      </c>
      <c r="F41" t="str">
        <f>IF(ISERROR(VLOOKUP($B41*10+$F$2,データ貼付!$B$3:$F$102,5,FALSE)),"",VLOOKUP($B41*10+$F$2,データ貼付!$B$3:$F$102,5,FALSE))</f>
        <v/>
      </c>
      <c r="G41" t="str">
        <f>IF(ISERROR(VLOOKUP($B41*10+$G$2,データ貼付!$B$3:$F$102,5,FALSE)),"",VLOOKUP($B41*10+$G$2,データ貼付!$B$3:$F$102,5,FALSE))</f>
        <v/>
      </c>
      <c r="H41" t="str">
        <f>IF(ISERROR(VLOOKUP($B41*10+$H$2,データ貼付!$B$3:$F$102,5,FALSE)),"",VLOOKUP($B41*10+$H$2,データ貼付!$B$3:$F$102,5,FALSE))</f>
        <v/>
      </c>
      <c r="I41" t="str">
        <f>IF(ISERROR(VLOOKUP($B41*10+$I$2,データ貼付!$B$3:$F$102,5,FALSE)),"",VLOOKUP($B41*10+$I$2,データ貼付!$B$3:$F$102,5,FALSE))</f>
        <v/>
      </c>
      <c r="J41" t="str">
        <f t="shared" si="0"/>
        <v/>
      </c>
      <c r="K41" t="str">
        <f t="shared" si="1"/>
        <v/>
      </c>
    </row>
    <row r="42" spans="2:11" x14ac:dyDescent="0.2">
      <c r="B42">
        <v>40</v>
      </c>
      <c r="C42" t="e">
        <f>VLOOKUP($B42,データ貼付!$A$3:$I$102,4,FALSE)</f>
        <v>#N/A</v>
      </c>
      <c r="D42" t="e">
        <f>VLOOKUP($B42,データ貼付!$A$3:$I$102,5,FALSE)</f>
        <v>#N/A</v>
      </c>
      <c r="E42" t="str">
        <f>IF(ISERROR(VLOOKUP($B42*10+$E$2,データ貼付!$B$3:$F$102,5,FALSE)),"",VLOOKUP($B42*10+$E$2,データ貼付!$B$3:$F$102,5,FALSE))</f>
        <v/>
      </c>
      <c r="F42" t="str">
        <f>IF(ISERROR(VLOOKUP($B42*10+$F$2,データ貼付!$B$3:$F$102,5,FALSE)),"",VLOOKUP($B42*10+$F$2,データ貼付!$B$3:$F$102,5,FALSE))</f>
        <v/>
      </c>
      <c r="G42" t="str">
        <f>IF(ISERROR(VLOOKUP($B42*10+$G$2,データ貼付!$B$3:$F$102,5,FALSE)),"",VLOOKUP($B42*10+$G$2,データ貼付!$B$3:$F$102,5,FALSE))</f>
        <v/>
      </c>
      <c r="H42" t="str">
        <f>IF(ISERROR(VLOOKUP($B42*10+$H$2,データ貼付!$B$3:$F$102,5,FALSE)),"",VLOOKUP($B42*10+$H$2,データ貼付!$B$3:$F$102,5,FALSE))</f>
        <v/>
      </c>
      <c r="I42" t="str">
        <f>IF(ISERROR(VLOOKUP($B42*10+$I$2,データ貼付!$B$3:$F$102,5,FALSE)),"",VLOOKUP($B42*10+$I$2,データ貼付!$B$3:$F$102,5,FALSE))</f>
        <v/>
      </c>
      <c r="J42" t="str">
        <f t="shared" si="0"/>
        <v/>
      </c>
      <c r="K42" t="str">
        <f t="shared" si="1"/>
        <v/>
      </c>
    </row>
    <row r="43" spans="2:11" x14ac:dyDescent="0.2">
      <c r="B43">
        <v>41</v>
      </c>
      <c r="C43" t="e">
        <f>VLOOKUP($B43,データ貼付!$A$3:$I$102,4,FALSE)</f>
        <v>#N/A</v>
      </c>
      <c r="D43" t="e">
        <f>VLOOKUP($B43,データ貼付!$A$3:$I$102,5,FALSE)</f>
        <v>#N/A</v>
      </c>
      <c r="E43" t="str">
        <f>IF(ISERROR(VLOOKUP($B43*10+$E$2,データ貼付!$B$3:$F$102,5,FALSE)),"",VLOOKUP($B43*10+$E$2,データ貼付!$B$3:$F$102,5,FALSE))</f>
        <v/>
      </c>
      <c r="F43" t="str">
        <f>IF(ISERROR(VLOOKUP($B43*10+$F$2,データ貼付!$B$3:$F$102,5,FALSE)),"",VLOOKUP($B43*10+$F$2,データ貼付!$B$3:$F$102,5,FALSE))</f>
        <v/>
      </c>
      <c r="G43" t="str">
        <f>IF(ISERROR(VLOOKUP($B43*10+$G$2,データ貼付!$B$3:$F$102,5,FALSE)),"",VLOOKUP($B43*10+$G$2,データ貼付!$B$3:$F$102,5,FALSE))</f>
        <v/>
      </c>
      <c r="H43" t="str">
        <f>IF(ISERROR(VLOOKUP($B43*10+$H$2,データ貼付!$B$3:$F$102,5,FALSE)),"",VLOOKUP($B43*10+$H$2,データ貼付!$B$3:$F$102,5,FALSE))</f>
        <v/>
      </c>
      <c r="I43" t="str">
        <f>IF(ISERROR(VLOOKUP($B43*10+$I$2,データ貼付!$B$3:$F$102,5,FALSE)),"",VLOOKUP($B43*10+$I$2,データ貼付!$B$3:$F$102,5,FALSE))</f>
        <v/>
      </c>
      <c r="J43" t="str">
        <f t="shared" si="0"/>
        <v/>
      </c>
      <c r="K43" t="str">
        <f t="shared" si="1"/>
        <v/>
      </c>
    </row>
    <row r="44" spans="2:11" x14ac:dyDescent="0.2">
      <c r="B44">
        <v>42</v>
      </c>
      <c r="C44" t="e">
        <f>VLOOKUP($B44,データ貼付!$A$3:$I$102,4,FALSE)</f>
        <v>#N/A</v>
      </c>
      <c r="D44" t="e">
        <f>VLOOKUP($B44,データ貼付!$A$3:$I$102,5,FALSE)</f>
        <v>#N/A</v>
      </c>
      <c r="E44" t="str">
        <f>IF(ISERROR(VLOOKUP($B44*10+$E$2,データ貼付!$B$3:$F$102,5,FALSE)),"",VLOOKUP($B44*10+$E$2,データ貼付!$B$3:$F$102,5,FALSE))</f>
        <v/>
      </c>
      <c r="F44" t="str">
        <f>IF(ISERROR(VLOOKUP($B44*10+$F$2,データ貼付!$B$3:$F$102,5,FALSE)),"",VLOOKUP($B44*10+$F$2,データ貼付!$B$3:$F$102,5,FALSE))</f>
        <v/>
      </c>
      <c r="G44" t="str">
        <f>IF(ISERROR(VLOOKUP($B44*10+$G$2,データ貼付!$B$3:$F$102,5,FALSE)),"",VLOOKUP($B44*10+$G$2,データ貼付!$B$3:$F$102,5,FALSE))</f>
        <v/>
      </c>
      <c r="H44" t="str">
        <f>IF(ISERROR(VLOOKUP($B44*10+$H$2,データ貼付!$B$3:$F$102,5,FALSE)),"",VLOOKUP($B44*10+$H$2,データ貼付!$B$3:$F$102,5,FALSE))</f>
        <v/>
      </c>
      <c r="I44" t="str">
        <f>IF(ISERROR(VLOOKUP($B44*10+$I$2,データ貼付!$B$3:$F$102,5,FALSE)),"",VLOOKUP($B44*10+$I$2,データ貼付!$B$3:$F$102,5,FALSE))</f>
        <v/>
      </c>
      <c r="J44" t="str">
        <f t="shared" si="0"/>
        <v/>
      </c>
      <c r="K44" t="str">
        <f t="shared" si="1"/>
        <v/>
      </c>
    </row>
    <row r="45" spans="2:11" x14ac:dyDescent="0.2">
      <c r="B45">
        <v>43</v>
      </c>
      <c r="C45" t="e">
        <f>VLOOKUP($B45,データ貼付!$A$3:$I$102,4,FALSE)</f>
        <v>#N/A</v>
      </c>
      <c r="D45" t="e">
        <f>VLOOKUP($B45,データ貼付!$A$3:$I$102,5,FALSE)</f>
        <v>#N/A</v>
      </c>
      <c r="E45" t="str">
        <f>IF(ISERROR(VLOOKUP($B45*10+$E$2,データ貼付!$B$3:$F$102,5,FALSE)),"",VLOOKUP($B45*10+$E$2,データ貼付!$B$3:$F$102,5,FALSE))</f>
        <v/>
      </c>
      <c r="F45" t="str">
        <f>IF(ISERROR(VLOOKUP($B45*10+$F$2,データ貼付!$B$3:$F$102,5,FALSE)),"",VLOOKUP($B45*10+$F$2,データ貼付!$B$3:$F$102,5,FALSE))</f>
        <v/>
      </c>
      <c r="G45" t="str">
        <f>IF(ISERROR(VLOOKUP($B45*10+$G$2,データ貼付!$B$3:$F$102,5,FALSE)),"",VLOOKUP($B45*10+$G$2,データ貼付!$B$3:$F$102,5,FALSE))</f>
        <v/>
      </c>
      <c r="H45" t="str">
        <f>IF(ISERROR(VLOOKUP($B45*10+$H$2,データ貼付!$B$3:$F$102,5,FALSE)),"",VLOOKUP($B45*10+$H$2,データ貼付!$B$3:$F$102,5,FALSE))</f>
        <v/>
      </c>
      <c r="I45" t="str">
        <f>IF(ISERROR(VLOOKUP($B45*10+$I$2,データ貼付!$B$3:$F$102,5,FALSE)),"",VLOOKUP($B45*10+$I$2,データ貼付!$B$3:$F$102,5,FALSE))</f>
        <v/>
      </c>
      <c r="J45" t="str">
        <f t="shared" si="0"/>
        <v/>
      </c>
      <c r="K45" t="str">
        <f t="shared" si="1"/>
        <v/>
      </c>
    </row>
    <row r="46" spans="2:11" x14ac:dyDescent="0.2">
      <c r="B46">
        <v>44</v>
      </c>
      <c r="C46" t="e">
        <f>VLOOKUP($B46,データ貼付!$A$3:$I$102,4,FALSE)</f>
        <v>#N/A</v>
      </c>
      <c r="D46" t="e">
        <f>VLOOKUP($B46,データ貼付!$A$3:$I$102,5,FALSE)</f>
        <v>#N/A</v>
      </c>
      <c r="E46" t="str">
        <f>IF(ISERROR(VLOOKUP($B46*10+$E$2,データ貼付!$B$3:$F$102,5,FALSE)),"",VLOOKUP($B46*10+$E$2,データ貼付!$B$3:$F$102,5,FALSE))</f>
        <v/>
      </c>
      <c r="F46" t="str">
        <f>IF(ISERROR(VLOOKUP($B46*10+$F$2,データ貼付!$B$3:$F$102,5,FALSE)),"",VLOOKUP($B46*10+$F$2,データ貼付!$B$3:$F$102,5,FALSE))</f>
        <v/>
      </c>
      <c r="G46" t="str">
        <f>IF(ISERROR(VLOOKUP($B46*10+$G$2,データ貼付!$B$3:$F$102,5,FALSE)),"",VLOOKUP($B46*10+$G$2,データ貼付!$B$3:$F$102,5,FALSE))</f>
        <v/>
      </c>
      <c r="H46" t="str">
        <f>IF(ISERROR(VLOOKUP($B46*10+$H$2,データ貼付!$B$3:$F$102,5,FALSE)),"",VLOOKUP($B46*10+$H$2,データ貼付!$B$3:$F$102,5,FALSE))</f>
        <v/>
      </c>
      <c r="I46" t="str">
        <f>IF(ISERROR(VLOOKUP($B46*10+$I$2,データ貼付!$B$3:$F$102,5,FALSE)),"",VLOOKUP($B46*10+$I$2,データ貼付!$B$3:$F$102,5,FALSE))</f>
        <v/>
      </c>
      <c r="J46" t="str">
        <f t="shared" si="0"/>
        <v/>
      </c>
      <c r="K46" t="str">
        <f t="shared" si="1"/>
        <v/>
      </c>
    </row>
    <row r="47" spans="2:11" x14ac:dyDescent="0.2">
      <c r="B47">
        <v>45</v>
      </c>
      <c r="C47" t="e">
        <f>VLOOKUP($B47,データ貼付!$A$3:$I$102,4,FALSE)</f>
        <v>#N/A</v>
      </c>
      <c r="D47" t="e">
        <f>VLOOKUP($B47,データ貼付!$A$3:$I$102,5,FALSE)</f>
        <v>#N/A</v>
      </c>
      <c r="E47" t="str">
        <f>IF(ISERROR(VLOOKUP($B47*10+$E$2,データ貼付!$B$3:$F$102,5,FALSE)),"",VLOOKUP($B47*10+$E$2,データ貼付!$B$3:$F$102,5,FALSE))</f>
        <v/>
      </c>
      <c r="F47" t="str">
        <f>IF(ISERROR(VLOOKUP($B47*10+$F$2,データ貼付!$B$3:$F$102,5,FALSE)),"",VLOOKUP($B47*10+$F$2,データ貼付!$B$3:$F$102,5,FALSE))</f>
        <v/>
      </c>
      <c r="G47" t="str">
        <f>IF(ISERROR(VLOOKUP($B47*10+$G$2,データ貼付!$B$3:$F$102,5,FALSE)),"",VLOOKUP($B47*10+$G$2,データ貼付!$B$3:$F$102,5,FALSE))</f>
        <v/>
      </c>
      <c r="H47" t="str">
        <f>IF(ISERROR(VLOOKUP($B47*10+$H$2,データ貼付!$B$3:$F$102,5,FALSE)),"",VLOOKUP($B47*10+$H$2,データ貼付!$B$3:$F$102,5,FALSE))</f>
        <v/>
      </c>
      <c r="I47" t="str">
        <f>IF(ISERROR(VLOOKUP($B47*10+$I$2,データ貼付!$B$3:$F$102,5,FALSE)),"",VLOOKUP($B47*10+$I$2,データ貼付!$B$3:$F$102,5,FALSE))</f>
        <v/>
      </c>
      <c r="J47" t="str">
        <f t="shared" si="0"/>
        <v/>
      </c>
      <c r="K47" t="str">
        <f t="shared" si="1"/>
        <v/>
      </c>
    </row>
    <row r="48" spans="2:11" x14ac:dyDescent="0.2">
      <c r="B48">
        <v>46</v>
      </c>
      <c r="C48" t="e">
        <f>VLOOKUP($B48,データ貼付!$A$3:$I$102,4,FALSE)</f>
        <v>#N/A</v>
      </c>
      <c r="D48" t="e">
        <f>VLOOKUP($B48,データ貼付!$A$3:$I$102,5,FALSE)</f>
        <v>#N/A</v>
      </c>
      <c r="E48" t="str">
        <f>IF(ISERROR(VLOOKUP($B48*10+$E$2,データ貼付!$B$3:$F$102,5,FALSE)),"",VLOOKUP($B48*10+$E$2,データ貼付!$B$3:$F$102,5,FALSE))</f>
        <v/>
      </c>
      <c r="F48" t="str">
        <f>IF(ISERROR(VLOOKUP($B48*10+$F$2,データ貼付!$B$3:$F$102,5,FALSE)),"",VLOOKUP($B48*10+$F$2,データ貼付!$B$3:$F$102,5,FALSE))</f>
        <v/>
      </c>
      <c r="G48" t="str">
        <f>IF(ISERROR(VLOOKUP($B48*10+$G$2,データ貼付!$B$3:$F$102,5,FALSE)),"",VLOOKUP($B48*10+$G$2,データ貼付!$B$3:$F$102,5,FALSE))</f>
        <v/>
      </c>
      <c r="H48" t="str">
        <f>IF(ISERROR(VLOOKUP($B48*10+$H$2,データ貼付!$B$3:$F$102,5,FALSE)),"",VLOOKUP($B48*10+$H$2,データ貼付!$B$3:$F$102,5,FALSE))</f>
        <v/>
      </c>
      <c r="I48" t="str">
        <f>IF(ISERROR(VLOOKUP($B48*10+$I$2,データ貼付!$B$3:$F$102,5,FALSE)),"",VLOOKUP($B48*10+$I$2,データ貼付!$B$3:$F$102,5,FALSE))</f>
        <v/>
      </c>
      <c r="J48" t="str">
        <f t="shared" si="0"/>
        <v/>
      </c>
      <c r="K48" t="str">
        <f t="shared" si="1"/>
        <v/>
      </c>
    </row>
    <row r="49" spans="2:11" x14ac:dyDescent="0.2">
      <c r="B49">
        <v>47</v>
      </c>
      <c r="C49" t="e">
        <f>VLOOKUP($B49,データ貼付!$A$3:$I$102,4,FALSE)</f>
        <v>#N/A</v>
      </c>
      <c r="D49" t="e">
        <f>VLOOKUP($B49,データ貼付!$A$3:$I$102,5,FALSE)</f>
        <v>#N/A</v>
      </c>
      <c r="E49" t="str">
        <f>IF(ISERROR(VLOOKUP($B49*10+$E$2,データ貼付!$B$3:$F$102,5,FALSE)),"",VLOOKUP($B49*10+$E$2,データ貼付!$B$3:$F$102,5,FALSE))</f>
        <v/>
      </c>
      <c r="F49" t="str">
        <f>IF(ISERROR(VLOOKUP($B49*10+$F$2,データ貼付!$B$3:$F$102,5,FALSE)),"",VLOOKUP($B49*10+$F$2,データ貼付!$B$3:$F$102,5,FALSE))</f>
        <v/>
      </c>
      <c r="G49" t="str">
        <f>IF(ISERROR(VLOOKUP($B49*10+$G$2,データ貼付!$B$3:$F$102,5,FALSE)),"",VLOOKUP($B49*10+$G$2,データ貼付!$B$3:$F$102,5,FALSE))</f>
        <v/>
      </c>
      <c r="H49" t="str">
        <f>IF(ISERROR(VLOOKUP($B49*10+$H$2,データ貼付!$B$3:$F$102,5,FALSE)),"",VLOOKUP($B49*10+$H$2,データ貼付!$B$3:$F$102,5,FALSE))</f>
        <v/>
      </c>
      <c r="I49" t="str">
        <f>IF(ISERROR(VLOOKUP($B49*10+$I$2,データ貼付!$B$3:$F$102,5,FALSE)),"",VLOOKUP($B49*10+$I$2,データ貼付!$B$3:$F$102,5,FALSE))</f>
        <v/>
      </c>
      <c r="J49" t="str">
        <f t="shared" si="0"/>
        <v/>
      </c>
      <c r="K49" t="str">
        <f t="shared" si="1"/>
        <v/>
      </c>
    </row>
    <row r="50" spans="2:11" x14ac:dyDescent="0.2">
      <c r="B50">
        <v>48</v>
      </c>
      <c r="C50" t="e">
        <f>VLOOKUP($B50,データ貼付!$A$3:$I$102,4,FALSE)</f>
        <v>#N/A</v>
      </c>
      <c r="D50" t="e">
        <f>VLOOKUP($B50,データ貼付!$A$3:$I$102,5,FALSE)</f>
        <v>#N/A</v>
      </c>
      <c r="E50" t="str">
        <f>IF(ISERROR(VLOOKUP($B50*10+$E$2,データ貼付!$B$3:$F$102,5,FALSE)),"",VLOOKUP($B50*10+$E$2,データ貼付!$B$3:$F$102,5,FALSE))</f>
        <v/>
      </c>
      <c r="F50" t="str">
        <f>IF(ISERROR(VLOOKUP($B50*10+$F$2,データ貼付!$B$3:$F$102,5,FALSE)),"",VLOOKUP($B50*10+$F$2,データ貼付!$B$3:$F$102,5,FALSE))</f>
        <v/>
      </c>
      <c r="G50" t="str">
        <f>IF(ISERROR(VLOOKUP($B50*10+$G$2,データ貼付!$B$3:$F$102,5,FALSE)),"",VLOOKUP($B50*10+$G$2,データ貼付!$B$3:$F$102,5,FALSE))</f>
        <v/>
      </c>
      <c r="H50" t="str">
        <f>IF(ISERROR(VLOOKUP($B50*10+$H$2,データ貼付!$B$3:$F$102,5,FALSE)),"",VLOOKUP($B50*10+$H$2,データ貼付!$B$3:$F$102,5,FALSE))</f>
        <v/>
      </c>
      <c r="I50" t="str">
        <f>IF(ISERROR(VLOOKUP($B50*10+$I$2,データ貼付!$B$3:$F$102,5,FALSE)),"",VLOOKUP($B50*10+$I$2,データ貼付!$B$3:$F$102,5,FALSE))</f>
        <v/>
      </c>
      <c r="J50" t="str">
        <f t="shared" si="0"/>
        <v/>
      </c>
      <c r="K50" t="str">
        <f t="shared" si="1"/>
        <v/>
      </c>
    </row>
    <row r="51" spans="2:11" x14ac:dyDescent="0.2">
      <c r="B51">
        <v>49</v>
      </c>
      <c r="C51" t="e">
        <f>VLOOKUP($B51,データ貼付!$A$3:$I$102,4,FALSE)</f>
        <v>#N/A</v>
      </c>
      <c r="D51" t="e">
        <f>VLOOKUP($B51,データ貼付!$A$3:$I$102,5,FALSE)</f>
        <v>#N/A</v>
      </c>
      <c r="E51" t="str">
        <f>IF(ISERROR(VLOOKUP($B51*10+$E$2,データ貼付!$B$3:$F$102,5,FALSE)),"",VLOOKUP($B51*10+$E$2,データ貼付!$B$3:$F$102,5,FALSE))</f>
        <v/>
      </c>
      <c r="F51" t="str">
        <f>IF(ISERROR(VLOOKUP($B51*10+$F$2,データ貼付!$B$3:$F$102,5,FALSE)),"",VLOOKUP($B51*10+$F$2,データ貼付!$B$3:$F$102,5,FALSE))</f>
        <v/>
      </c>
      <c r="G51" t="str">
        <f>IF(ISERROR(VLOOKUP($B51*10+$G$2,データ貼付!$B$3:$F$102,5,FALSE)),"",VLOOKUP($B51*10+$G$2,データ貼付!$B$3:$F$102,5,FALSE))</f>
        <v/>
      </c>
      <c r="H51" t="str">
        <f>IF(ISERROR(VLOOKUP($B51*10+$H$2,データ貼付!$B$3:$F$102,5,FALSE)),"",VLOOKUP($B51*10+$H$2,データ貼付!$B$3:$F$102,5,FALSE))</f>
        <v/>
      </c>
      <c r="I51" t="str">
        <f>IF(ISERROR(VLOOKUP($B51*10+$I$2,データ貼付!$B$3:$F$102,5,FALSE)),"",VLOOKUP($B51*10+$I$2,データ貼付!$B$3:$F$102,5,FALSE))</f>
        <v/>
      </c>
      <c r="J51" t="str">
        <f t="shared" si="0"/>
        <v/>
      </c>
      <c r="K51" t="str">
        <f t="shared" si="1"/>
        <v/>
      </c>
    </row>
    <row r="52" spans="2:11" x14ac:dyDescent="0.2">
      <c r="B52">
        <v>50</v>
      </c>
      <c r="C52" t="e">
        <f>VLOOKUP($B52,データ貼付!$A$3:$I$102,4,FALSE)</f>
        <v>#N/A</v>
      </c>
      <c r="D52" t="e">
        <f>VLOOKUP($B52,データ貼付!$A$3:$I$102,5,FALSE)</f>
        <v>#N/A</v>
      </c>
      <c r="E52" t="str">
        <f>IF(ISERROR(VLOOKUP($B52*10+$E$2,データ貼付!$B$3:$F$102,5,FALSE)),"",VLOOKUP($B52*10+$E$2,データ貼付!$B$3:$F$102,5,FALSE))</f>
        <v/>
      </c>
      <c r="F52" t="str">
        <f>IF(ISERROR(VLOOKUP($B52*10+$F$2,データ貼付!$B$3:$F$102,5,FALSE)),"",VLOOKUP($B52*10+$F$2,データ貼付!$B$3:$F$102,5,FALSE))</f>
        <v/>
      </c>
      <c r="G52" t="str">
        <f>IF(ISERROR(VLOOKUP($B52*10+$G$2,データ貼付!$B$3:$F$102,5,FALSE)),"",VLOOKUP($B52*10+$G$2,データ貼付!$B$3:$F$102,5,FALSE))</f>
        <v/>
      </c>
      <c r="H52" t="str">
        <f>IF(ISERROR(VLOOKUP($B52*10+$H$2,データ貼付!$B$3:$F$102,5,FALSE)),"",VLOOKUP($B52*10+$H$2,データ貼付!$B$3:$F$102,5,FALSE))</f>
        <v/>
      </c>
      <c r="I52" t="str">
        <f>IF(ISERROR(VLOOKUP($B52*10+$I$2,データ貼付!$B$3:$F$102,5,FALSE)),"",VLOOKUP($B52*10+$I$2,データ貼付!$B$3:$F$102,5,FALSE))</f>
        <v/>
      </c>
      <c r="J52" t="str">
        <f t="shared" si="0"/>
        <v/>
      </c>
      <c r="K52" t="str">
        <f t="shared" si="1"/>
        <v/>
      </c>
    </row>
    <row r="53" spans="2:11" x14ac:dyDescent="0.2">
      <c r="B53">
        <v>51</v>
      </c>
      <c r="C53" t="e">
        <f>VLOOKUP($B53,データ貼付!$A$3:$I$102,4,FALSE)</f>
        <v>#N/A</v>
      </c>
      <c r="D53" t="e">
        <f>VLOOKUP($B53,データ貼付!$A$3:$I$102,5,FALSE)</f>
        <v>#N/A</v>
      </c>
      <c r="E53" t="str">
        <f>IF(ISERROR(VLOOKUP($B53*10+$E$2,データ貼付!$B$3:$F$102,5,FALSE)),"",VLOOKUP($B53*10+$E$2,データ貼付!$B$3:$F$102,5,FALSE))</f>
        <v/>
      </c>
      <c r="F53" t="str">
        <f>IF(ISERROR(VLOOKUP($B53*10+$F$2,データ貼付!$B$3:$F$102,5,FALSE)),"",VLOOKUP($B53*10+$F$2,データ貼付!$B$3:$F$102,5,FALSE))</f>
        <v/>
      </c>
      <c r="G53" t="str">
        <f>IF(ISERROR(VLOOKUP($B53*10+$G$2,データ貼付!$B$3:$F$102,5,FALSE)),"",VLOOKUP($B53*10+$G$2,データ貼付!$B$3:$F$102,5,FALSE))</f>
        <v/>
      </c>
      <c r="H53" t="str">
        <f>IF(ISERROR(VLOOKUP($B53*10+$H$2,データ貼付!$B$3:$F$102,5,FALSE)),"",VLOOKUP($B53*10+$H$2,データ貼付!$B$3:$F$102,5,FALSE))</f>
        <v/>
      </c>
      <c r="I53" t="str">
        <f>IF(ISERROR(VLOOKUP($B53*10+$I$2,データ貼付!$B$3:$F$102,5,FALSE)),"",VLOOKUP($B53*10+$I$2,データ貼付!$B$3:$F$102,5,FALSE))</f>
        <v/>
      </c>
    </row>
    <row r="54" spans="2:11" x14ac:dyDescent="0.2">
      <c r="B54">
        <v>52</v>
      </c>
      <c r="C54" t="e">
        <f>VLOOKUP($B54,データ貼付!$A$3:$I$102,4,FALSE)</f>
        <v>#N/A</v>
      </c>
      <c r="D54" t="e">
        <f>VLOOKUP($B54,データ貼付!$A$3:$I$102,5,FALSE)</f>
        <v>#N/A</v>
      </c>
      <c r="E54" t="str">
        <f>IF(ISERROR(VLOOKUP($B54*10+$E$2,データ貼付!$B$3:$F$102,5,FALSE)),"",VLOOKUP($B54*10+$E$2,データ貼付!$B$3:$F$102,5,FALSE))</f>
        <v/>
      </c>
      <c r="F54" t="str">
        <f>IF(ISERROR(VLOOKUP($B54*10+$F$2,データ貼付!$B$3:$F$102,5,FALSE)),"",VLOOKUP($B54*10+$F$2,データ貼付!$B$3:$F$102,5,FALSE))</f>
        <v/>
      </c>
      <c r="G54" t="str">
        <f>IF(ISERROR(VLOOKUP($B54*10+$G$2,データ貼付!$B$3:$F$102,5,FALSE)),"",VLOOKUP($B54*10+$G$2,データ貼付!$B$3:$F$102,5,FALSE))</f>
        <v/>
      </c>
      <c r="H54" t="str">
        <f>IF(ISERROR(VLOOKUP($B54*10+$H$2,データ貼付!$B$3:$F$102,5,FALSE)),"",VLOOKUP($B54*10+$H$2,データ貼付!$B$3:$F$102,5,FALSE))</f>
        <v/>
      </c>
      <c r="I54" t="str">
        <f>IF(ISERROR(VLOOKUP($B54*10+$I$2,データ貼付!$B$3:$F$102,5,FALSE)),"",VLOOKUP($B54*10+$I$2,データ貼付!$B$3:$F$102,5,FALSE))</f>
        <v/>
      </c>
    </row>
    <row r="55" spans="2:11" x14ac:dyDescent="0.2">
      <c r="B55">
        <v>53</v>
      </c>
      <c r="C55" t="e">
        <f>VLOOKUP($B55,データ貼付!$A$3:$I$102,4,FALSE)</f>
        <v>#N/A</v>
      </c>
      <c r="D55" t="e">
        <f>VLOOKUP($B55,データ貼付!$A$3:$I$102,5,FALSE)</f>
        <v>#N/A</v>
      </c>
      <c r="E55" t="str">
        <f>IF(ISERROR(VLOOKUP($B55*10+$E$2,データ貼付!$B$3:$F$102,5,FALSE)),"",VLOOKUP($B55*10+$E$2,データ貼付!$B$3:$F$102,5,FALSE))</f>
        <v/>
      </c>
      <c r="F55" t="str">
        <f>IF(ISERROR(VLOOKUP($B55*10+$F$2,データ貼付!$B$3:$F$102,5,FALSE)),"",VLOOKUP($B55*10+$F$2,データ貼付!$B$3:$F$102,5,FALSE))</f>
        <v/>
      </c>
      <c r="G55" t="str">
        <f>IF(ISERROR(VLOOKUP($B55*10+$G$2,データ貼付!$B$3:$F$102,5,FALSE)),"",VLOOKUP($B55*10+$G$2,データ貼付!$B$3:$F$102,5,FALSE))</f>
        <v/>
      </c>
      <c r="H55" t="str">
        <f>IF(ISERROR(VLOOKUP($B55*10+$H$2,データ貼付!$B$3:$F$102,5,FALSE)),"",VLOOKUP($B55*10+$H$2,データ貼付!$B$3:$F$102,5,FALSE))</f>
        <v/>
      </c>
      <c r="I55" t="str">
        <f>IF(ISERROR(VLOOKUP($B55*10+$I$2,データ貼付!$B$3:$F$102,5,FALSE)),"",VLOOKUP($B55*10+$I$2,データ貼付!$B$3:$F$102,5,FALSE))</f>
        <v/>
      </c>
    </row>
    <row r="56" spans="2:11" x14ac:dyDescent="0.2">
      <c r="B56">
        <v>54</v>
      </c>
      <c r="C56" t="e">
        <f>VLOOKUP($B56,データ貼付!$A$3:$I$102,4,FALSE)</f>
        <v>#N/A</v>
      </c>
      <c r="D56" t="e">
        <f>VLOOKUP($B56,データ貼付!$A$3:$I$102,5,FALSE)</f>
        <v>#N/A</v>
      </c>
      <c r="E56" t="str">
        <f>IF(ISERROR(VLOOKUP($B56*10+$E$2,データ貼付!$B$3:$F$102,5,FALSE)),"",VLOOKUP($B56*10+$E$2,データ貼付!$B$3:$F$102,5,FALSE))</f>
        <v/>
      </c>
      <c r="F56" t="str">
        <f>IF(ISERROR(VLOOKUP($B56*10+$F$2,データ貼付!$B$3:$F$102,5,FALSE)),"",VLOOKUP($B56*10+$F$2,データ貼付!$B$3:$F$102,5,FALSE))</f>
        <v/>
      </c>
      <c r="G56" t="str">
        <f>IF(ISERROR(VLOOKUP($B56*10+$G$2,データ貼付!$B$3:$F$102,5,FALSE)),"",VLOOKUP($B56*10+$G$2,データ貼付!$B$3:$F$102,5,FALSE))</f>
        <v/>
      </c>
      <c r="H56" t="str">
        <f>IF(ISERROR(VLOOKUP($B56*10+$H$2,データ貼付!$B$3:$F$102,5,FALSE)),"",VLOOKUP($B56*10+$H$2,データ貼付!$B$3:$F$102,5,FALSE))</f>
        <v/>
      </c>
      <c r="I56" t="str">
        <f>IF(ISERROR(VLOOKUP($B56*10+$I$2,データ貼付!$B$3:$F$102,5,FALSE)),"",VLOOKUP($B56*10+$I$2,データ貼付!$B$3:$F$102,5,FALSE))</f>
        <v/>
      </c>
    </row>
    <row r="57" spans="2:11" x14ac:dyDescent="0.2">
      <c r="B57">
        <v>55</v>
      </c>
      <c r="C57" t="e">
        <f>VLOOKUP($B57,データ貼付!$A$3:$I$102,4,FALSE)</f>
        <v>#N/A</v>
      </c>
      <c r="D57" t="e">
        <f>VLOOKUP($B57,データ貼付!$A$3:$I$102,5,FALSE)</f>
        <v>#N/A</v>
      </c>
      <c r="E57" t="str">
        <f>IF(ISERROR(VLOOKUP($B57*10+$E$2,データ貼付!$B$3:$F$102,5,FALSE)),"",VLOOKUP($B57*10+$E$2,データ貼付!$B$3:$F$102,5,FALSE))</f>
        <v/>
      </c>
      <c r="F57" t="str">
        <f>IF(ISERROR(VLOOKUP($B57*10+$F$2,データ貼付!$B$3:$F$102,5,FALSE)),"",VLOOKUP($B57*10+$F$2,データ貼付!$B$3:$F$102,5,FALSE))</f>
        <v/>
      </c>
      <c r="G57" t="str">
        <f>IF(ISERROR(VLOOKUP($B57*10+$G$2,データ貼付!$B$3:$F$102,5,FALSE)),"",VLOOKUP($B57*10+$G$2,データ貼付!$B$3:$F$102,5,FALSE))</f>
        <v/>
      </c>
      <c r="H57" t="str">
        <f>IF(ISERROR(VLOOKUP($B57*10+$H$2,データ貼付!$B$3:$F$102,5,FALSE)),"",VLOOKUP($B57*10+$H$2,データ貼付!$B$3:$F$102,5,FALSE))</f>
        <v/>
      </c>
      <c r="I57" t="str">
        <f>IF(ISERROR(VLOOKUP($B57*10+$I$2,データ貼付!$B$3:$F$102,5,FALSE)),"",VLOOKUP($B57*10+$I$2,データ貼付!$B$3:$F$102,5,FALSE))</f>
        <v/>
      </c>
    </row>
    <row r="58" spans="2:11" x14ac:dyDescent="0.2">
      <c r="B58">
        <v>56</v>
      </c>
      <c r="C58" t="e">
        <f>VLOOKUP($B58,データ貼付!$A$3:$I$102,4,FALSE)</f>
        <v>#N/A</v>
      </c>
      <c r="D58" t="e">
        <f>VLOOKUP($B58,データ貼付!$A$3:$I$102,5,FALSE)</f>
        <v>#N/A</v>
      </c>
      <c r="E58" t="str">
        <f>IF(ISERROR(VLOOKUP($B58*10+$E$2,データ貼付!$B$3:$F$102,5,FALSE)),"",VLOOKUP($B58*10+$E$2,データ貼付!$B$3:$F$102,5,FALSE))</f>
        <v/>
      </c>
      <c r="F58" t="str">
        <f>IF(ISERROR(VLOOKUP($B58*10+$F$2,データ貼付!$B$3:$F$102,5,FALSE)),"",VLOOKUP($B58*10+$F$2,データ貼付!$B$3:$F$102,5,FALSE))</f>
        <v/>
      </c>
      <c r="G58" t="str">
        <f>IF(ISERROR(VLOOKUP($B58*10+$G$2,データ貼付!$B$3:$F$102,5,FALSE)),"",VLOOKUP($B58*10+$G$2,データ貼付!$B$3:$F$102,5,FALSE))</f>
        <v/>
      </c>
      <c r="H58" t="str">
        <f>IF(ISERROR(VLOOKUP($B58*10+$H$2,データ貼付!$B$3:$F$102,5,FALSE)),"",VLOOKUP($B58*10+$H$2,データ貼付!$B$3:$F$102,5,FALSE))</f>
        <v/>
      </c>
      <c r="I58" t="str">
        <f>IF(ISERROR(VLOOKUP($B58*10+$I$2,データ貼付!$B$3:$F$102,5,FALSE)),"",VLOOKUP($B58*10+$I$2,データ貼付!$B$3:$F$102,5,FALSE))</f>
        <v/>
      </c>
    </row>
    <row r="59" spans="2:11" x14ac:dyDescent="0.2">
      <c r="B59">
        <v>57</v>
      </c>
      <c r="C59" t="e">
        <f>VLOOKUP($B59,データ貼付!$A$3:$I$102,4,FALSE)</f>
        <v>#N/A</v>
      </c>
      <c r="D59" t="e">
        <f>VLOOKUP($B59,データ貼付!$A$3:$I$102,5,FALSE)</f>
        <v>#N/A</v>
      </c>
      <c r="E59" t="str">
        <f>IF(ISERROR(VLOOKUP($B59*10+$E$2,データ貼付!$B$3:$F$102,5,FALSE)),"",VLOOKUP($B59*10+$E$2,データ貼付!$B$3:$F$102,5,FALSE))</f>
        <v/>
      </c>
      <c r="F59" t="str">
        <f>IF(ISERROR(VLOOKUP($B59*10+$F$2,データ貼付!$B$3:$F$102,5,FALSE)),"",VLOOKUP($B59*10+$F$2,データ貼付!$B$3:$F$102,5,FALSE))</f>
        <v/>
      </c>
      <c r="G59" t="str">
        <f>IF(ISERROR(VLOOKUP($B59*10+$G$2,データ貼付!$B$3:$F$102,5,FALSE)),"",VLOOKUP($B59*10+$G$2,データ貼付!$B$3:$F$102,5,FALSE))</f>
        <v/>
      </c>
      <c r="H59" t="str">
        <f>IF(ISERROR(VLOOKUP($B59*10+$H$2,データ貼付!$B$3:$F$102,5,FALSE)),"",VLOOKUP($B59*10+$H$2,データ貼付!$B$3:$F$102,5,FALSE))</f>
        <v/>
      </c>
      <c r="I59" t="str">
        <f>IF(ISERROR(VLOOKUP($B59*10+$I$2,データ貼付!$B$3:$F$102,5,FALSE)),"",VLOOKUP($B59*10+$I$2,データ貼付!$B$3:$F$102,5,FALSE))</f>
        <v/>
      </c>
    </row>
    <row r="60" spans="2:11" x14ac:dyDescent="0.2">
      <c r="B60">
        <v>58</v>
      </c>
      <c r="C60" t="e">
        <f>VLOOKUP($B60,データ貼付!$A$3:$I$102,4,FALSE)</f>
        <v>#N/A</v>
      </c>
      <c r="D60" t="e">
        <f>VLOOKUP($B60,データ貼付!$A$3:$I$102,5,FALSE)</f>
        <v>#N/A</v>
      </c>
      <c r="E60" t="str">
        <f>IF(ISERROR(VLOOKUP($B60*10+$E$2,データ貼付!$B$3:$F$102,5,FALSE)),"",VLOOKUP($B60*10+$E$2,データ貼付!$B$3:$F$102,5,FALSE))</f>
        <v/>
      </c>
      <c r="F60" t="str">
        <f>IF(ISERROR(VLOOKUP($B60*10+$F$2,データ貼付!$B$3:$F$102,5,FALSE)),"",VLOOKUP($B60*10+$F$2,データ貼付!$B$3:$F$102,5,FALSE))</f>
        <v/>
      </c>
      <c r="G60" t="str">
        <f>IF(ISERROR(VLOOKUP($B60*10+$G$2,データ貼付!$B$3:$F$102,5,FALSE)),"",VLOOKUP($B60*10+$G$2,データ貼付!$B$3:$F$102,5,FALSE))</f>
        <v/>
      </c>
      <c r="H60" t="str">
        <f>IF(ISERROR(VLOOKUP($B60*10+$H$2,データ貼付!$B$3:$F$102,5,FALSE)),"",VLOOKUP($B60*10+$H$2,データ貼付!$B$3:$F$102,5,FALSE))</f>
        <v/>
      </c>
      <c r="I60" t="str">
        <f>IF(ISERROR(VLOOKUP($B60*10+$I$2,データ貼付!$B$3:$F$102,5,FALSE)),"",VLOOKUP($B60*10+$I$2,データ貼付!$B$3:$F$102,5,FALSE))</f>
        <v/>
      </c>
    </row>
    <row r="61" spans="2:11" x14ac:dyDescent="0.2">
      <c r="B61">
        <v>59</v>
      </c>
      <c r="C61" t="e">
        <f>VLOOKUP($B61,データ貼付!$A$3:$I$102,4,FALSE)</f>
        <v>#N/A</v>
      </c>
      <c r="D61" t="e">
        <f>VLOOKUP($B61,データ貼付!$A$3:$I$102,5,FALSE)</f>
        <v>#N/A</v>
      </c>
      <c r="E61" t="str">
        <f>IF(ISERROR(VLOOKUP($B61*10+$E$2,データ貼付!$B$3:$F$102,5,FALSE)),"",VLOOKUP($B61*10+$E$2,データ貼付!$B$3:$F$102,5,FALSE))</f>
        <v/>
      </c>
      <c r="F61" t="str">
        <f>IF(ISERROR(VLOOKUP($B61*10+$F$2,データ貼付!$B$3:$F$102,5,FALSE)),"",VLOOKUP($B61*10+$F$2,データ貼付!$B$3:$F$102,5,FALSE))</f>
        <v/>
      </c>
      <c r="G61" t="str">
        <f>IF(ISERROR(VLOOKUP($B61*10+$G$2,データ貼付!$B$3:$F$102,5,FALSE)),"",VLOOKUP($B61*10+$G$2,データ貼付!$B$3:$F$102,5,FALSE))</f>
        <v/>
      </c>
      <c r="H61" t="str">
        <f>IF(ISERROR(VLOOKUP($B61*10+$H$2,データ貼付!$B$3:$F$102,5,FALSE)),"",VLOOKUP($B61*10+$H$2,データ貼付!$B$3:$F$102,5,FALSE))</f>
        <v/>
      </c>
      <c r="I61" t="str">
        <f>IF(ISERROR(VLOOKUP($B61*10+$I$2,データ貼付!$B$3:$F$102,5,FALSE)),"",VLOOKUP($B61*10+$I$2,データ貼付!$B$3:$F$102,5,FALSE))</f>
        <v/>
      </c>
    </row>
    <row r="62" spans="2:11" x14ac:dyDescent="0.2">
      <c r="B62">
        <v>60</v>
      </c>
      <c r="C62" t="e">
        <f>VLOOKUP($B62,データ貼付!$A$3:$I$102,4,FALSE)</f>
        <v>#N/A</v>
      </c>
      <c r="D62" t="e">
        <f>VLOOKUP($B62,データ貼付!$A$3:$I$102,5,FALSE)</f>
        <v>#N/A</v>
      </c>
      <c r="E62" t="str">
        <f>IF(ISERROR(VLOOKUP($B62*10+$E$2,データ貼付!$B$3:$F$102,5,FALSE)),"",VLOOKUP($B62*10+$E$2,データ貼付!$B$3:$F$102,5,FALSE))</f>
        <v/>
      </c>
      <c r="F62" t="str">
        <f>IF(ISERROR(VLOOKUP($B62*10+$F$2,データ貼付!$B$3:$F$102,5,FALSE)),"",VLOOKUP($B62*10+$F$2,データ貼付!$B$3:$F$102,5,FALSE))</f>
        <v/>
      </c>
      <c r="G62" t="str">
        <f>IF(ISERROR(VLOOKUP($B62*10+$G$2,データ貼付!$B$3:$F$102,5,FALSE)),"",VLOOKUP($B62*10+$G$2,データ貼付!$B$3:$F$102,5,FALSE))</f>
        <v/>
      </c>
      <c r="H62" t="str">
        <f>IF(ISERROR(VLOOKUP($B62*10+$H$2,データ貼付!$B$3:$F$102,5,FALSE)),"",VLOOKUP($B62*10+$H$2,データ貼付!$B$3:$F$102,5,FALSE))</f>
        <v/>
      </c>
      <c r="I62" t="str">
        <f>IF(ISERROR(VLOOKUP($B62*10+$I$2,データ貼付!$B$3:$F$102,5,FALSE)),"",VLOOKUP($B62*10+$I$2,データ貼付!$B$3:$F$102,5,FALSE))</f>
        <v/>
      </c>
    </row>
    <row r="63" spans="2:11" x14ac:dyDescent="0.2">
      <c r="B63">
        <v>61</v>
      </c>
      <c r="C63" t="e">
        <f>VLOOKUP($B63,データ貼付!$A$3:$I$102,4,FALSE)</f>
        <v>#N/A</v>
      </c>
      <c r="D63" t="e">
        <f>VLOOKUP($B63,データ貼付!$A$3:$I$102,5,FALSE)</f>
        <v>#N/A</v>
      </c>
      <c r="E63" t="str">
        <f>IF(ISERROR(VLOOKUP($B63*10+$E$2,データ貼付!$B$3:$F$102,5,FALSE)),"",VLOOKUP($B63*10+$E$2,データ貼付!$B$3:$F$102,5,FALSE))</f>
        <v/>
      </c>
      <c r="F63" t="str">
        <f>IF(ISERROR(VLOOKUP($B63*10+$F$2,データ貼付!$B$3:$F$102,5,FALSE)),"",VLOOKUP($B63*10+$F$2,データ貼付!$B$3:$F$102,5,FALSE))</f>
        <v/>
      </c>
      <c r="G63" t="str">
        <f>IF(ISERROR(VLOOKUP($B63*10+$G$2,データ貼付!$B$3:$F$102,5,FALSE)),"",VLOOKUP($B63*10+$G$2,データ貼付!$B$3:$F$102,5,FALSE))</f>
        <v/>
      </c>
      <c r="H63" t="str">
        <f>IF(ISERROR(VLOOKUP($B63*10+$H$2,データ貼付!$B$3:$F$102,5,FALSE)),"",VLOOKUP($B63*10+$H$2,データ貼付!$B$3:$F$102,5,FALSE))</f>
        <v/>
      </c>
      <c r="I63" t="str">
        <f>IF(ISERROR(VLOOKUP($B63*10+$I$2,データ貼付!$B$3:$F$102,5,FALSE)),"",VLOOKUP($B63*10+$I$2,データ貼付!$B$3:$F$102,5,FALSE))</f>
        <v/>
      </c>
    </row>
    <row r="64" spans="2:11" x14ac:dyDescent="0.2">
      <c r="B64">
        <v>62</v>
      </c>
      <c r="C64" t="e">
        <f>VLOOKUP($B64,データ貼付!$A$3:$I$102,4,FALSE)</f>
        <v>#N/A</v>
      </c>
      <c r="D64" t="e">
        <f>VLOOKUP($B64,データ貼付!$A$3:$I$102,5,FALSE)</f>
        <v>#N/A</v>
      </c>
      <c r="E64" t="str">
        <f>IF(ISERROR(VLOOKUP($B64*10+$E$2,データ貼付!$B$3:$F$102,5,FALSE)),"",VLOOKUP($B64*10+$E$2,データ貼付!$B$3:$F$102,5,FALSE))</f>
        <v/>
      </c>
      <c r="F64" t="str">
        <f>IF(ISERROR(VLOOKUP($B64*10+$F$2,データ貼付!$B$3:$F$102,5,FALSE)),"",VLOOKUP($B64*10+$F$2,データ貼付!$B$3:$F$102,5,FALSE))</f>
        <v/>
      </c>
      <c r="G64" t="str">
        <f>IF(ISERROR(VLOOKUP($B64*10+$G$2,データ貼付!$B$3:$F$102,5,FALSE)),"",VLOOKUP($B64*10+$G$2,データ貼付!$B$3:$F$102,5,FALSE))</f>
        <v/>
      </c>
      <c r="H64" t="str">
        <f>IF(ISERROR(VLOOKUP($B64*10+$H$2,データ貼付!$B$3:$F$102,5,FALSE)),"",VLOOKUP($B64*10+$H$2,データ貼付!$B$3:$F$102,5,FALSE))</f>
        <v/>
      </c>
      <c r="I64" t="str">
        <f>IF(ISERROR(VLOOKUP($B64*10+$I$2,データ貼付!$B$3:$F$102,5,FALSE)),"",VLOOKUP($B64*10+$I$2,データ貼付!$B$3:$F$102,5,FALSE))</f>
        <v/>
      </c>
    </row>
    <row r="65" spans="2:9" x14ac:dyDescent="0.2">
      <c r="B65">
        <v>63</v>
      </c>
      <c r="C65" t="e">
        <f>VLOOKUP($B65,データ貼付!$A$3:$I$102,4,FALSE)</f>
        <v>#N/A</v>
      </c>
      <c r="D65" t="e">
        <f>VLOOKUP($B65,データ貼付!$A$3:$I$102,5,FALSE)</f>
        <v>#N/A</v>
      </c>
      <c r="E65" t="str">
        <f>IF(ISERROR(VLOOKUP($B65*10+$E$2,データ貼付!$B$3:$F$102,5,FALSE)),"",VLOOKUP($B65*10+$E$2,データ貼付!$B$3:$F$102,5,FALSE))</f>
        <v/>
      </c>
      <c r="F65" t="str">
        <f>IF(ISERROR(VLOOKUP($B65*10+$F$2,データ貼付!$B$3:$F$102,5,FALSE)),"",VLOOKUP($B65*10+$F$2,データ貼付!$B$3:$F$102,5,FALSE))</f>
        <v/>
      </c>
      <c r="G65" t="str">
        <f>IF(ISERROR(VLOOKUP($B65*10+$G$2,データ貼付!$B$3:$F$102,5,FALSE)),"",VLOOKUP($B65*10+$G$2,データ貼付!$B$3:$F$102,5,FALSE))</f>
        <v/>
      </c>
      <c r="H65" t="str">
        <f>IF(ISERROR(VLOOKUP($B65*10+$H$2,データ貼付!$B$3:$F$102,5,FALSE)),"",VLOOKUP($B65*10+$H$2,データ貼付!$B$3:$F$102,5,FALSE))</f>
        <v/>
      </c>
      <c r="I65" t="str">
        <f>IF(ISERROR(VLOOKUP($B65*10+$I$2,データ貼付!$B$3:$F$102,5,FALSE)),"",VLOOKUP($B65*10+$I$2,データ貼付!$B$3:$F$102,5,FALSE))</f>
        <v/>
      </c>
    </row>
    <row r="66" spans="2:9" x14ac:dyDescent="0.2">
      <c r="B66">
        <v>64</v>
      </c>
      <c r="C66" t="e">
        <f>VLOOKUP($B66,データ貼付!$A$3:$I$102,4,FALSE)</f>
        <v>#N/A</v>
      </c>
      <c r="D66" t="e">
        <f>VLOOKUP($B66,データ貼付!$A$3:$I$102,5,FALSE)</f>
        <v>#N/A</v>
      </c>
      <c r="E66" t="str">
        <f>IF(ISERROR(VLOOKUP($B66*10+$E$2,データ貼付!$B$3:$F$102,5,FALSE)),"",VLOOKUP($B66*10+$E$2,データ貼付!$B$3:$F$102,5,FALSE))</f>
        <v/>
      </c>
      <c r="F66" t="str">
        <f>IF(ISERROR(VLOOKUP($B66*10+$F$2,データ貼付!$B$3:$F$102,5,FALSE)),"",VLOOKUP($B66*10+$F$2,データ貼付!$B$3:$F$102,5,FALSE))</f>
        <v/>
      </c>
      <c r="G66" t="str">
        <f>IF(ISERROR(VLOOKUP($B66*10+$G$2,データ貼付!$B$3:$F$102,5,FALSE)),"",VLOOKUP($B66*10+$G$2,データ貼付!$B$3:$F$102,5,FALSE))</f>
        <v/>
      </c>
      <c r="H66" t="str">
        <f>IF(ISERROR(VLOOKUP($B66*10+$H$2,データ貼付!$B$3:$F$102,5,FALSE)),"",VLOOKUP($B66*10+$H$2,データ貼付!$B$3:$F$102,5,FALSE))</f>
        <v/>
      </c>
      <c r="I66" t="str">
        <f>IF(ISERROR(VLOOKUP($B66*10+$I$2,データ貼付!$B$3:$F$102,5,FALSE)),"",VLOOKUP($B66*10+$I$2,データ貼付!$B$3:$F$102,5,FALSE))</f>
        <v/>
      </c>
    </row>
    <row r="67" spans="2:9" x14ac:dyDescent="0.2">
      <c r="B67">
        <v>65</v>
      </c>
      <c r="C67" t="e">
        <f>VLOOKUP($B67,データ貼付!$A$3:$I$102,4,FALSE)</f>
        <v>#N/A</v>
      </c>
      <c r="D67" t="e">
        <f>VLOOKUP($B67,データ貼付!$A$3:$I$102,5,FALSE)</f>
        <v>#N/A</v>
      </c>
      <c r="E67" t="str">
        <f>IF(ISERROR(VLOOKUP($B67*10+$E$2,データ貼付!$B$3:$F$102,5,FALSE)),"",VLOOKUP($B67*10+$E$2,データ貼付!$B$3:$F$102,5,FALSE))</f>
        <v/>
      </c>
      <c r="F67" t="str">
        <f>IF(ISERROR(VLOOKUP($B67*10+$F$2,データ貼付!$B$3:$F$102,5,FALSE)),"",VLOOKUP($B67*10+$F$2,データ貼付!$B$3:$F$102,5,FALSE))</f>
        <v/>
      </c>
      <c r="G67" t="str">
        <f>IF(ISERROR(VLOOKUP($B67*10+$G$2,データ貼付!$B$3:$F$102,5,FALSE)),"",VLOOKUP($B67*10+$G$2,データ貼付!$B$3:$F$102,5,FALSE))</f>
        <v/>
      </c>
      <c r="H67" t="str">
        <f>IF(ISERROR(VLOOKUP($B67*10+$H$2,データ貼付!$B$3:$F$102,5,FALSE)),"",VLOOKUP($B67*10+$H$2,データ貼付!$B$3:$F$102,5,FALSE))</f>
        <v/>
      </c>
      <c r="I67" t="str">
        <f>IF(ISERROR(VLOOKUP($B67*10+$I$2,データ貼付!$B$3:$F$102,5,FALSE)),"",VLOOKUP($B67*10+$I$2,データ貼付!$B$3:$F$102,5,FALSE))</f>
        <v/>
      </c>
    </row>
    <row r="68" spans="2:9" x14ac:dyDescent="0.2">
      <c r="B68">
        <v>66</v>
      </c>
      <c r="C68" t="e">
        <f>VLOOKUP($B68,データ貼付!$A$3:$I$102,4,FALSE)</f>
        <v>#N/A</v>
      </c>
      <c r="D68" t="e">
        <f>VLOOKUP($B68,データ貼付!$A$3:$I$102,5,FALSE)</f>
        <v>#N/A</v>
      </c>
      <c r="E68" t="str">
        <f>IF(ISERROR(VLOOKUP($B68*10+$E$2,データ貼付!$B$3:$F$102,5,FALSE)),"",VLOOKUP($B68*10+$E$2,データ貼付!$B$3:$F$102,5,FALSE))</f>
        <v/>
      </c>
      <c r="F68" t="str">
        <f>IF(ISERROR(VLOOKUP($B68*10+$F$2,データ貼付!$B$3:$F$102,5,FALSE)),"",VLOOKUP($B68*10+$F$2,データ貼付!$B$3:$F$102,5,FALSE))</f>
        <v/>
      </c>
      <c r="G68" t="str">
        <f>IF(ISERROR(VLOOKUP($B68*10+$G$2,データ貼付!$B$3:$F$102,5,FALSE)),"",VLOOKUP($B68*10+$G$2,データ貼付!$B$3:$F$102,5,FALSE))</f>
        <v/>
      </c>
      <c r="H68" t="str">
        <f>IF(ISERROR(VLOOKUP($B68*10+$H$2,データ貼付!$B$3:$F$102,5,FALSE)),"",VLOOKUP($B68*10+$H$2,データ貼付!$B$3:$F$102,5,FALSE))</f>
        <v/>
      </c>
      <c r="I68" t="str">
        <f>IF(ISERROR(VLOOKUP($B68*10+$I$2,データ貼付!$B$3:$F$102,5,FALSE)),"",VLOOKUP($B68*10+$I$2,データ貼付!$B$3:$F$102,5,FALSE))</f>
        <v/>
      </c>
    </row>
    <row r="69" spans="2:9" x14ac:dyDescent="0.2">
      <c r="B69">
        <v>67</v>
      </c>
      <c r="C69" t="e">
        <f>VLOOKUP($B69,データ貼付!$A$3:$I$102,4,FALSE)</f>
        <v>#N/A</v>
      </c>
      <c r="D69" t="e">
        <f>VLOOKUP($B69,データ貼付!$A$3:$I$102,5,FALSE)</f>
        <v>#N/A</v>
      </c>
      <c r="E69" t="str">
        <f>IF(ISERROR(VLOOKUP($B69*10+$E$2,データ貼付!$B$3:$F$102,5,FALSE)),"",VLOOKUP($B69*10+$E$2,データ貼付!$B$3:$F$102,5,FALSE))</f>
        <v/>
      </c>
      <c r="F69" t="str">
        <f>IF(ISERROR(VLOOKUP($B69*10+$F$2,データ貼付!$B$3:$F$102,5,FALSE)),"",VLOOKUP($B69*10+$F$2,データ貼付!$B$3:$F$102,5,FALSE))</f>
        <v/>
      </c>
      <c r="G69" t="str">
        <f>IF(ISERROR(VLOOKUP($B69*10+$G$2,データ貼付!$B$3:$F$102,5,FALSE)),"",VLOOKUP($B69*10+$G$2,データ貼付!$B$3:$F$102,5,FALSE))</f>
        <v/>
      </c>
      <c r="H69" t="str">
        <f>IF(ISERROR(VLOOKUP($B69*10+$H$2,データ貼付!$B$3:$F$102,5,FALSE)),"",VLOOKUP($B69*10+$H$2,データ貼付!$B$3:$F$102,5,FALSE))</f>
        <v/>
      </c>
      <c r="I69" t="str">
        <f>IF(ISERROR(VLOOKUP($B69*10+$I$2,データ貼付!$B$3:$F$102,5,FALSE)),"",VLOOKUP($B69*10+$I$2,データ貼付!$B$3:$F$102,5,FALSE))</f>
        <v/>
      </c>
    </row>
    <row r="70" spans="2:9" x14ac:dyDescent="0.2">
      <c r="B70">
        <v>68</v>
      </c>
      <c r="C70" t="e">
        <f>VLOOKUP($B70,データ貼付!$A$3:$I$102,4,FALSE)</f>
        <v>#N/A</v>
      </c>
      <c r="D70" t="e">
        <f>VLOOKUP($B70,データ貼付!$A$3:$I$102,5,FALSE)</f>
        <v>#N/A</v>
      </c>
      <c r="E70" t="str">
        <f>IF(ISERROR(VLOOKUP($B70*10+$E$2,データ貼付!$B$3:$F$102,5,FALSE)),"",VLOOKUP($B70*10+$E$2,データ貼付!$B$3:$F$102,5,FALSE))</f>
        <v/>
      </c>
      <c r="F70" t="str">
        <f>IF(ISERROR(VLOOKUP($B70*10+$F$2,データ貼付!$B$3:$F$102,5,FALSE)),"",VLOOKUP($B70*10+$F$2,データ貼付!$B$3:$F$102,5,FALSE))</f>
        <v/>
      </c>
      <c r="G70" t="str">
        <f>IF(ISERROR(VLOOKUP($B70*10+$G$2,データ貼付!$B$3:$F$102,5,FALSE)),"",VLOOKUP($B70*10+$G$2,データ貼付!$B$3:$F$102,5,FALSE))</f>
        <v/>
      </c>
      <c r="H70" t="str">
        <f>IF(ISERROR(VLOOKUP($B70*10+$H$2,データ貼付!$B$3:$F$102,5,FALSE)),"",VLOOKUP($B70*10+$H$2,データ貼付!$B$3:$F$102,5,FALSE))</f>
        <v/>
      </c>
      <c r="I70" t="str">
        <f>IF(ISERROR(VLOOKUP($B70*10+$I$2,データ貼付!$B$3:$F$102,5,FALSE)),"",VLOOKUP($B70*10+$I$2,データ貼付!$B$3:$F$102,5,FALSE))</f>
        <v/>
      </c>
    </row>
    <row r="71" spans="2:9" x14ac:dyDescent="0.2">
      <c r="B71">
        <v>69</v>
      </c>
      <c r="C71" t="e">
        <f>VLOOKUP($B71,データ貼付!$A$3:$I$102,4,FALSE)</f>
        <v>#N/A</v>
      </c>
      <c r="D71" t="e">
        <f>VLOOKUP($B71,データ貼付!$A$3:$I$102,5,FALSE)</f>
        <v>#N/A</v>
      </c>
      <c r="E71" t="str">
        <f>IF(ISERROR(VLOOKUP($B71*10+$E$2,データ貼付!$B$3:$F$102,5,FALSE)),"",VLOOKUP($B71*10+$E$2,データ貼付!$B$3:$F$102,5,FALSE))</f>
        <v/>
      </c>
      <c r="F71" t="str">
        <f>IF(ISERROR(VLOOKUP($B71*10+$F$2,データ貼付!$B$3:$F$102,5,FALSE)),"",VLOOKUP($B71*10+$F$2,データ貼付!$B$3:$F$102,5,FALSE))</f>
        <v/>
      </c>
      <c r="G71" t="str">
        <f>IF(ISERROR(VLOOKUP($B71*10+$G$2,データ貼付!$B$3:$F$102,5,FALSE)),"",VLOOKUP($B71*10+$G$2,データ貼付!$B$3:$F$102,5,FALSE))</f>
        <v/>
      </c>
      <c r="H71" t="str">
        <f>IF(ISERROR(VLOOKUP($B71*10+$H$2,データ貼付!$B$3:$F$102,5,FALSE)),"",VLOOKUP($B71*10+$H$2,データ貼付!$B$3:$F$102,5,FALSE))</f>
        <v/>
      </c>
      <c r="I71" t="str">
        <f>IF(ISERROR(VLOOKUP($B71*10+$I$2,データ貼付!$B$3:$F$102,5,FALSE)),"",VLOOKUP($B71*10+$I$2,データ貼付!$B$3:$F$102,5,FALSE))</f>
        <v/>
      </c>
    </row>
    <row r="72" spans="2:9" x14ac:dyDescent="0.2">
      <c r="B72">
        <v>70</v>
      </c>
      <c r="C72" t="e">
        <f>VLOOKUP($B72,データ貼付!$A$3:$I$102,4,FALSE)</f>
        <v>#N/A</v>
      </c>
      <c r="D72" t="e">
        <f>VLOOKUP($B72,データ貼付!$A$3:$I$102,5,FALSE)</f>
        <v>#N/A</v>
      </c>
      <c r="E72" t="str">
        <f>IF(ISERROR(VLOOKUP($B72*10+$E$2,データ貼付!$B$3:$F$102,5,FALSE)),"",VLOOKUP($B72*10+$E$2,データ貼付!$B$3:$F$102,5,FALSE))</f>
        <v/>
      </c>
      <c r="F72" t="str">
        <f>IF(ISERROR(VLOOKUP($B72*10+$F$2,データ貼付!$B$3:$F$102,5,FALSE)),"",VLOOKUP($B72*10+$F$2,データ貼付!$B$3:$F$102,5,FALSE))</f>
        <v/>
      </c>
      <c r="G72" t="str">
        <f>IF(ISERROR(VLOOKUP($B72*10+$G$2,データ貼付!$B$3:$F$102,5,FALSE)),"",VLOOKUP($B72*10+$G$2,データ貼付!$B$3:$F$102,5,FALSE))</f>
        <v/>
      </c>
      <c r="H72" t="str">
        <f>IF(ISERROR(VLOOKUP($B72*10+$H$2,データ貼付!$B$3:$F$102,5,FALSE)),"",VLOOKUP($B72*10+$H$2,データ貼付!$B$3:$F$102,5,FALSE))</f>
        <v/>
      </c>
      <c r="I72" t="str">
        <f>IF(ISERROR(VLOOKUP($B72*10+$I$2,データ貼付!$B$3:$F$102,5,FALSE)),"",VLOOKUP($B72*10+$I$2,データ貼付!$B$3:$F$102,5,FALSE))</f>
        <v/>
      </c>
    </row>
    <row r="73" spans="2:9" x14ac:dyDescent="0.2">
      <c r="B73">
        <v>71</v>
      </c>
      <c r="C73" t="e">
        <f>VLOOKUP($B73,データ貼付!$A$3:$I$102,4,FALSE)</f>
        <v>#N/A</v>
      </c>
      <c r="D73" t="e">
        <f>VLOOKUP($B73,データ貼付!$A$3:$I$102,5,FALSE)</f>
        <v>#N/A</v>
      </c>
      <c r="E73" t="str">
        <f>IF(ISERROR(VLOOKUP($B73*10+$E$2,データ貼付!$B$3:$F$102,5,FALSE)),"",VLOOKUP($B73*10+$E$2,データ貼付!$B$3:$F$102,5,FALSE))</f>
        <v/>
      </c>
      <c r="F73" t="str">
        <f>IF(ISERROR(VLOOKUP($B73*10+$F$2,データ貼付!$B$3:$F$102,5,FALSE)),"",VLOOKUP($B73*10+$F$2,データ貼付!$B$3:$F$102,5,FALSE))</f>
        <v/>
      </c>
      <c r="G73" t="str">
        <f>IF(ISERROR(VLOOKUP($B73*10+$G$2,データ貼付!$B$3:$F$102,5,FALSE)),"",VLOOKUP($B73*10+$G$2,データ貼付!$B$3:$F$102,5,FALSE))</f>
        <v/>
      </c>
      <c r="H73" t="str">
        <f>IF(ISERROR(VLOOKUP($B73*10+$H$2,データ貼付!$B$3:$F$102,5,FALSE)),"",VLOOKUP($B73*10+$H$2,データ貼付!$B$3:$F$102,5,FALSE))</f>
        <v/>
      </c>
      <c r="I73" t="str">
        <f>IF(ISERROR(VLOOKUP($B73*10+$I$2,データ貼付!$B$3:$F$102,5,FALSE)),"",VLOOKUP($B73*10+$I$2,データ貼付!$B$3:$F$102,5,FALSE))</f>
        <v/>
      </c>
    </row>
    <row r="74" spans="2:9" x14ac:dyDescent="0.2">
      <c r="B74">
        <v>72</v>
      </c>
      <c r="C74" t="e">
        <f>VLOOKUP($B74,データ貼付!$A$3:$I$102,4,FALSE)</f>
        <v>#N/A</v>
      </c>
      <c r="D74" t="e">
        <f>VLOOKUP($B74,データ貼付!$A$3:$I$102,5,FALSE)</f>
        <v>#N/A</v>
      </c>
      <c r="E74" t="str">
        <f>IF(ISERROR(VLOOKUP($B74*10+$E$2,データ貼付!$B$3:$F$102,5,FALSE)),"",VLOOKUP($B74*10+$E$2,データ貼付!$B$3:$F$102,5,FALSE))</f>
        <v/>
      </c>
      <c r="F74" t="str">
        <f>IF(ISERROR(VLOOKUP($B74*10+$F$2,データ貼付!$B$3:$F$102,5,FALSE)),"",VLOOKUP($B74*10+$F$2,データ貼付!$B$3:$F$102,5,FALSE))</f>
        <v/>
      </c>
      <c r="G74" t="str">
        <f>IF(ISERROR(VLOOKUP($B74*10+$G$2,データ貼付!$B$3:$F$102,5,FALSE)),"",VLOOKUP($B74*10+$G$2,データ貼付!$B$3:$F$102,5,FALSE))</f>
        <v/>
      </c>
      <c r="H74" t="str">
        <f>IF(ISERROR(VLOOKUP($B74*10+$H$2,データ貼付!$B$3:$F$102,5,FALSE)),"",VLOOKUP($B74*10+$H$2,データ貼付!$B$3:$F$102,5,FALSE))</f>
        <v/>
      </c>
      <c r="I74" t="str">
        <f>IF(ISERROR(VLOOKUP($B74*10+$I$2,データ貼付!$B$3:$F$102,5,FALSE)),"",VLOOKUP($B74*10+$I$2,データ貼付!$B$3:$F$102,5,FALSE))</f>
        <v/>
      </c>
    </row>
    <row r="75" spans="2:9" x14ac:dyDescent="0.2">
      <c r="B75">
        <v>73</v>
      </c>
      <c r="C75" t="e">
        <f>VLOOKUP($B75,データ貼付!$A$3:$I$102,4,FALSE)</f>
        <v>#N/A</v>
      </c>
      <c r="D75" t="e">
        <f>VLOOKUP($B75,データ貼付!$A$3:$I$102,5,FALSE)</f>
        <v>#N/A</v>
      </c>
      <c r="E75" t="str">
        <f>IF(ISERROR(VLOOKUP($B75*10+$E$2,データ貼付!$B$3:$F$102,5,FALSE)),"",VLOOKUP($B75*10+$E$2,データ貼付!$B$3:$F$102,5,FALSE))</f>
        <v/>
      </c>
      <c r="F75" t="str">
        <f>IF(ISERROR(VLOOKUP($B75*10+$F$2,データ貼付!$B$3:$F$102,5,FALSE)),"",VLOOKUP($B75*10+$F$2,データ貼付!$B$3:$F$102,5,FALSE))</f>
        <v/>
      </c>
      <c r="G75" t="str">
        <f>IF(ISERROR(VLOOKUP($B75*10+$G$2,データ貼付!$B$3:$F$102,5,FALSE)),"",VLOOKUP($B75*10+$G$2,データ貼付!$B$3:$F$102,5,FALSE))</f>
        <v/>
      </c>
      <c r="H75" t="str">
        <f>IF(ISERROR(VLOOKUP($B75*10+$H$2,データ貼付!$B$3:$F$102,5,FALSE)),"",VLOOKUP($B75*10+$H$2,データ貼付!$B$3:$F$102,5,FALSE))</f>
        <v/>
      </c>
      <c r="I75" t="str">
        <f>IF(ISERROR(VLOOKUP($B75*10+$I$2,データ貼付!$B$3:$F$102,5,FALSE)),"",VLOOKUP($B75*10+$I$2,データ貼付!$B$3:$F$102,5,FALSE))</f>
        <v/>
      </c>
    </row>
    <row r="76" spans="2:9" x14ac:dyDescent="0.2">
      <c r="B76">
        <v>74</v>
      </c>
      <c r="C76" t="e">
        <f>VLOOKUP($B76,データ貼付!$A$3:$I$102,4,FALSE)</f>
        <v>#N/A</v>
      </c>
      <c r="D76" t="e">
        <f>VLOOKUP($B76,データ貼付!$A$3:$I$102,5,FALSE)</f>
        <v>#N/A</v>
      </c>
      <c r="E76" t="str">
        <f>IF(ISERROR(VLOOKUP($B76*10+$E$2,データ貼付!$B$3:$F$102,5,FALSE)),"",VLOOKUP($B76*10+$E$2,データ貼付!$B$3:$F$102,5,FALSE))</f>
        <v/>
      </c>
      <c r="F76" t="str">
        <f>IF(ISERROR(VLOOKUP($B76*10+$F$2,データ貼付!$B$3:$F$102,5,FALSE)),"",VLOOKUP($B76*10+$F$2,データ貼付!$B$3:$F$102,5,FALSE))</f>
        <v/>
      </c>
      <c r="G76" t="str">
        <f>IF(ISERROR(VLOOKUP($B76*10+$G$2,データ貼付!$B$3:$F$102,5,FALSE)),"",VLOOKUP($B76*10+$G$2,データ貼付!$B$3:$F$102,5,FALSE))</f>
        <v/>
      </c>
      <c r="H76" t="str">
        <f>IF(ISERROR(VLOOKUP($B76*10+$H$2,データ貼付!$B$3:$F$102,5,FALSE)),"",VLOOKUP($B76*10+$H$2,データ貼付!$B$3:$F$102,5,FALSE))</f>
        <v/>
      </c>
      <c r="I76" t="str">
        <f>IF(ISERROR(VLOOKUP($B76*10+$I$2,データ貼付!$B$3:$F$102,5,FALSE)),"",VLOOKUP($B76*10+$I$2,データ貼付!$B$3:$F$102,5,FALSE))</f>
        <v/>
      </c>
    </row>
    <row r="77" spans="2:9" x14ac:dyDescent="0.2">
      <c r="B77">
        <v>75</v>
      </c>
      <c r="C77" t="e">
        <f>VLOOKUP($B77,データ貼付!$A$3:$I$102,4,FALSE)</f>
        <v>#N/A</v>
      </c>
      <c r="D77" t="e">
        <f>VLOOKUP($B77,データ貼付!$A$3:$I$102,5,FALSE)</f>
        <v>#N/A</v>
      </c>
      <c r="E77" t="str">
        <f>IF(ISERROR(VLOOKUP($B77*10+$E$2,データ貼付!$B$3:$F$102,5,FALSE)),"",VLOOKUP($B77*10+$E$2,データ貼付!$B$3:$F$102,5,FALSE))</f>
        <v/>
      </c>
      <c r="F77" t="str">
        <f>IF(ISERROR(VLOOKUP($B77*10+$F$2,データ貼付!$B$3:$F$102,5,FALSE)),"",VLOOKUP($B77*10+$F$2,データ貼付!$B$3:$F$102,5,FALSE))</f>
        <v/>
      </c>
      <c r="G77" t="str">
        <f>IF(ISERROR(VLOOKUP($B77*10+$G$2,データ貼付!$B$3:$F$102,5,FALSE)),"",VLOOKUP($B77*10+$G$2,データ貼付!$B$3:$F$102,5,FALSE))</f>
        <v/>
      </c>
      <c r="H77" t="str">
        <f>IF(ISERROR(VLOOKUP($B77*10+$H$2,データ貼付!$B$3:$F$102,5,FALSE)),"",VLOOKUP($B77*10+$H$2,データ貼付!$B$3:$F$102,5,FALSE))</f>
        <v/>
      </c>
      <c r="I77" t="str">
        <f>IF(ISERROR(VLOOKUP($B77*10+$I$2,データ貼付!$B$3:$F$102,5,FALSE)),"",VLOOKUP($B77*10+$I$2,データ貼付!$B$3:$F$102,5,FALSE))</f>
        <v/>
      </c>
    </row>
    <row r="78" spans="2:9" x14ac:dyDescent="0.2">
      <c r="B78">
        <v>76</v>
      </c>
      <c r="C78" t="e">
        <f>VLOOKUP($B78,データ貼付!$A$3:$I$102,4,FALSE)</f>
        <v>#N/A</v>
      </c>
      <c r="D78" t="e">
        <f>VLOOKUP($B78,データ貼付!$A$3:$I$102,5,FALSE)</f>
        <v>#N/A</v>
      </c>
      <c r="E78" t="str">
        <f>IF(ISERROR(VLOOKUP($B78*10+$E$2,データ貼付!$B$3:$F$102,5,FALSE)),"",VLOOKUP($B78*10+$E$2,データ貼付!$B$3:$F$102,5,FALSE))</f>
        <v/>
      </c>
      <c r="F78" t="str">
        <f>IF(ISERROR(VLOOKUP($B78*10+$F$2,データ貼付!$B$3:$F$102,5,FALSE)),"",VLOOKUP($B78*10+$F$2,データ貼付!$B$3:$F$102,5,FALSE))</f>
        <v/>
      </c>
      <c r="G78" t="str">
        <f>IF(ISERROR(VLOOKUP($B78*10+$G$2,データ貼付!$B$3:$F$102,5,FALSE)),"",VLOOKUP($B78*10+$G$2,データ貼付!$B$3:$F$102,5,FALSE))</f>
        <v/>
      </c>
      <c r="H78" t="str">
        <f>IF(ISERROR(VLOOKUP($B78*10+$H$2,データ貼付!$B$3:$F$102,5,FALSE)),"",VLOOKUP($B78*10+$H$2,データ貼付!$B$3:$F$102,5,FALSE))</f>
        <v/>
      </c>
      <c r="I78" t="str">
        <f>IF(ISERROR(VLOOKUP($B78*10+$I$2,データ貼付!$B$3:$F$102,5,FALSE)),"",VLOOKUP($B78*10+$I$2,データ貼付!$B$3:$F$102,5,FALSE))</f>
        <v/>
      </c>
    </row>
    <row r="79" spans="2:9" x14ac:dyDescent="0.2">
      <c r="B79">
        <v>77</v>
      </c>
      <c r="C79" t="e">
        <f>VLOOKUP($B79,データ貼付!$A$3:$I$102,4,FALSE)</f>
        <v>#N/A</v>
      </c>
      <c r="D79" t="e">
        <f>VLOOKUP($B79,データ貼付!$A$3:$I$102,5,FALSE)</f>
        <v>#N/A</v>
      </c>
      <c r="E79" t="str">
        <f>IF(ISERROR(VLOOKUP($B79*10+$E$2,データ貼付!$B$3:$F$102,5,FALSE)),"",VLOOKUP($B79*10+$E$2,データ貼付!$B$3:$F$102,5,FALSE))</f>
        <v/>
      </c>
      <c r="F79" t="str">
        <f>IF(ISERROR(VLOOKUP($B79*10+$F$2,データ貼付!$B$3:$F$102,5,FALSE)),"",VLOOKUP($B79*10+$F$2,データ貼付!$B$3:$F$102,5,FALSE))</f>
        <v/>
      </c>
      <c r="G79" t="str">
        <f>IF(ISERROR(VLOOKUP($B79*10+$G$2,データ貼付!$B$3:$F$102,5,FALSE)),"",VLOOKUP($B79*10+$G$2,データ貼付!$B$3:$F$102,5,FALSE))</f>
        <v/>
      </c>
      <c r="H79" t="str">
        <f>IF(ISERROR(VLOOKUP($B79*10+$H$2,データ貼付!$B$3:$F$102,5,FALSE)),"",VLOOKUP($B79*10+$H$2,データ貼付!$B$3:$F$102,5,FALSE))</f>
        <v/>
      </c>
      <c r="I79" t="str">
        <f>IF(ISERROR(VLOOKUP($B79*10+$I$2,データ貼付!$B$3:$F$102,5,FALSE)),"",VLOOKUP($B79*10+$I$2,データ貼付!$B$3:$F$102,5,FALSE))</f>
        <v/>
      </c>
    </row>
    <row r="80" spans="2:9" x14ac:dyDescent="0.2">
      <c r="B80">
        <v>78</v>
      </c>
      <c r="C80" t="e">
        <f>VLOOKUP($B80,データ貼付!$A$3:$I$102,4,FALSE)</f>
        <v>#N/A</v>
      </c>
      <c r="D80" t="e">
        <f>VLOOKUP($B80,データ貼付!$A$3:$I$102,5,FALSE)</f>
        <v>#N/A</v>
      </c>
      <c r="E80" t="str">
        <f>IF(ISERROR(VLOOKUP($B80*10+$E$2,データ貼付!$B$3:$F$102,5,FALSE)),"",VLOOKUP($B80*10+$E$2,データ貼付!$B$3:$F$102,5,FALSE))</f>
        <v/>
      </c>
      <c r="F80" t="str">
        <f>IF(ISERROR(VLOOKUP($B80*10+$F$2,データ貼付!$B$3:$F$102,5,FALSE)),"",VLOOKUP($B80*10+$F$2,データ貼付!$B$3:$F$102,5,FALSE))</f>
        <v/>
      </c>
      <c r="G80" t="str">
        <f>IF(ISERROR(VLOOKUP($B80*10+$G$2,データ貼付!$B$3:$F$102,5,FALSE)),"",VLOOKUP($B80*10+$G$2,データ貼付!$B$3:$F$102,5,FALSE))</f>
        <v/>
      </c>
      <c r="H80" t="str">
        <f>IF(ISERROR(VLOOKUP($B80*10+$H$2,データ貼付!$B$3:$F$102,5,FALSE)),"",VLOOKUP($B80*10+$H$2,データ貼付!$B$3:$F$102,5,FALSE))</f>
        <v/>
      </c>
      <c r="I80" t="str">
        <f>IF(ISERROR(VLOOKUP($B80*10+$I$2,データ貼付!$B$3:$F$102,5,FALSE)),"",VLOOKUP($B80*10+$I$2,データ貼付!$B$3:$F$102,5,FALSE))</f>
        <v/>
      </c>
    </row>
    <row r="81" spans="2:9" x14ac:dyDescent="0.2">
      <c r="B81">
        <v>79</v>
      </c>
      <c r="C81" t="e">
        <f>VLOOKUP($B81,データ貼付!$A$3:$I$102,4,FALSE)</f>
        <v>#N/A</v>
      </c>
      <c r="D81" t="e">
        <f>VLOOKUP($B81,データ貼付!$A$3:$I$102,5,FALSE)</f>
        <v>#N/A</v>
      </c>
      <c r="E81" t="str">
        <f>IF(ISERROR(VLOOKUP($B81*10+$E$2,データ貼付!$B$3:$F$102,5,FALSE)),"",VLOOKUP($B81*10+$E$2,データ貼付!$B$3:$F$102,5,FALSE))</f>
        <v/>
      </c>
      <c r="F81" t="str">
        <f>IF(ISERROR(VLOOKUP($B81*10+$F$2,データ貼付!$B$3:$F$102,5,FALSE)),"",VLOOKUP($B81*10+$F$2,データ貼付!$B$3:$F$102,5,FALSE))</f>
        <v/>
      </c>
      <c r="G81" t="str">
        <f>IF(ISERROR(VLOOKUP($B81*10+$G$2,データ貼付!$B$3:$F$102,5,FALSE)),"",VLOOKUP($B81*10+$G$2,データ貼付!$B$3:$F$102,5,FALSE))</f>
        <v/>
      </c>
      <c r="H81" t="str">
        <f>IF(ISERROR(VLOOKUP($B81*10+$H$2,データ貼付!$B$3:$F$102,5,FALSE)),"",VLOOKUP($B81*10+$H$2,データ貼付!$B$3:$F$102,5,FALSE))</f>
        <v/>
      </c>
      <c r="I81" t="str">
        <f>IF(ISERROR(VLOOKUP($B81*10+$I$2,データ貼付!$B$3:$F$102,5,FALSE)),"",VLOOKUP($B81*10+$I$2,データ貼付!$B$3:$F$102,5,FALSE))</f>
        <v/>
      </c>
    </row>
    <row r="82" spans="2:9" x14ac:dyDescent="0.2">
      <c r="B82">
        <v>80</v>
      </c>
      <c r="C82" t="e">
        <f>VLOOKUP($B82,データ貼付!$A$3:$I$102,4,FALSE)</f>
        <v>#N/A</v>
      </c>
      <c r="D82" t="e">
        <f>VLOOKUP($B82,データ貼付!$A$3:$I$102,5,FALSE)</f>
        <v>#N/A</v>
      </c>
      <c r="E82" t="str">
        <f>IF(ISERROR(VLOOKUP($B82*10+$E$2,データ貼付!$B$3:$F$102,5,FALSE)),"",VLOOKUP($B82*10+$E$2,データ貼付!$B$3:$F$102,5,FALSE))</f>
        <v/>
      </c>
      <c r="F82" t="str">
        <f>IF(ISERROR(VLOOKUP($B82*10+$F$2,データ貼付!$B$3:$F$102,5,FALSE)),"",VLOOKUP($B82*10+$F$2,データ貼付!$B$3:$F$102,5,FALSE))</f>
        <v/>
      </c>
      <c r="G82" t="str">
        <f>IF(ISERROR(VLOOKUP($B82*10+$G$2,データ貼付!$B$3:$F$102,5,FALSE)),"",VLOOKUP($B82*10+$G$2,データ貼付!$B$3:$F$102,5,FALSE))</f>
        <v/>
      </c>
      <c r="H82" t="str">
        <f>IF(ISERROR(VLOOKUP($B82*10+$H$2,データ貼付!$B$3:$F$102,5,FALSE)),"",VLOOKUP($B82*10+$H$2,データ貼付!$B$3:$F$102,5,FALSE))</f>
        <v/>
      </c>
      <c r="I82" t="str">
        <f>IF(ISERROR(VLOOKUP($B82*10+$I$2,データ貼付!$B$3:$F$102,5,FALSE)),"",VLOOKUP($B82*10+$I$2,データ貼付!$B$3:$F$102,5,FALSE))</f>
        <v/>
      </c>
    </row>
    <row r="83" spans="2:9" x14ac:dyDescent="0.2">
      <c r="B83">
        <v>81</v>
      </c>
      <c r="C83" t="e">
        <f>VLOOKUP($B83,データ貼付!$A$3:$I$102,4,FALSE)</f>
        <v>#N/A</v>
      </c>
      <c r="D83" t="e">
        <f>VLOOKUP($B83,データ貼付!$A$3:$I$102,5,FALSE)</f>
        <v>#N/A</v>
      </c>
      <c r="E83" t="str">
        <f>IF(ISERROR(VLOOKUP($B83*10+$E$2,データ貼付!$B$3:$F$102,5,FALSE)),"",VLOOKUP($B83*10+$E$2,データ貼付!$B$3:$F$102,5,FALSE))</f>
        <v/>
      </c>
      <c r="F83" t="str">
        <f>IF(ISERROR(VLOOKUP($B83*10+$F$2,データ貼付!$B$3:$F$102,5,FALSE)),"",VLOOKUP($B83*10+$F$2,データ貼付!$B$3:$F$102,5,FALSE))</f>
        <v/>
      </c>
      <c r="G83" t="str">
        <f>IF(ISERROR(VLOOKUP($B83*10+$G$2,データ貼付!$B$3:$F$102,5,FALSE)),"",VLOOKUP($B83*10+$G$2,データ貼付!$B$3:$F$102,5,FALSE))</f>
        <v/>
      </c>
      <c r="H83" t="str">
        <f>IF(ISERROR(VLOOKUP($B83*10+$H$2,データ貼付!$B$3:$F$102,5,FALSE)),"",VLOOKUP($B83*10+$H$2,データ貼付!$B$3:$F$102,5,FALSE))</f>
        <v/>
      </c>
      <c r="I83" t="str">
        <f>IF(ISERROR(VLOOKUP($B83*10+$I$2,データ貼付!$B$3:$F$102,5,FALSE)),"",VLOOKUP($B83*10+$I$2,データ貼付!$B$3:$F$102,5,FALSE))</f>
        <v/>
      </c>
    </row>
    <row r="84" spans="2:9" x14ac:dyDescent="0.2">
      <c r="B84">
        <v>82</v>
      </c>
      <c r="C84" t="e">
        <f>VLOOKUP($B84,データ貼付!$A$3:$I$102,4,FALSE)</f>
        <v>#N/A</v>
      </c>
      <c r="D84" t="e">
        <f>VLOOKUP($B84,データ貼付!$A$3:$I$102,5,FALSE)</f>
        <v>#N/A</v>
      </c>
      <c r="E84" t="str">
        <f>IF(ISERROR(VLOOKUP($B84*10+$E$2,データ貼付!$B$3:$F$102,5,FALSE)),"",VLOOKUP($B84*10+$E$2,データ貼付!$B$3:$F$102,5,FALSE))</f>
        <v/>
      </c>
      <c r="F84" t="str">
        <f>IF(ISERROR(VLOOKUP($B84*10+$F$2,データ貼付!$B$3:$F$102,5,FALSE)),"",VLOOKUP($B84*10+$F$2,データ貼付!$B$3:$F$102,5,FALSE))</f>
        <v/>
      </c>
      <c r="G84" t="str">
        <f>IF(ISERROR(VLOOKUP($B84*10+$G$2,データ貼付!$B$3:$F$102,5,FALSE)),"",VLOOKUP($B84*10+$G$2,データ貼付!$B$3:$F$102,5,FALSE))</f>
        <v/>
      </c>
      <c r="H84" t="str">
        <f>IF(ISERROR(VLOOKUP($B84*10+$H$2,データ貼付!$B$3:$F$102,5,FALSE)),"",VLOOKUP($B84*10+$H$2,データ貼付!$B$3:$F$102,5,FALSE))</f>
        <v/>
      </c>
      <c r="I84" t="str">
        <f>IF(ISERROR(VLOOKUP($B84*10+$I$2,データ貼付!$B$3:$F$102,5,FALSE)),"",VLOOKUP($B84*10+$I$2,データ貼付!$B$3:$F$102,5,FALSE))</f>
        <v/>
      </c>
    </row>
    <row r="85" spans="2:9" x14ac:dyDescent="0.2">
      <c r="B85">
        <v>83</v>
      </c>
      <c r="C85" t="e">
        <f>VLOOKUP($B85,データ貼付!$A$3:$I$102,4,FALSE)</f>
        <v>#N/A</v>
      </c>
      <c r="D85" t="e">
        <f>VLOOKUP($B85,データ貼付!$A$3:$I$102,5,FALSE)</f>
        <v>#N/A</v>
      </c>
      <c r="E85" t="str">
        <f>IF(ISERROR(VLOOKUP($B85*10+$E$2,データ貼付!$B$3:$F$102,5,FALSE)),"",VLOOKUP($B85*10+$E$2,データ貼付!$B$3:$F$102,5,FALSE))</f>
        <v/>
      </c>
      <c r="F85" t="str">
        <f>IF(ISERROR(VLOOKUP($B85*10+$F$2,データ貼付!$B$3:$F$102,5,FALSE)),"",VLOOKUP($B85*10+$F$2,データ貼付!$B$3:$F$102,5,FALSE))</f>
        <v/>
      </c>
      <c r="G85" t="str">
        <f>IF(ISERROR(VLOOKUP($B85*10+$G$2,データ貼付!$B$3:$F$102,5,FALSE)),"",VLOOKUP($B85*10+$G$2,データ貼付!$B$3:$F$102,5,FALSE))</f>
        <v/>
      </c>
      <c r="H85" t="str">
        <f>IF(ISERROR(VLOOKUP($B85*10+$H$2,データ貼付!$B$3:$F$102,5,FALSE)),"",VLOOKUP($B85*10+$H$2,データ貼付!$B$3:$F$102,5,FALSE))</f>
        <v/>
      </c>
      <c r="I85" t="str">
        <f>IF(ISERROR(VLOOKUP($B85*10+$I$2,データ貼付!$B$3:$F$102,5,FALSE)),"",VLOOKUP($B85*10+$I$2,データ貼付!$B$3:$F$102,5,FALSE))</f>
        <v/>
      </c>
    </row>
    <row r="86" spans="2:9" x14ac:dyDescent="0.2">
      <c r="B86">
        <v>84</v>
      </c>
      <c r="C86" t="e">
        <f>VLOOKUP($B86,データ貼付!$A$3:$I$102,4,FALSE)</f>
        <v>#N/A</v>
      </c>
      <c r="D86" t="e">
        <f>VLOOKUP($B86,データ貼付!$A$3:$I$102,5,FALSE)</f>
        <v>#N/A</v>
      </c>
      <c r="E86" t="str">
        <f>IF(ISERROR(VLOOKUP($B86*10+$E$2,データ貼付!$B$3:$F$102,5,FALSE)),"",VLOOKUP($B86*10+$E$2,データ貼付!$B$3:$F$102,5,FALSE))</f>
        <v/>
      </c>
      <c r="F86" t="str">
        <f>IF(ISERROR(VLOOKUP($B86*10+$F$2,データ貼付!$B$3:$F$102,5,FALSE)),"",VLOOKUP($B86*10+$F$2,データ貼付!$B$3:$F$102,5,FALSE))</f>
        <v/>
      </c>
      <c r="G86" t="str">
        <f>IF(ISERROR(VLOOKUP($B86*10+$G$2,データ貼付!$B$3:$F$102,5,FALSE)),"",VLOOKUP($B86*10+$G$2,データ貼付!$B$3:$F$102,5,FALSE))</f>
        <v/>
      </c>
      <c r="H86" t="str">
        <f>IF(ISERROR(VLOOKUP($B86*10+$H$2,データ貼付!$B$3:$F$102,5,FALSE)),"",VLOOKUP($B86*10+$H$2,データ貼付!$B$3:$F$102,5,FALSE))</f>
        <v/>
      </c>
      <c r="I86" t="str">
        <f>IF(ISERROR(VLOOKUP($B86*10+$I$2,データ貼付!$B$3:$F$102,5,FALSE)),"",VLOOKUP($B86*10+$I$2,データ貼付!$B$3:$F$102,5,FALSE))</f>
        <v/>
      </c>
    </row>
    <row r="87" spans="2:9" x14ac:dyDescent="0.2">
      <c r="B87">
        <v>85</v>
      </c>
      <c r="C87" t="e">
        <f>VLOOKUP($B87,データ貼付!$A$3:$I$102,4,FALSE)</f>
        <v>#N/A</v>
      </c>
      <c r="D87" t="e">
        <f>VLOOKUP($B87,データ貼付!$A$3:$I$102,5,FALSE)</f>
        <v>#N/A</v>
      </c>
      <c r="E87" t="str">
        <f>IF(ISERROR(VLOOKUP($B87*10+$E$2,データ貼付!$B$3:$F$102,5,FALSE)),"",VLOOKUP($B87*10+$E$2,データ貼付!$B$3:$F$102,5,FALSE))</f>
        <v/>
      </c>
      <c r="F87" t="str">
        <f>IF(ISERROR(VLOOKUP($B87*10+$F$2,データ貼付!$B$3:$F$102,5,FALSE)),"",VLOOKUP($B87*10+$F$2,データ貼付!$B$3:$F$102,5,FALSE))</f>
        <v/>
      </c>
      <c r="G87" t="str">
        <f>IF(ISERROR(VLOOKUP($B87*10+$G$2,データ貼付!$B$3:$F$102,5,FALSE)),"",VLOOKUP($B87*10+$G$2,データ貼付!$B$3:$F$102,5,FALSE))</f>
        <v/>
      </c>
      <c r="H87" t="str">
        <f>IF(ISERROR(VLOOKUP($B87*10+$H$2,データ貼付!$B$3:$F$102,5,FALSE)),"",VLOOKUP($B87*10+$H$2,データ貼付!$B$3:$F$102,5,FALSE))</f>
        <v/>
      </c>
      <c r="I87" t="str">
        <f>IF(ISERROR(VLOOKUP($B87*10+$I$2,データ貼付!$B$3:$F$102,5,FALSE)),"",VLOOKUP($B87*10+$I$2,データ貼付!$B$3:$F$102,5,FALSE))</f>
        <v/>
      </c>
    </row>
    <row r="88" spans="2:9" x14ac:dyDescent="0.2">
      <c r="B88">
        <v>86</v>
      </c>
      <c r="C88" t="e">
        <f>VLOOKUP($B88,データ貼付!$A$3:$I$102,4,FALSE)</f>
        <v>#N/A</v>
      </c>
      <c r="D88" t="e">
        <f>VLOOKUP($B88,データ貼付!$A$3:$I$102,5,FALSE)</f>
        <v>#N/A</v>
      </c>
      <c r="E88" t="str">
        <f>IF(ISERROR(VLOOKUP($B88*10+$E$2,データ貼付!$B$3:$F$102,5,FALSE)),"",VLOOKUP($B88*10+$E$2,データ貼付!$B$3:$F$102,5,FALSE))</f>
        <v/>
      </c>
      <c r="F88" t="str">
        <f>IF(ISERROR(VLOOKUP($B88*10+$F$2,データ貼付!$B$3:$F$102,5,FALSE)),"",VLOOKUP($B88*10+$F$2,データ貼付!$B$3:$F$102,5,FALSE))</f>
        <v/>
      </c>
      <c r="G88" t="str">
        <f>IF(ISERROR(VLOOKUP($B88*10+$G$2,データ貼付!$B$3:$F$102,5,FALSE)),"",VLOOKUP($B88*10+$G$2,データ貼付!$B$3:$F$102,5,FALSE))</f>
        <v/>
      </c>
      <c r="H88" t="str">
        <f>IF(ISERROR(VLOOKUP($B88*10+$H$2,データ貼付!$B$3:$F$102,5,FALSE)),"",VLOOKUP($B88*10+$H$2,データ貼付!$B$3:$F$102,5,FALSE))</f>
        <v/>
      </c>
      <c r="I88" t="str">
        <f>IF(ISERROR(VLOOKUP($B88*10+$I$2,データ貼付!$B$3:$F$102,5,FALSE)),"",VLOOKUP($B88*10+$I$2,データ貼付!$B$3:$F$102,5,FALSE))</f>
        <v/>
      </c>
    </row>
    <row r="89" spans="2:9" x14ac:dyDescent="0.2">
      <c r="B89">
        <v>87</v>
      </c>
      <c r="C89" t="e">
        <f>VLOOKUP($B89,データ貼付!$A$3:$I$102,4,FALSE)</f>
        <v>#N/A</v>
      </c>
      <c r="D89" t="e">
        <f>VLOOKUP($B89,データ貼付!$A$3:$I$102,5,FALSE)</f>
        <v>#N/A</v>
      </c>
      <c r="E89" t="str">
        <f>IF(ISERROR(VLOOKUP($B89*10+$E$2,データ貼付!$B$3:$F$102,5,FALSE)),"",VLOOKUP($B89*10+$E$2,データ貼付!$B$3:$F$102,5,FALSE))</f>
        <v/>
      </c>
      <c r="F89" t="str">
        <f>IF(ISERROR(VLOOKUP($B89*10+$F$2,データ貼付!$B$3:$F$102,5,FALSE)),"",VLOOKUP($B89*10+$F$2,データ貼付!$B$3:$F$102,5,FALSE))</f>
        <v/>
      </c>
      <c r="G89" t="str">
        <f>IF(ISERROR(VLOOKUP($B89*10+$G$2,データ貼付!$B$3:$F$102,5,FALSE)),"",VLOOKUP($B89*10+$G$2,データ貼付!$B$3:$F$102,5,FALSE))</f>
        <v/>
      </c>
      <c r="H89" t="str">
        <f>IF(ISERROR(VLOOKUP($B89*10+$H$2,データ貼付!$B$3:$F$102,5,FALSE)),"",VLOOKUP($B89*10+$H$2,データ貼付!$B$3:$F$102,5,FALSE))</f>
        <v/>
      </c>
      <c r="I89" t="str">
        <f>IF(ISERROR(VLOOKUP($B89*10+$I$2,データ貼付!$B$3:$F$102,5,FALSE)),"",VLOOKUP($B89*10+$I$2,データ貼付!$B$3:$F$102,5,FALSE))</f>
        <v/>
      </c>
    </row>
    <row r="90" spans="2:9" x14ac:dyDescent="0.2">
      <c r="B90">
        <v>88</v>
      </c>
      <c r="C90" t="e">
        <f>VLOOKUP($B90,データ貼付!$A$3:$I$102,4,FALSE)</f>
        <v>#N/A</v>
      </c>
      <c r="D90" t="e">
        <f>VLOOKUP($B90,データ貼付!$A$3:$I$102,5,FALSE)</f>
        <v>#N/A</v>
      </c>
      <c r="E90" t="str">
        <f>IF(ISERROR(VLOOKUP($B90*10+$E$2,データ貼付!$B$3:$F$102,5,FALSE)),"",VLOOKUP($B90*10+$E$2,データ貼付!$B$3:$F$102,5,FALSE))</f>
        <v/>
      </c>
      <c r="F90" t="str">
        <f>IF(ISERROR(VLOOKUP($B90*10+$F$2,データ貼付!$B$3:$F$102,5,FALSE)),"",VLOOKUP($B90*10+$F$2,データ貼付!$B$3:$F$102,5,FALSE))</f>
        <v/>
      </c>
      <c r="G90" t="str">
        <f>IF(ISERROR(VLOOKUP($B90*10+$G$2,データ貼付!$B$3:$F$102,5,FALSE)),"",VLOOKUP($B90*10+$G$2,データ貼付!$B$3:$F$102,5,FALSE))</f>
        <v/>
      </c>
      <c r="H90" t="str">
        <f>IF(ISERROR(VLOOKUP($B90*10+$H$2,データ貼付!$B$3:$F$102,5,FALSE)),"",VLOOKUP($B90*10+$H$2,データ貼付!$B$3:$F$102,5,FALSE))</f>
        <v/>
      </c>
      <c r="I90" t="str">
        <f>IF(ISERROR(VLOOKUP($B90*10+$I$2,データ貼付!$B$3:$F$102,5,FALSE)),"",VLOOKUP($B90*10+$I$2,データ貼付!$B$3:$F$102,5,FALSE))</f>
        <v/>
      </c>
    </row>
    <row r="91" spans="2:9" x14ac:dyDescent="0.2">
      <c r="B91">
        <v>89</v>
      </c>
      <c r="C91" t="e">
        <f>VLOOKUP($B91,データ貼付!$A$3:$I$102,4,FALSE)</f>
        <v>#N/A</v>
      </c>
      <c r="D91" t="e">
        <f>VLOOKUP($B91,データ貼付!$A$3:$I$102,5,FALSE)</f>
        <v>#N/A</v>
      </c>
      <c r="E91" t="str">
        <f>IF(ISERROR(VLOOKUP($B91*10+$E$2,データ貼付!$B$3:$F$102,5,FALSE)),"",VLOOKUP($B91*10+$E$2,データ貼付!$B$3:$F$102,5,FALSE))</f>
        <v/>
      </c>
      <c r="F91" t="str">
        <f>IF(ISERROR(VLOOKUP($B91*10+$F$2,データ貼付!$B$3:$F$102,5,FALSE)),"",VLOOKUP($B91*10+$F$2,データ貼付!$B$3:$F$102,5,FALSE))</f>
        <v/>
      </c>
      <c r="G91" t="str">
        <f>IF(ISERROR(VLOOKUP($B91*10+$G$2,データ貼付!$B$3:$F$102,5,FALSE)),"",VLOOKUP($B91*10+$G$2,データ貼付!$B$3:$F$102,5,FALSE))</f>
        <v/>
      </c>
      <c r="H91" t="str">
        <f>IF(ISERROR(VLOOKUP($B91*10+$H$2,データ貼付!$B$3:$F$102,5,FALSE)),"",VLOOKUP($B91*10+$H$2,データ貼付!$B$3:$F$102,5,FALSE))</f>
        <v/>
      </c>
      <c r="I91" t="str">
        <f>IF(ISERROR(VLOOKUP($B91*10+$I$2,データ貼付!$B$3:$F$102,5,FALSE)),"",VLOOKUP($B91*10+$I$2,データ貼付!$B$3:$F$102,5,FALSE))</f>
        <v/>
      </c>
    </row>
    <row r="92" spans="2:9" x14ac:dyDescent="0.2">
      <c r="B92">
        <v>90</v>
      </c>
      <c r="C92" t="e">
        <f>VLOOKUP($B92,データ貼付!$A$3:$I$102,4,FALSE)</f>
        <v>#N/A</v>
      </c>
      <c r="D92" t="e">
        <f>VLOOKUP($B92,データ貼付!$A$3:$I$102,5,FALSE)</f>
        <v>#N/A</v>
      </c>
      <c r="E92" t="str">
        <f>IF(ISERROR(VLOOKUP($B92*10+$E$2,データ貼付!$B$3:$F$102,5,FALSE)),"",VLOOKUP($B92*10+$E$2,データ貼付!$B$3:$F$102,5,FALSE))</f>
        <v/>
      </c>
      <c r="F92" t="str">
        <f>IF(ISERROR(VLOOKUP($B92*10+$F$2,データ貼付!$B$3:$F$102,5,FALSE)),"",VLOOKUP($B92*10+$F$2,データ貼付!$B$3:$F$102,5,FALSE))</f>
        <v/>
      </c>
      <c r="G92" t="str">
        <f>IF(ISERROR(VLOOKUP($B92*10+$G$2,データ貼付!$B$3:$F$102,5,FALSE)),"",VLOOKUP($B92*10+$G$2,データ貼付!$B$3:$F$102,5,FALSE))</f>
        <v/>
      </c>
      <c r="H92" t="str">
        <f>IF(ISERROR(VLOOKUP($B92*10+$H$2,データ貼付!$B$3:$F$102,5,FALSE)),"",VLOOKUP($B92*10+$H$2,データ貼付!$B$3:$F$102,5,FALSE))</f>
        <v/>
      </c>
      <c r="I92" t="str">
        <f>IF(ISERROR(VLOOKUP($B92*10+$I$2,データ貼付!$B$3:$F$102,5,FALSE)),"",VLOOKUP($B92*10+$I$2,データ貼付!$B$3:$F$102,5,FALSE))</f>
        <v/>
      </c>
    </row>
    <row r="93" spans="2:9" x14ac:dyDescent="0.2">
      <c r="B93">
        <v>91</v>
      </c>
      <c r="C93" t="e">
        <f>VLOOKUP($B93,データ貼付!$A$3:$I$102,4,FALSE)</f>
        <v>#N/A</v>
      </c>
      <c r="D93" t="e">
        <f>VLOOKUP($B93,データ貼付!$A$3:$I$102,5,FALSE)</f>
        <v>#N/A</v>
      </c>
      <c r="E93" t="str">
        <f>IF(ISERROR(VLOOKUP($B93*10+$E$2,データ貼付!$B$3:$F$102,5,FALSE)),"",VLOOKUP($B93*10+$E$2,データ貼付!$B$3:$F$102,5,FALSE))</f>
        <v/>
      </c>
      <c r="F93" t="str">
        <f>IF(ISERROR(VLOOKUP($B93*10+$F$2,データ貼付!$B$3:$F$102,5,FALSE)),"",VLOOKUP($B93*10+$F$2,データ貼付!$B$3:$F$102,5,FALSE))</f>
        <v/>
      </c>
      <c r="G93" t="str">
        <f>IF(ISERROR(VLOOKUP($B93*10+$G$2,データ貼付!$B$3:$F$102,5,FALSE)),"",VLOOKUP($B93*10+$G$2,データ貼付!$B$3:$F$102,5,FALSE))</f>
        <v/>
      </c>
      <c r="H93" t="str">
        <f>IF(ISERROR(VLOOKUP($B93*10+$H$2,データ貼付!$B$3:$F$102,5,FALSE)),"",VLOOKUP($B93*10+$H$2,データ貼付!$B$3:$F$102,5,FALSE))</f>
        <v/>
      </c>
      <c r="I93" t="str">
        <f>IF(ISERROR(VLOOKUP($B93*10+$I$2,データ貼付!$B$3:$F$102,5,FALSE)),"",VLOOKUP($B93*10+$I$2,データ貼付!$B$3:$F$102,5,FALSE))</f>
        <v/>
      </c>
    </row>
    <row r="94" spans="2:9" x14ac:dyDescent="0.2">
      <c r="B94">
        <v>92</v>
      </c>
      <c r="C94" t="e">
        <f>VLOOKUP($B94,データ貼付!$A$3:$I$102,4,FALSE)</f>
        <v>#N/A</v>
      </c>
      <c r="D94" t="e">
        <f>VLOOKUP($B94,データ貼付!$A$3:$I$102,5,FALSE)</f>
        <v>#N/A</v>
      </c>
      <c r="E94" t="str">
        <f>IF(ISERROR(VLOOKUP($B94*10+$E$2,データ貼付!$B$3:$F$102,5,FALSE)),"",VLOOKUP($B94*10+$E$2,データ貼付!$B$3:$F$102,5,FALSE))</f>
        <v/>
      </c>
      <c r="F94" t="str">
        <f>IF(ISERROR(VLOOKUP($B94*10+$F$2,データ貼付!$B$3:$F$102,5,FALSE)),"",VLOOKUP($B94*10+$F$2,データ貼付!$B$3:$F$102,5,FALSE))</f>
        <v/>
      </c>
      <c r="G94" t="str">
        <f>IF(ISERROR(VLOOKUP($B94*10+$G$2,データ貼付!$B$3:$F$102,5,FALSE)),"",VLOOKUP($B94*10+$G$2,データ貼付!$B$3:$F$102,5,FALSE))</f>
        <v/>
      </c>
      <c r="H94" t="str">
        <f>IF(ISERROR(VLOOKUP($B94*10+$H$2,データ貼付!$B$3:$F$102,5,FALSE)),"",VLOOKUP($B94*10+$H$2,データ貼付!$B$3:$F$102,5,FALSE))</f>
        <v/>
      </c>
      <c r="I94" t="str">
        <f>IF(ISERROR(VLOOKUP($B94*10+$I$2,データ貼付!$B$3:$F$102,5,FALSE)),"",VLOOKUP($B94*10+$I$2,データ貼付!$B$3:$F$102,5,FALSE))</f>
        <v/>
      </c>
    </row>
    <row r="95" spans="2:9" x14ac:dyDescent="0.2">
      <c r="B95">
        <v>93</v>
      </c>
      <c r="C95" t="e">
        <f>VLOOKUP($B95,データ貼付!$A$3:$I$102,4,FALSE)</f>
        <v>#N/A</v>
      </c>
      <c r="D95" t="e">
        <f>VLOOKUP($B95,データ貼付!$A$3:$I$102,5,FALSE)</f>
        <v>#N/A</v>
      </c>
      <c r="E95" t="str">
        <f>IF(ISERROR(VLOOKUP($B95*10+$E$2,データ貼付!$B$3:$F$102,5,FALSE)),"",VLOOKUP($B95*10+$E$2,データ貼付!$B$3:$F$102,5,FALSE))</f>
        <v/>
      </c>
      <c r="F95" t="str">
        <f>IF(ISERROR(VLOOKUP($B95*10+$F$2,データ貼付!$B$3:$F$102,5,FALSE)),"",VLOOKUP($B95*10+$F$2,データ貼付!$B$3:$F$102,5,FALSE))</f>
        <v/>
      </c>
      <c r="G95" t="str">
        <f>IF(ISERROR(VLOOKUP($B95*10+$G$2,データ貼付!$B$3:$F$102,5,FALSE)),"",VLOOKUP($B95*10+$G$2,データ貼付!$B$3:$F$102,5,FALSE))</f>
        <v/>
      </c>
      <c r="H95" t="str">
        <f>IF(ISERROR(VLOOKUP($B95*10+$H$2,データ貼付!$B$3:$F$102,5,FALSE)),"",VLOOKUP($B95*10+$H$2,データ貼付!$B$3:$F$102,5,FALSE))</f>
        <v/>
      </c>
      <c r="I95" t="str">
        <f>IF(ISERROR(VLOOKUP($B95*10+$I$2,データ貼付!$B$3:$F$102,5,FALSE)),"",VLOOKUP($B95*10+$I$2,データ貼付!$B$3:$F$102,5,FALSE))</f>
        <v/>
      </c>
    </row>
    <row r="96" spans="2:9" x14ac:dyDescent="0.2">
      <c r="B96">
        <v>94</v>
      </c>
      <c r="C96" t="e">
        <f>VLOOKUP($B96,データ貼付!$A$3:$I$102,4,FALSE)</f>
        <v>#N/A</v>
      </c>
      <c r="D96" t="e">
        <f>VLOOKUP($B96,データ貼付!$A$3:$I$102,5,FALSE)</f>
        <v>#N/A</v>
      </c>
      <c r="E96" t="str">
        <f>IF(ISERROR(VLOOKUP($B96*10+$E$2,データ貼付!$B$3:$F$102,5,FALSE)),"",VLOOKUP($B96*10+$E$2,データ貼付!$B$3:$F$102,5,FALSE))</f>
        <v/>
      </c>
      <c r="F96" t="str">
        <f>IF(ISERROR(VLOOKUP($B96*10+$F$2,データ貼付!$B$3:$F$102,5,FALSE)),"",VLOOKUP($B96*10+$F$2,データ貼付!$B$3:$F$102,5,FALSE))</f>
        <v/>
      </c>
      <c r="G96" t="str">
        <f>IF(ISERROR(VLOOKUP($B96*10+$G$2,データ貼付!$B$3:$F$102,5,FALSE)),"",VLOOKUP($B96*10+$G$2,データ貼付!$B$3:$F$102,5,FALSE))</f>
        <v/>
      </c>
      <c r="H96" t="str">
        <f>IF(ISERROR(VLOOKUP($B96*10+$H$2,データ貼付!$B$3:$F$102,5,FALSE)),"",VLOOKUP($B96*10+$H$2,データ貼付!$B$3:$F$102,5,FALSE))</f>
        <v/>
      </c>
      <c r="I96" t="str">
        <f>IF(ISERROR(VLOOKUP($B96*10+$I$2,データ貼付!$B$3:$F$102,5,FALSE)),"",VLOOKUP($B96*10+$I$2,データ貼付!$B$3:$F$102,5,FALSE))</f>
        <v/>
      </c>
    </row>
    <row r="97" spans="2:9" x14ac:dyDescent="0.2">
      <c r="B97">
        <v>95</v>
      </c>
      <c r="C97" t="e">
        <f>VLOOKUP($B97,データ貼付!$A$3:$I$102,4,FALSE)</f>
        <v>#N/A</v>
      </c>
      <c r="D97" t="e">
        <f>VLOOKUP($B97,データ貼付!$A$3:$I$102,5,FALSE)</f>
        <v>#N/A</v>
      </c>
      <c r="E97" t="str">
        <f>IF(ISERROR(VLOOKUP($B97*10+$E$2,データ貼付!$B$3:$F$102,5,FALSE)),"",VLOOKUP($B97*10+$E$2,データ貼付!$B$3:$F$102,5,FALSE))</f>
        <v/>
      </c>
      <c r="F97" t="str">
        <f>IF(ISERROR(VLOOKUP($B97*10+$F$2,データ貼付!$B$3:$F$102,5,FALSE)),"",VLOOKUP($B97*10+$F$2,データ貼付!$B$3:$F$102,5,FALSE))</f>
        <v/>
      </c>
      <c r="G97" t="str">
        <f>IF(ISERROR(VLOOKUP($B97*10+$G$2,データ貼付!$B$3:$F$102,5,FALSE)),"",VLOOKUP($B97*10+$G$2,データ貼付!$B$3:$F$102,5,FALSE))</f>
        <v/>
      </c>
      <c r="H97" t="str">
        <f>IF(ISERROR(VLOOKUP($B97*10+$H$2,データ貼付!$B$3:$F$102,5,FALSE)),"",VLOOKUP($B97*10+$H$2,データ貼付!$B$3:$F$102,5,FALSE))</f>
        <v/>
      </c>
      <c r="I97" t="str">
        <f>IF(ISERROR(VLOOKUP($B97*10+$I$2,データ貼付!$B$3:$F$102,5,FALSE)),"",VLOOKUP($B97*10+$I$2,データ貼付!$B$3:$F$102,5,FALSE))</f>
        <v/>
      </c>
    </row>
    <row r="98" spans="2:9" x14ac:dyDescent="0.2">
      <c r="B98">
        <v>96</v>
      </c>
      <c r="C98" t="e">
        <f>VLOOKUP($B98,データ貼付!$A$3:$I$102,4,FALSE)</f>
        <v>#N/A</v>
      </c>
      <c r="D98" t="e">
        <f>VLOOKUP($B98,データ貼付!$A$3:$I$102,5,FALSE)</f>
        <v>#N/A</v>
      </c>
      <c r="E98" t="str">
        <f>IF(ISERROR(VLOOKUP($B98*10+$E$2,データ貼付!$B$3:$F$102,5,FALSE)),"",VLOOKUP($B98*10+$E$2,データ貼付!$B$3:$F$102,5,FALSE))</f>
        <v/>
      </c>
      <c r="F98" t="str">
        <f>IF(ISERROR(VLOOKUP($B98*10+$F$2,データ貼付!$B$3:$F$102,5,FALSE)),"",VLOOKUP($B98*10+$F$2,データ貼付!$B$3:$F$102,5,FALSE))</f>
        <v/>
      </c>
      <c r="G98" t="str">
        <f>IF(ISERROR(VLOOKUP($B98*10+$G$2,データ貼付!$B$3:$F$102,5,FALSE)),"",VLOOKUP($B98*10+$G$2,データ貼付!$B$3:$F$102,5,FALSE))</f>
        <v/>
      </c>
      <c r="H98" t="str">
        <f>IF(ISERROR(VLOOKUP($B98*10+$H$2,データ貼付!$B$3:$F$102,5,FALSE)),"",VLOOKUP($B98*10+$H$2,データ貼付!$B$3:$F$102,5,FALSE))</f>
        <v/>
      </c>
      <c r="I98" t="str">
        <f>IF(ISERROR(VLOOKUP($B98*10+$I$2,データ貼付!$B$3:$F$102,5,FALSE)),"",VLOOKUP($B98*10+$I$2,データ貼付!$B$3:$F$102,5,FALSE))</f>
        <v/>
      </c>
    </row>
    <row r="99" spans="2:9" x14ac:dyDescent="0.2">
      <c r="B99">
        <v>97</v>
      </c>
      <c r="C99" t="e">
        <f>VLOOKUP($B99,データ貼付!$A$3:$I$102,4,FALSE)</f>
        <v>#N/A</v>
      </c>
      <c r="D99" t="e">
        <f>VLOOKUP($B99,データ貼付!$A$3:$I$102,5,FALSE)</f>
        <v>#N/A</v>
      </c>
      <c r="E99" t="str">
        <f>IF(ISERROR(VLOOKUP($B99*10+$E$2,データ貼付!$B$3:$F$102,5,FALSE)),"",VLOOKUP($B99*10+$E$2,データ貼付!$B$3:$F$102,5,FALSE))</f>
        <v/>
      </c>
      <c r="F99" t="str">
        <f>IF(ISERROR(VLOOKUP($B99*10+$F$2,データ貼付!$B$3:$F$102,5,FALSE)),"",VLOOKUP($B99*10+$F$2,データ貼付!$B$3:$F$102,5,FALSE))</f>
        <v/>
      </c>
      <c r="G99" t="str">
        <f>IF(ISERROR(VLOOKUP($B99*10+$G$2,データ貼付!$B$3:$F$102,5,FALSE)),"",VLOOKUP($B99*10+$G$2,データ貼付!$B$3:$F$102,5,FALSE))</f>
        <v/>
      </c>
      <c r="H99" t="str">
        <f>IF(ISERROR(VLOOKUP($B99*10+$H$2,データ貼付!$B$3:$F$102,5,FALSE)),"",VLOOKUP($B99*10+$H$2,データ貼付!$B$3:$F$102,5,FALSE))</f>
        <v/>
      </c>
      <c r="I99" t="str">
        <f>IF(ISERROR(VLOOKUP($B99*10+$I$2,データ貼付!$B$3:$F$102,5,FALSE)),"",VLOOKUP($B99*10+$I$2,データ貼付!$B$3:$F$102,5,FALSE))</f>
        <v/>
      </c>
    </row>
    <row r="100" spans="2:9" x14ac:dyDescent="0.2">
      <c r="B100">
        <v>98</v>
      </c>
      <c r="C100" t="e">
        <f>VLOOKUP($B100,データ貼付!$A$3:$I$102,4,FALSE)</f>
        <v>#N/A</v>
      </c>
      <c r="D100" t="e">
        <f>VLOOKUP($B100,データ貼付!$A$3:$I$102,5,FALSE)</f>
        <v>#N/A</v>
      </c>
      <c r="E100" t="str">
        <f>IF(ISERROR(VLOOKUP($B100*10+$E$2,データ貼付!$B$3:$F$102,5,FALSE)),"",VLOOKUP($B100*10+$E$2,データ貼付!$B$3:$F$102,5,FALSE))</f>
        <v/>
      </c>
      <c r="F100" t="str">
        <f>IF(ISERROR(VLOOKUP($B100*10+$F$2,データ貼付!$B$3:$F$102,5,FALSE)),"",VLOOKUP($B100*10+$F$2,データ貼付!$B$3:$F$102,5,FALSE))</f>
        <v/>
      </c>
      <c r="G100" t="str">
        <f>IF(ISERROR(VLOOKUP($B100*10+$G$2,データ貼付!$B$3:$F$102,5,FALSE)),"",VLOOKUP($B100*10+$G$2,データ貼付!$B$3:$F$102,5,FALSE))</f>
        <v/>
      </c>
      <c r="H100" t="str">
        <f>IF(ISERROR(VLOOKUP($B100*10+$H$2,データ貼付!$B$3:$F$102,5,FALSE)),"",VLOOKUP($B100*10+$H$2,データ貼付!$B$3:$F$102,5,FALSE))</f>
        <v/>
      </c>
      <c r="I100" t="str">
        <f>IF(ISERROR(VLOOKUP($B100*10+$I$2,データ貼付!$B$3:$F$102,5,FALSE)),"",VLOOKUP($B100*10+$I$2,データ貼付!$B$3:$F$102,5,FALSE))</f>
        <v/>
      </c>
    </row>
    <row r="101" spans="2:9" x14ac:dyDescent="0.2">
      <c r="B101">
        <v>99</v>
      </c>
      <c r="C101" t="e">
        <f>VLOOKUP($B101,データ貼付!$A$3:$I$102,4,FALSE)</f>
        <v>#N/A</v>
      </c>
      <c r="D101" t="e">
        <f>VLOOKUP($B101,データ貼付!$A$3:$I$102,5,FALSE)</f>
        <v>#N/A</v>
      </c>
      <c r="E101" t="str">
        <f>IF(ISERROR(VLOOKUP($B101*10+$E$2,データ貼付!$B$3:$F$102,5,FALSE)),"",VLOOKUP($B101*10+$E$2,データ貼付!$B$3:$F$102,5,FALSE))</f>
        <v/>
      </c>
      <c r="F101" t="str">
        <f>IF(ISERROR(VLOOKUP($B101*10+$F$2,データ貼付!$B$3:$F$102,5,FALSE)),"",VLOOKUP($B101*10+$F$2,データ貼付!$B$3:$F$102,5,FALSE))</f>
        <v/>
      </c>
      <c r="G101" t="str">
        <f>IF(ISERROR(VLOOKUP($B101*10+$G$2,データ貼付!$B$3:$F$102,5,FALSE)),"",VLOOKUP($B101*10+$G$2,データ貼付!$B$3:$F$102,5,FALSE))</f>
        <v/>
      </c>
      <c r="H101" t="str">
        <f>IF(ISERROR(VLOOKUP($B101*10+$H$2,データ貼付!$B$3:$F$102,5,FALSE)),"",VLOOKUP($B101*10+$H$2,データ貼付!$B$3:$F$102,5,FALSE))</f>
        <v/>
      </c>
      <c r="I101" t="str">
        <f>IF(ISERROR(VLOOKUP($B101*10+$I$2,データ貼付!$B$3:$F$102,5,FALSE)),"",VLOOKUP($B101*10+$I$2,データ貼付!$B$3:$F$102,5,FALSE))</f>
        <v/>
      </c>
    </row>
    <row r="102" spans="2:9" x14ac:dyDescent="0.2">
      <c r="B102">
        <v>100</v>
      </c>
      <c r="C102" t="e">
        <f>VLOOKUP($B102,データ貼付!$A$3:$I$102,4,FALSE)</f>
        <v>#N/A</v>
      </c>
      <c r="D102" t="e">
        <f>VLOOKUP($B102,データ貼付!$A$3:$I$102,5,FALSE)</f>
        <v>#N/A</v>
      </c>
      <c r="E102" t="str">
        <f>IF(ISERROR(VLOOKUP($B102*10+$E$2,データ貼付!$B$3:$F$102,5,FALSE)),"",VLOOKUP($B102*10+$E$2,データ貼付!$B$3:$F$102,5,FALSE))</f>
        <v/>
      </c>
      <c r="F102" t="str">
        <f>IF(ISERROR(VLOOKUP($B102*10+$F$2,データ貼付!$B$3:$F$102,5,FALSE)),"",VLOOKUP($B102*10+$F$2,データ貼付!$B$3:$F$102,5,FALSE))</f>
        <v/>
      </c>
      <c r="G102" t="str">
        <f>IF(ISERROR(VLOOKUP($B102*10+$G$2,データ貼付!$B$3:$F$102,5,FALSE)),"",VLOOKUP($B102*10+$G$2,データ貼付!$B$3:$F$102,5,FALSE))</f>
        <v/>
      </c>
      <c r="H102" t="str">
        <f>IF(ISERROR(VLOOKUP($B102*10+$H$2,データ貼付!$B$3:$F$102,5,FALSE)),"",VLOOKUP($B102*10+$H$2,データ貼付!$B$3:$F$102,5,FALSE))</f>
        <v/>
      </c>
      <c r="I102" t="str">
        <f>IF(ISERROR(VLOOKUP($B102*10+$I$2,データ貼付!$B$3:$F$102,5,FALSE)),"",VLOOKUP($B102*10+$I$2,データ貼付!$B$3:$F$102,5,FALSE))</f>
        <v/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0"/>
  <sheetViews>
    <sheetView topLeftCell="A900" workbookViewId="0">
      <selection activeCell="C907" sqref="C907"/>
    </sheetView>
  </sheetViews>
  <sheetFormatPr defaultRowHeight="11.25" customHeight="1" x14ac:dyDescent="0.2"/>
  <cols>
    <col min="2" max="5" width="15.36328125" customWidth="1"/>
  </cols>
  <sheetData>
    <row r="1" spans="1:6" ht="11.25" hidden="1" customHeight="1" x14ac:dyDescent="0.2">
      <c r="A1">
        <v>101</v>
      </c>
      <c r="B1" t="s">
        <v>436</v>
      </c>
      <c r="C1" t="s">
        <v>2025</v>
      </c>
      <c r="D1" t="s">
        <v>437</v>
      </c>
      <c r="E1" t="s">
        <v>2460</v>
      </c>
      <c r="F1" t="s">
        <v>444</v>
      </c>
    </row>
    <row r="2" spans="1:6" ht="11.25" hidden="1" customHeight="1" x14ac:dyDescent="0.2">
      <c r="A2">
        <v>102</v>
      </c>
      <c r="B2" t="s">
        <v>1542</v>
      </c>
      <c r="C2" t="s">
        <v>2026</v>
      </c>
      <c r="D2" t="s">
        <v>648</v>
      </c>
      <c r="E2" t="s">
        <v>2461</v>
      </c>
      <c r="F2" t="s">
        <v>429</v>
      </c>
    </row>
    <row r="3" spans="1:6" ht="11.25" hidden="1" customHeight="1" x14ac:dyDescent="0.2">
      <c r="A3">
        <v>103</v>
      </c>
      <c r="B3" t="s">
        <v>1239</v>
      </c>
      <c r="C3" t="s">
        <v>520</v>
      </c>
      <c r="D3" t="s">
        <v>964</v>
      </c>
      <c r="E3" t="s">
        <v>522</v>
      </c>
      <c r="F3" t="s">
        <v>444</v>
      </c>
    </row>
    <row r="4" spans="1:6" ht="11.25" hidden="1" customHeight="1" x14ac:dyDescent="0.2">
      <c r="A4">
        <v>104</v>
      </c>
      <c r="B4" t="s">
        <v>2027</v>
      </c>
      <c r="C4" t="s">
        <v>2028</v>
      </c>
      <c r="D4" t="s">
        <v>2462</v>
      </c>
      <c r="E4" t="s">
        <v>803</v>
      </c>
      <c r="F4" t="s">
        <v>444</v>
      </c>
    </row>
    <row r="5" spans="1:6" ht="11.25" hidden="1" customHeight="1" x14ac:dyDescent="0.2">
      <c r="A5">
        <v>105</v>
      </c>
      <c r="B5" t="s">
        <v>2029</v>
      </c>
      <c r="C5" t="s">
        <v>932</v>
      </c>
      <c r="D5" t="s">
        <v>2006</v>
      </c>
      <c r="E5" t="s">
        <v>683</v>
      </c>
      <c r="F5" t="s">
        <v>444</v>
      </c>
    </row>
    <row r="6" spans="1:6" ht="11.25" hidden="1" customHeight="1" x14ac:dyDescent="0.2">
      <c r="A6">
        <v>106</v>
      </c>
      <c r="B6" t="s">
        <v>489</v>
      </c>
      <c r="C6" t="s">
        <v>2030</v>
      </c>
      <c r="D6" t="s">
        <v>491</v>
      </c>
      <c r="E6" t="s">
        <v>438</v>
      </c>
      <c r="F6" t="s">
        <v>444</v>
      </c>
    </row>
    <row r="7" spans="1:6" ht="11.25" hidden="1" customHeight="1" x14ac:dyDescent="0.2">
      <c r="A7">
        <v>107</v>
      </c>
      <c r="B7" t="s">
        <v>1226</v>
      </c>
      <c r="C7" t="s">
        <v>2031</v>
      </c>
      <c r="D7" t="s">
        <v>1227</v>
      </c>
      <c r="E7" t="s">
        <v>505</v>
      </c>
      <c r="F7" t="s">
        <v>444</v>
      </c>
    </row>
    <row r="8" spans="1:6" ht="11.25" hidden="1" customHeight="1" x14ac:dyDescent="0.2">
      <c r="A8">
        <v>108</v>
      </c>
      <c r="B8" t="s">
        <v>2032</v>
      </c>
      <c r="C8" t="s">
        <v>2033</v>
      </c>
      <c r="D8" t="s">
        <v>2463</v>
      </c>
      <c r="E8" t="s">
        <v>683</v>
      </c>
      <c r="F8" t="s">
        <v>444</v>
      </c>
    </row>
    <row r="9" spans="1:6" ht="11.25" hidden="1" customHeight="1" x14ac:dyDescent="0.2">
      <c r="A9">
        <v>109</v>
      </c>
      <c r="B9" t="s">
        <v>1043</v>
      </c>
      <c r="C9" t="s">
        <v>2034</v>
      </c>
      <c r="D9" t="s">
        <v>1044</v>
      </c>
      <c r="E9" t="s">
        <v>2464</v>
      </c>
      <c r="F9" t="s">
        <v>444</v>
      </c>
    </row>
    <row r="10" spans="1:6" ht="11.25" hidden="1" customHeight="1" x14ac:dyDescent="0.2">
      <c r="A10">
        <v>178</v>
      </c>
      <c r="B10" t="s">
        <v>473</v>
      </c>
      <c r="C10" t="s">
        <v>474</v>
      </c>
      <c r="D10" t="s">
        <v>475</v>
      </c>
      <c r="E10" t="s">
        <v>476</v>
      </c>
      <c r="F10" t="s">
        <v>423</v>
      </c>
    </row>
    <row r="11" spans="1:6" ht="11.25" hidden="1" customHeight="1" x14ac:dyDescent="0.2">
      <c r="A11">
        <v>179</v>
      </c>
      <c r="B11" t="s">
        <v>477</v>
      </c>
      <c r="C11" t="s">
        <v>478</v>
      </c>
      <c r="D11" t="s">
        <v>479</v>
      </c>
      <c r="E11" t="s">
        <v>480</v>
      </c>
      <c r="F11" t="s">
        <v>423</v>
      </c>
    </row>
    <row r="12" spans="1:6" ht="11.25" hidden="1" customHeight="1" x14ac:dyDescent="0.2">
      <c r="A12">
        <v>180</v>
      </c>
      <c r="B12" t="s">
        <v>481</v>
      </c>
      <c r="C12" t="s">
        <v>482</v>
      </c>
      <c r="D12" t="s">
        <v>483</v>
      </c>
      <c r="E12" t="s">
        <v>484</v>
      </c>
      <c r="F12" t="s">
        <v>423</v>
      </c>
    </row>
    <row r="13" spans="1:6" ht="11.25" hidden="1" customHeight="1" x14ac:dyDescent="0.2">
      <c r="A13">
        <v>181</v>
      </c>
      <c r="B13" t="s">
        <v>485</v>
      </c>
      <c r="C13" t="s">
        <v>486</v>
      </c>
      <c r="D13" t="s">
        <v>487</v>
      </c>
      <c r="E13" t="s">
        <v>488</v>
      </c>
      <c r="F13" t="s">
        <v>423</v>
      </c>
    </row>
    <row r="14" spans="1:6" ht="11.25" hidden="1" customHeight="1" x14ac:dyDescent="0.2">
      <c r="A14">
        <v>182</v>
      </c>
      <c r="B14" t="s">
        <v>489</v>
      </c>
      <c r="C14" t="s">
        <v>490</v>
      </c>
      <c r="D14" t="s">
        <v>491</v>
      </c>
      <c r="E14" t="s">
        <v>492</v>
      </c>
      <c r="F14" t="s">
        <v>423</v>
      </c>
    </row>
    <row r="15" spans="1:6" ht="11.25" hidden="1" customHeight="1" x14ac:dyDescent="0.2">
      <c r="A15">
        <v>186</v>
      </c>
      <c r="B15" t="s">
        <v>499</v>
      </c>
      <c r="C15" t="s">
        <v>500</v>
      </c>
      <c r="D15" t="s">
        <v>501</v>
      </c>
      <c r="E15" t="s">
        <v>502</v>
      </c>
      <c r="F15" t="s">
        <v>423</v>
      </c>
    </row>
    <row r="16" spans="1:6" ht="11.25" hidden="1" customHeight="1" x14ac:dyDescent="0.2">
      <c r="A16">
        <v>189</v>
      </c>
      <c r="B16" t="s">
        <v>1376</v>
      </c>
      <c r="C16" t="s">
        <v>1377</v>
      </c>
      <c r="D16" t="s">
        <v>1780</v>
      </c>
      <c r="E16" t="s">
        <v>666</v>
      </c>
      <c r="F16" t="s">
        <v>423</v>
      </c>
    </row>
    <row r="17" spans="1:6" ht="11.25" hidden="1" customHeight="1" x14ac:dyDescent="0.2">
      <c r="A17">
        <v>190</v>
      </c>
      <c r="B17" t="s">
        <v>1378</v>
      </c>
      <c r="C17" t="s">
        <v>1379</v>
      </c>
      <c r="D17" t="s">
        <v>1781</v>
      </c>
      <c r="E17" t="s">
        <v>469</v>
      </c>
      <c r="F17" t="s">
        <v>429</v>
      </c>
    </row>
    <row r="18" spans="1:6" ht="11.25" hidden="1" customHeight="1" x14ac:dyDescent="0.2">
      <c r="A18">
        <v>191</v>
      </c>
      <c r="B18" t="s">
        <v>1031</v>
      </c>
      <c r="C18" t="s">
        <v>1380</v>
      </c>
      <c r="D18" t="s">
        <v>1033</v>
      </c>
      <c r="E18" t="s">
        <v>1782</v>
      </c>
      <c r="F18" t="s">
        <v>429</v>
      </c>
    </row>
    <row r="19" spans="1:6" ht="11.25" hidden="1" customHeight="1" x14ac:dyDescent="0.2">
      <c r="A19">
        <v>192</v>
      </c>
      <c r="B19" t="s">
        <v>718</v>
      </c>
      <c r="C19" t="s">
        <v>1381</v>
      </c>
      <c r="D19" t="s">
        <v>719</v>
      </c>
      <c r="E19" t="s">
        <v>1040</v>
      </c>
      <c r="F19" t="s">
        <v>429</v>
      </c>
    </row>
    <row r="20" spans="1:6" ht="11.25" hidden="1" customHeight="1" x14ac:dyDescent="0.2">
      <c r="A20">
        <v>193</v>
      </c>
      <c r="B20" t="s">
        <v>1382</v>
      </c>
      <c r="C20" t="s">
        <v>1383</v>
      </c>
      <c r="D20" t="s">
        <v>1783</v>
      </c>
      <c r="E20" t="s">
        <v>803</v>
      </c>
      <c r="F20" t="s">
        <v>429</v>
      </c>
    </row>
    <row r="21" spans="1:6" ht="11.25" hidden="1" customHeight="1" x14ac:dyDescent="0.2">
      <c r="A21">
        <v>194</v>
      </c>
      <c r="B21" t="s">
        <v>1384</v>
      </c>
      <c r="C21" t="s">
        <v>1091</v>
      </c>
      <c r="D21" t="s">
        <v>1784</v>
      </c>
      <c r="E21" t="s">
        <v>673</v>
      </c>
      <c r="F21" t="s">
        <v>429</v>
      </c>
    </row>
    <row r="22" spans="1:6" ht="11.25" hidden="1" customHeight="1" x14ac:dyDescent="0.2">
      <c r="A22">
        <v>195</v>
      </c>
      <c r="B22" t="s">
        <v>1385</v>
      </c>
      <c r="C22" t="s">
        <v>1386</v>
      </c>
      <c r="D22" t="s">
        <v>1785</v>
      </c>
      <c r="E22" t="s">
        <v>1786</v>
      </c>
      <c r="F22" t="s">
        <v>429</v>
      </c>
    </row>
    <row r="23" spans="1:6" ht="11.25" hidden="1" customHeight="1" x14ac:dyDescent="0.2">
      <c r="A23">
        <v>196</v>
      </c>
      <c r="B23" t="s">
        <v>1387</v>
      </c>
      <c r="C23" t="s">
        <v>1388</v>
      </c>
      <c r="D23" t="s">
        <v>1787</v>
      </c>
      <c r="E23" t="s">
        <v>1788</v>
      </c>
      <c r="F23" t="s">
        <v>429</v>
      </c>
    </row>
    <row r="24" spans="1:6" ht="11.25" hidden="1" customHeight="1" x14ac:dyDescent="0.2">
      <c r="A24">
        <v>197</v>
      </c>
      <c r="B24" t="s">
        <v>800</v>
      </c>
      <c r="C24" t="s">
        <v>1389</v>
      </c>
      <c r="D24" t="s">
        <v>802</v>
      </c>
      <c r="E24" t="s">
        <v>1789</v>
      </c>
      <c r="F24" t="s">
        <v>429</v>
      </c>
    </row>
    <row r="25" spans="1:6" ht="11.25" hidden="1" customHeight="1" x14ac:dyDescent="0.2">
      <c r="A25">
        <v>198</v>
      </c>
      <c r="B25" t="s">
        <v>1114</v>
      </c>
      <c r="C25" t="s">
        <v>1390</v>
      </c>
      <c r="D25" t="s">
        <v>1115</v>
      </c>
      <c r="E25" t="s">
        <v>829</v>
      </c>
      <c r="F25" t="s">
        <v>429</v>
      </c>
    </row>
    <row r="26" spans="1:6" ht="11.25" hidden="1" customHeight="1" x14ac:dyDescent="0.2">
      <c r="A26">
        <v>199</v>
      </c>
      <c r="B26" t="s">
        <v>1338</v>
      </c>
      <c r="C26" t="s">
        <v>629</v>
      </c>
      <c r="D26" t="s">
        <v>904</v>
      </c>
      <c r="E26" t="s">
        <v>484</v>
      </c>
      <c r="F26" t="s">
        <v>429</v>
      </c>
    </row>
    <row r="27" spans="1:6" ht="11.25" hidden="1" customHeight="1" x14ac:dyDescent="0.2">
      <c r="A27">
        <v>201</v>
      </c>
      <c r="B27" t="s">
        <v>570</v>
      </c>
      <c r="C27" t="s">
        <v>1391</v>
      </c>
      <c r="D27" t="s">
        <v>572</v>
      </c>
      <c r="E27" t="s">
        <v>583</v>
      </c>
      <c r="F27" t="s">
        <v>429</v>
      </c>
    </row>
    <row r="28" spans="1:6" ht="11.25" hidden="1" customHeight="1" x14ac:dyDescent="0.2">
      <c r="A28">
        <v>202</v>
      </c>
      <c r="B28" t="s">
        <v>823</v>
      </c>
      <c r="C28" t="s">
        <v>1392</v>
      </c>
      <c r="D28" t="s">
        <v>825</v>
      </c>
      <c r="E28" t="s">
        <v>803</v>
      </c>
      <c r="F28" t="s">
        <v>429</v>
      </c>
    </row>
    <row r="29" spans="1:6" ht="11.25" hidden="1" customHeight="1" x14ac:dyDescent="0.2">
      <c r="A29">
        <v>203</v>
      </c>
      <c r="B29" t="s">
        <v>503</v>
      </c>
      <c r="C29" t="s">
        <v>1110</v>
      </c>
      <c r="D29" t="s">
        <v>504</v>
      </c>
      <c r="E29" t="s">
        <v>1111</v>
      </c>
      <c r="F29" t="s">
        <v>429</v>
      </c>
    </row>
    <row r="30" spans="1:6" ht="11.25" hidden="1" customHeight="1" x14ac:dyDescent="0.2">
      <c r="A30">
        <v>204</v>
      </c>
      <c r="B30" t="s">
        <v>1393</v>
      </c>
      <c r="C30" t="s">
        <v>1394</v>
      </c>
      <c r="D30" t="s">
        <v>1790</v>
      </c>
      <c r="E30" t="s">
        <v>1791</v>
      </c>
      <c r="F30" t="s">
        <v>429</v>
      </c>
    </row>
    <row r="31" spans="1:6" ht="11.25" hidden="1" customHeight="1" x14ac:dyDescent="0.2">
      <c r="A31">
        <v>205</v>
      </c>
      <c r="B31" t="s">
        <v>1395</v>
      </c>
      <c r="C31" t="s">
        <v>1396</v>
      </c>
      <c r="D31" t="s">
        <v>1792</v>
      </c>
      <c r="E31" t="s">
        <v>662</v>
      </c>
      <c r="F31" t="s">
        <v>429</v>
      </c>
    </row>
    <row r="32" spans="1:6" ht="11.25" hidden="1" customHeight="1" x14ac:dyDescent="0.2">
      <c r="A32">
        <v>206</v>
      </c>
      <c r="B32" t="s">
        <v>1397</v>
      </c>
      <c r="C32" t="s">
        <v>1398</v>
      </c>
      <c r="D32" t="s">
        <v>1793</v>
      </c>
      <c r="E32" t="s">
        <v>1336</v>
      </c>
      <c r="F32" t="s">
        <v>429</v>
      </c>
    </row>
    <row r="33" spans="1:6" ht="11.25" hidden="1" customHeight="1" x14ac:dyDescent="0.2">
      <c r="A33">
        <v>208</v>
      </c>
      <c r="B33" t="s">
        <v>1399</v>
      </c>
      <c r="C33" t="s">
        <v>1400</v>
      </c>
      <c r="D33" t="s">
        <v>1794</v>
      </c>
      <c r="E33" t="s">
        <v>1157</v>
      </c>
      <c r="F33" t="s">
        <v>429</v>
      </c>
    </row>
    <row r="34" spans="1:6" ht="11.25" hidden="1" customHeight="1" x14ac:dyDescent="0.2">
      <c r="A34">
        <v>209</v>
      </c>
      <c r="B34" t="s">
        <v>1026</v>
      </c>
      <c r="C34" t="s">
        <v>1401</v>
      </c>
      <c r="D34" t="s">
        <v>1028</v>
      </c>
      <c r="E34" t="s">
        <v>469</v>
      </c>
      <c r="F34" t="s">
        <v>429</v>
      </c>
    </row>
    <row r="35" spans="1:6" ht="11.25" hidden="1" customHeight="1" x14ac:dyDescent="0.2">
      <c r="A35">
        <v>210</v>
      </c>
      <c r="B35" t="s">
        <v>1402</v>
      </c>
      <c r="C35" t="s">
        <v>1403</v>
      </c>
      <c r="D35" t="s">
        <v>1795</v>
      </c>
      <c r="E35" t="s">
        <v>1796</v>
      </c>
      <c r="F35" t="s">
        <v>429</v>
      </c>
    </row>
    <row r="36" spans="1:6" ht="11.25" hidden="1" customHeight="1" x14ac:dyDescent="0.2">
      <c r="A36">
        <v>211</v>
      </c>
      <c r="B36" t="s">
        <v>800</v>
      </c>
      <c r="C36" t="s">
        <v>1404</v>
      </c>
      <c r="D36" t="s">
        <v>802</v>
      </c>
      <c r="E36" t="s">
        <v>1147</v>
      </c>
      <c r="F36" t="s">
        <v>429</v>
      </c>
    </row>
    <row r="37" spans="1:6" ht="11.25" hidden="1" customHeight="1" x14ac:dyDescent="0.2">
      <c r="A37">
        <v>212</v>
      </c>
      <c r="B37" t="s">
        <v>1405</v>
      </c>
      <c r="C37" t="s">
        <v>439</v>
      </c>
      <c r="D37" t="s">
        <v>1156</v>
      </c>
      <c r="E37" t="s">
        <v>601</v>
      </c>
      <c r="F37" t="s">
        <v>429</v>
      </c>
    </row>
    <row r="38" spans="1:6" ht="11.25" hidden="1" customHeight="1" x14ac:dyDescent="0.2">
      <c r="A38">
        <v>213</v>
      </c>
      <c r="B38" t="s">
        <v>1406</v>
      </c>
      <c r="C38" t="s">
        <v>1407</v>
      </c>
      <c r="D38" t="s">
        <v>1797</v>
      </c>
      <c r="E38" t="s">
        <v>1097</v>
      </c>
      <c r="F38" t="s">
        <v>429</v>
      </c>
    </row>
    <row r="39" spans="1:6" ht="11.25" hidden="1" customHeight="1" x14ac:dyDescent="0.2">
      <c r="A39">
        <v>214</v>
      </c>
      <c r="B39" t="s">
        <v>1408</v>
      </c>
      <c r="C39" t="s">
        <v>1409</v>
      </c>
      <c r="D39" t="s">
        <v>1798</v>
      </c>
      <c r="E39" t="s">
        <v>1799</v>
      </c>
      <c r="F39" t="s">
        <v>429</v>
      </c>
    </row>
    <row r="40" spans="1:6" ht="11.25" hidden="1" customHeight="1" x14ac:dyDescent="0.2">
      <c r="A40">
        <v>215</v>
      </c>
      <c r="B40" t="s">
        <v>467</v>
      </c>
      <c r="C40" t="s">
        <v>1410</v>
      </c>
      <c r="D40" t="s">
        <v>468</v>
      </c>
      <c r="E40" t="s">
        <v>1800</v>
      </c>
      <c r="F40" t="s">
        <v>429</v>
      </c>
    </row>
    <row r="41" spans="1:6" ht="11.25" hidden="1" customHeight="1" x14ac:dyDescent="0.2">
      <c r="A41">
        <v>216</v>
      </c>
      <c r="B41" t="s">
        <v>573</v>
      </c>
      <c r="C41" t="s">
        <v>1411</v>
      </c>
      <c r="D41" t="s">
        <v>575</v>
      </c>
      <c r="E41" t="s">
        <v>1801</v>
      </c>
      <c r="F41" t="s">
        <v>429</v>
      </c>
    </row>
    <row r="42" spans="1:6" ht="11.25" hidden="1" customHeight="1" x14ac:dyDescent="0.2">
      <c r="A42">
        <v>217</v>
      </c>
      <c r="B42" t="s">
        <v>1412</v>
      </c>
      <c r="C42" t="s">
        <v>707</v>
      </c>
      <c r="D42" t="s">
        <v>1802</v>
      </c>
      <c r="E42" t="s">
        <v>469</v>
      </c>
      <c r="F42" t="s">
        <v>429</v>
      </c>
    </row>
    <row r="43" spans="1:6" ht="11.25" hidden="1" customHeight="1" x14ac:dyDescent="0.2">
      <c r="A43">
        <v>218</v>
      </c>
      <c r="B43" t="s">
        <v>793</v>
      </c>
      <c r="C43" t="s">
        <v>2035</v>
      </c>
      <c r="D43" t="s">
        <v>794</v>
      </c>
      <c r="E43" t="s">
        <v>1328</v>
      </c>
      <c r="F43" t="s">
        <v>429</v>
      </c>
    </row>
    <row r="44" spans="1:6" ht="11.25" hidden="1" customHeight="1" x14ac:dyDescent="0.2">
      <c r="A44">
        <v>219</v>
      </c>
      <c r="B44" t="s">
        <v>2036</v>
      </c>
      <c r="C44" t="s">
        <v>2037</v>
      </c>
      <c r="D44" t="s">
        <v>2465</v>
      </c>
      <c r="E44" t="s">
        <v>768</v>
      </c>
      <c r="F44" t="s">
        <v>444</v>
      </c>
    </row>
    <row r="45" spans="1:6" ht="11.25" hidden="1" customHeight="1" x14ac:dyDescent="0.2">
      <c r="A45">
        <v>220</v>
      </c>
      <c r="B45" t="s">
        <v>2038</v>
      </c>
      <c r="C45" t="s">
        <v>2039</v>
      </c>
      <c r="D45" t="s">
        <v>2466</v>
      </c>
      <c r="E45" t="s">
        <v>2467</v>
      </c>
      <c r="F45" t="s">
        <v>444</v>
      </c>
    </row>
    <row r="46" spans="1:6" ht="11.25" hidden="1" customHeight="1" x14ac:dyDescent="0.2">
      <c r="A46">
        <v>221</v>
      </c>
      <c r="B46" t="s">
        <v>1308</v>
      </c>
      <c r="C46" t="s">
        <v>2040</v>
      </c>
      <c r="D46" t="s">
        <v>1309</v>
      </c>
      <c r="E46" t="s">
        <v>992</v>
      </c>
      <c r="F46" t="s">
        <v>444</v>
      </c>
    </row>
    <row r="47" spans="1:6" ht="11.25" hidden="1" customHeight="1" x14ac:dyDescent="0.2">
      <c r="A47">
        <v>222</v>
      </c>
      <c r="B47" t="s">
        <v>733</v>
      </c>
      <c r="C47" t="s">
        <v>2041</v>
      </c>
      <c r="D47" t="s">
        <v>734</v>
      </c>
      <c r="E47" t="s">
        <v>665</v>
      </c>
      <c r="F47" t="s">
        <v>444</v>
      </c>
    </row>
    <row r="48" spans="1:6" ht="11.25" hidden="1" customHeight="1" x14ac:dyDescent="0.2">
      <c r="A48">
        <v>223</v>
      </c>
      <c r="B48" t="s">
        <v>1017</v>
      </c>
      <c r="C48" t="s">
        <v>2042</v>
      </c>
      <c r="D48" t="s">
        <v>1018</v>
      </c>
      <c r="E48" t="s">
        <v>2468</v>
      </c>
      <c r="F48" t="s">
        <v>444</v>
      </c>
    </row>
    <row r="49" spans="1:6" ht="11.25" hidden="1" customHeight="1" x14ac:dyDescent="0.2">
      <c r="A49">
        <v>224</v>
      </c>
      <c r="B49" t="s">
        <v>674</v>
      </c>
      <c r="C49" t="s">
        <v>2043</v>
      </c>
      <c r="D49" t="s">
        <v>676</v>
      </c>
      <c r="E49" t="s">
        <v>673</v>
      </c>
      <c r="F49" t="s">
        <v>444</v>
      </c>
    </row>
    <row r="50" spans="1:6" ht="11.25" hidden="1" customHeight="1" x14ac:dyDescent="0.2">
      <c r="A50">
        <v>225</v>
      </c>
      <c r="B50" t="s">
        <v>2044</v>
      </c>
      <c r="C50" t="s">
        <v>754</v>
      </c>
      <c r="D50" t="s">
        <v>2469</v>
      </c>
      <c r="E50" t="s">
        <v>756</v>
      </c>
      <c r="F50" t="s">
        <v>444</v>
      </c>
    </row>
    <row r="51" spans="1:6" ht="11.25" hidden="1" customHeight="1" x14ac:dyDescent="0.2">
      <c r="A51">
        <v>226</v>
      </c>
      <c r="B51" t="s">
        <v>2045</v>
      </c>
      <c r="C51" t="s">
        <v>2046</v>
      </c>
      <c r="D51" t="s">
        <v>2470</v>
      </c>
      <c r="E51" t="s">
        <v>469</v>
      </c>
      <c r="F51" t="s">
        <v>444</v>
      </c>
    </row>
    <row r="52" spans="1:6" ht="11.25" hidden="1" customHeight="1" x14ac:dyDescent="0.2">
      <c r="A52">
        <v>227</v>
      </c>
      <c r="B52" t="s">
        <v>2047</v>
      </c>
      <c r="C52" t="s">
        <v>2048</v>
      </c>
      <c r="D52" t="s">
        <v>2471</v>
      </c>
      <c r="E52" t="s">
        <v>1015</v>
      </c>
      <c r="F52" t="s">
        <v>444</v>
      </c>
    </row>
    <row r="53" spans="1:6" ht="11.25" hidden="1" customHeight="1" x14ac:dyDescent="0.2">
      <c r="A53">
        <v>228</v>
      </c>
      <c r="B53" t="s">
        <v>646</v>
      </c>
      <c r="C53" t="s">
        <v>1536</v>
      </c>
      <c r="D53" t="s">
        <v>648</v>
      </c>
      <c r="E53" t="s">
        <v>740</v>
      </c>
      <c r="F53" t="s">
        <v>444</v>
      </c>
    </row>
    <row r="54" spans="1:6" ht="11.25" hidden="1" customHeight="1" x14ac:dyDescent="0.2">
      <c r="A54">
        <v>229</v>
      </c>
      <c r="B54" t="s">
        <v>467</v>
      </c>
      <c r="C54" t="s">
        <v>2049</v>
      </c>
      <c r="D54" t="s">
        <v>468</v>
      </c>
      <c r="E54" t="s">
        <v>434</v>
      </c>
      <c r="F54" t="s">
        <v>444</v>
      </c>
    </row>
    <row r="55" spans="1:6" ht="11.25" hidden="1" customHeight="1" x14ac:dyDescent="0.2">
      <c r="A55">
        <v>230</v>
      </c>
      <c r="B55" t="s">
        <v>2050</v>
      </c>
      <c r="C55" t="s">
        <v>2051</v>
      </c>
      <c r="D55" t="s">
        <v>2472</v>
      </c>
      <c r="E55" t="s">
        <v>432</v>
      </c>
      <c r="F55" t="s">
        <v>444</v>
      </c>
    </row>
    <row r="56" spans="1:6" ht="11.25" hidden="1" customHeight="1" x14ac:dyDescent="0.2">
      <c r="A56">
        <v>231</v>
      </c>
      <c r="B56" t="s">
        <v>1081</v>
      </c>
      <c r="C56" t="s">
        <v>789</v>
      </c>
      <c r="D56" t="s">
        <v>1082</v>
      </c>
      <c r="E56" t="s">
        <v>790</v>
      </c>
      <c r="F56" t="s">
        <v>444</v>
      </c>
    </row>
    <row r="57" spans="1:6" ht="11.25" hidden="1" customHeight="1" x14ac:dyDescent="0.2">
      <c r="A57">
        <v>232</v>
      </c>
      <c r="B57" t="s">
        <v>2052</v>
      </c>
      <c r="C57" t="s">
        <v>2053</v>
      </c>
      <c r="D57" t="s">
        <v>2473</v>
      </c>
      <c r="E57" t="s">
        <v>2474</v>
      </c>
      <c r="F57" t="s">
        <v>444</v>
      </c>
    </row>
    <row r="58" spans="1:6" ht="11.25" hidden="1" customHeight="1" x14ac:dyDescent="0.2">
      <c r="A58">
        <v>233</v>
      </c>
      <c r="B58" t="s">
        <v>2054</v>
      </c>
      <c r="C58" t="s">
        <v>2055</v>
      </c>
      <c r="D58" t="s">
        <v>2475</v>
      </c>
      <c r="E58" t="s">
        <v>803</v>
      </c>
      <c r="F58" t="s">
        <v>444</v>
      </c>
    </row>
    <row r="59" spans="1:6" ht="11.25" hidden="1" customHeight="1" x14ac:dyDescent="0.2">
      <c r="A59">
        <v>234</v>
      </c>
      <c r="B59" t="s">
        <v>2056</v>
      </c>
      <c r="C59" t="s">
        <v>2057</v>
      </c>
      <c r="D59" t="s">
        <v>2476</v>
      </c>
      <c r="E59" t="s">
        <v>2477</v>
      </c>
      <c r="F59" t="s">
        <v>444</v>
      </c>
    </row>
    <row r="60" spans="1:6" ht="11.25" hidden="1" customHeight="1" x14ac:dyDescent="0.2">
      <c r="A60">
        <v>235</v>
      </c>
      <c r="B60" t="s">
        <v>1240</v>
      </c>
      <c r="C60" t="s">
        <v>2058</v>
      </c>
      <c r="D60" t="s">
        <v>1241</v>
      </c>
      <c r="E60" t="s">
        <v>683</v>
      </c>
      <c r="F60" t="s">
        <v>444</v>
      </c>
    </row>
    <row r="61" spans="1:6" ht="11.25" hidden="1" customHeight="1" x14ac:dyDescent="0.2">
      <c r="A61">
        <v>236</v>
      </c>
      <c r="B61" t="s">
        <v>494</v>
      </c>
      <c r="C61" t="s">
        <v>695</v>
      </c>
      <c r="D61" t="s">
        <v>495</v>
      </c>
      <c r="E61" t="s">
        <v>583</v>
      </c>
      <c r="F61" t="s">
        <v>444</v>
      </c>
    </row>
    <row r="62" spans="1:6" ht="11.25" hidden="1" customHeight="1" x14ac:dyDescent="0.2">
      <c r="A62">
        <v>280</v>
      </c>
      <c r="B62" t="s">
        <v>537</v>
      </c>
      <c r="C62" t="s">
        <v>538</v>
      </c>
      <c r="D62" t="s">
        <v>539</v>
      </c>
      <c r="E62" t="s">
        <v>540</v>
      </c>
      <c r="F62" t="s">
        <v>423</v>
      </c>
    </row>
    <row r="63" spans="1:6" ht="11.25" hidden="1" customHeight="1" x14ac:dyDescent="0.2">
      <c r="A63">
        <v>281</v>
      </c>
      <c r="B63" t="s">
        <v>541</v>
      </c>
      <c r="C63" t="s">
        <v>542</v>
      </c>
      <c r="D63" t="s">
        <v>543</v>
      </c>
      <c r="E63" t="s">
        <v>536</v>
      </c>
      <c r="F63" t="s">
        <v>423</v>
      </c>
    </row>
    <row r="64" spans="1:6" ht="11.25" hidden="1" customHeight="1" x14ac:dyDescent="0.2">
      <c r="A64">
        <v>282</v>
      </c>
      <c r="B64" t="s">
        <v>544</v>
      </c>
      <c r="C64" t="s">
        <v>545</v>
      </c>
      <c r="D64" t="s">
        <v>546</v>
      </c>
      <c r="E64" t="s">
        <v>505</v>
      </c>
      <c r="F64" t="s">
        <v>423</v>
      </c>
    </row>
    <row r="65" spans="1:6" ht="11.25" hidden="1" customHeight="1" x14ac:dyDescent="0.2">
      <c r="A65">
        <v>283</v>
      </c>
      <c r="B65" t="s">
        <v>547</v>
      </c>
      <c r="C65" t="s">
        <v>548</v>
      </c>
      <c r="D65" t="s">
        <v>549</v>
      </c>
      <c r="E65" t="s">
        <v>550</v>
      </c>
      <c r="F65" t="s">
        <v>423</v>
      </c>
    </row>
    <row r="66" spans="1:6" ht="11.25" hidden="1" customHeight="1" x14ac:dyDescent="0.2">
      <c r="A66">
        <v>285</v>
      </c>
      <c r="B66" t="s">
        <v>551</v>
      </c>
      <c r="C66" t="s">
        <v>552</v>
      </c>
      <c r="D66" t="s">
        <v>553</v>
      </c>
      <c r="E66" t="s">
        <v>536</v>
      </c>
      <c r="F66" t="s">
        <v>423</v>
      </c>
    </row>
    <row r="67" spans="1:6" ht="11.25" hidden="1" customHeight="1" x14ac:dyDescent="0.2">
      <c r="A67">
        <v>286</v>
      </c>
      <c r="B67" t="s">
        <v>554</v>
      </c>
      <c r="C67" t="s">
        <v>555</v>
      </c>
      <c r="D67" t="s">
        <v>556</v>
      </c>
      <c r="E67" t="s">
        <v>557</v>
      </c>
      <c r="F67" t="s">
        <v>423</v>
      </c>
    </row>
    <row r="68" spans="1:6" ht="11.25" hidden="1" customHeight="1" x14ac:dyDescent="0.2">
      <c r="A68">
        <v>287</v>
      </c>
      <c r="B68" t="s">
        <v>2059</v>
      </c>
      <c r="C68" t="s">
        <v>558</v>
      </c>
      <c r="D68" t="s">
        <v>559</v>
      </c>
      <c r="E68" t="s">
        <v>560</v>
      </c>
      <c r="F68" t="s">
        <v>423</v>
      </c>
    </row>
    <row r="69" spans="1:6" ht="11.25" hidden="1" customHeight="1" x14ac:dyDescent="0.2">
      <c r="A69">
        <v>288</v>
      </c>
      <c r="B69" t="s">
        <v>561</v>
      </c>
      <c r="C69" t="s">
        <v>562</v>
      </c>
      <c r="D69" t="s">
        <v>563</v>
      </c>
      <c r="E69" t="s">
        <v>564</v>
      </c>
      <c r="F69" t="s">
        <v>423</v>
      </c>
    </row>
    <row r="70" spans="1:6" ht="11.25" hidden="1" customHeight="1" x14ac:dyDescent="0.2">
      <c r="A70">
        <v>290</v>
      </c>
      <c r="B70" t="s">
        <v>566</v>
      </c>
      <c r="C70" t="s">
        <v>567</v>
      </c>
      <c r="D70" t="s">
        <v>568</v>
      </c>
      <c r="E70" t="s">
        <v>569</v>
      </c>
      <c r="F70" t="s">
        <v>423</v>
      </c>
    </row>
    <row r="71" spans="1:6" ht="11.25" hidden="1" customHeight="1" x14ac:dyDescent="0.2">
      <c r="A71">
        <v>291</v>
      </c>
      <c r="B71" t="s">
        <v>570</v>
      </c>
      <c r="C71" t="s">
        <v>571</v>
      </c>
      <c r="D71" t="s">
        <v>572</v>
      </c>
      <c r="E71" t="s">
        <v>514</v>
      </c>
      <c r="F71" t="s">
        <v>423</v>
      </c>
    </row>
    <row r="72" spans="1:6" ht="11.25" hidden="1" customHeight="1" x14ac:dyDescent="0.2">
      <c r="A72">
        <v>292</v>
      </c>
      <c r="B72" t="s">
        <v>573</v>
      </c>
      <c r="C72" t="s">
        <v>574</v>
      </c>
      <c r="D72" t="s">
        <v>575</v>
      </c>
      <c r="E72" t="s">
        <v>438</v>
      </c>
      <c r="F72" t="s">
        <v>423</v>
      </c>
    </row>
    <row r="73" spans="1:6" ht="11.25" hidden="1" customHeight="1" x14ac:dyDescent="0.2">
      <c r="A73">
        <v>293</v>
      </c>
      <c r="B73" t="s">
        <v>576</v>
      </c>
      <c r="C73" t="s">
        <v>577</v>
      </c>
      <c r="D73" t="s">
        <v>578</v>
      </c>
      <c r="E73" t="s">
        <v>579</v>
      </c>
      <c r="F73" t="s">
        <v>423</v>
      </c>
    </row>
    <row r="74" spans="1:6" ht="11.25" hidden="1" customHeight="1" x14ac:dyDescent="0.2">
      <c r="A74">
        <v>294</v>
      </c>
      <c r="B74" t="s">
        <v>580</v>
      </c>
      <c r="C74" t="s">
        <v>581</v>
      </c>
      <c r="D74" t="s">
        <v>582</v>
      </c>
      <c r="E74" t="s">
        <v>583</v>
      </c>
      <c r="F74" t="s">
        <v>423</v>
      </c>
    </row>
    <row r="75" spans="1:6" ht="11.25" hidden="1" customHeight="1" x14ac:dyDescent="0.2">
      <c r="A75">
        <v>295</v>
      </c>
      <c r="B75" t="s">
        <v>584</v>
      </c>
      <c r="C75" t="s">
        <v>585</v>
      </c>
      <c r="D75" t="s">
        <v>586</v>
      </c>
      <c r="E75" t="s">
        <v>514</v>
      </c>
      <c r="F75" t="s">
        <v>423</v>
      </c>
    </row>
    <row r="76" spans="1:6" ht="11.25" hidden="1" customHeight="1" x14ac:dyDescent="0.2">
      <c r="A76">
        <v>296</v>
      </c>
      <c r="B76" t="s">
        <v>587</v>
      </c>
      <c r="C76" t="s">
        <v>588</v>
      </c>
      <c r="D76" t="s">
        <v>589</v>
      </c>
      <c r="E76" t="s">
        <v>509</v>
      </c>
      <c r="F76" t="s">
        <v>423</v>
      </c>
    </row>
    <row r="77" spans="1:6" ht="11.25" hidden="1" customHeight="1" x14ac:dyDescent="0.2">
      <c r="A77">
        <v>297</v>
      </c>
      <c r="B77" t="s">
        <v>590</v>
      </c>
      <c r="C77" t="s">
        <v>591</v>
      </c>
      <c r="D77" t="s">
        <v>592</v>
      </c>
      <c r="E77" t="s">
        <v>593</v>
      </c>
      <c r="F77" t="s">
        <v>423</v>
      </c>
    </row>
    <row r="78" spans="1:6" ht="11.25" hidden="1" customHeight="1" x14ac:dyDescent="0.2">
      <c r="A78">
        <v>298</v>
      </c>
      <c r="B78" t="s">
        <v>594</v>
      </c>
      <c r="C78" t="s">
        <v>595</v>
      </c>
      <c r="D78" t="s">
        <v>596</v>
      </c>
      <c r="E78" t="s">
        <v>597</v>
      </c>
      <c r="F78" t="s">
        <v>423</v>
      </c>
    </row>
    <row r="79" spans="1:6" ht="11.25" hidden="1" customHeight="1" x14ac:dyDescent="0.2">
      <c r="A79">
        <v>299</v>
      </c>
      <c r="B79" t="s">
        <v>598</v>
      </c>
      <c r="C79" t="s">
        <v>599</v>
      </c>
      <c r="D79" t="s">
        <v>600</v>
      </c>
      <c r="E79" t="s">
        <v>601</v>
      </c>
      <c r="F79" t="s">
        <v>423</v>
      </c>
    </row>
    <row r="80" spans="1:6" ht="11.25" hidden="1" customHeight="1" x14ac:dyDescent="0.2">
      <c r="A80">
        <v>329</v>
      </c>
      <c r="B80" t="s">
        <v>606</v>
      </c>
      <c r="C80" t="s">
        <v>607</v>
      </c>
      <c r="D80" t="s">
        <v>608</v>
      </c>
      <c r="E80" t="s">
        <v>609</v>
      </c>
      <c r="F80" t="s">
        <v>423</v>
      </c>
    </row>
    <row r="81" spans="1:6" ht="11.25" hidden="1" customHeight="1" x14ac:dyDescent="0.2">
      <c r="A81">
        <v>330</v>
      </c>
      <c r="B81" t="s">
        <v>610</v>
      </c>
      <c r="C81" t="s">
        <v>611</v>
      </c>
      <c r="D81" t="s">
        <v>612</v>
      </c>
      <c r="E81" t="s">
        <v>613</v>
      </c>
      <c r="F81" t="s">
        <v>423</v>
      </c>
    </row>
    <row r="82" spans="1:6" ht="11.25" hidden="1" customHeight="1" x14ac:dyDescent="0.2">
      <c r="A82">
        <v>331</v>
      </c>
      <c r="B82" t="s">
        <v>614</v>
      </c>
      <c r="C82" t="s">
        <v>615</v>
      </c>
      <c r="D82" t="s">
        <v>616</v>
      </c>
      <c r="E82" t="s">
        <v>536</v>
      </c>
      <c r="F82" t="s">
        <v>423</v>
      </c>
    </row>
    <row r="83" spans="1:6" ht="11.25" hidden="1" customHeight="1" x14ac:dyDescent="0.2">
      <c r="A83">
        <v>332</v>
      </c>
      <c r="B83" t="s">
        <v>617</v>
      </c>
      <c r="C83" t="s">
        <v>618</v>
      </c>
      <c r="D83" t="s">
        <v>619</v>
      </c>
      <c r="E83" t="s">
        <v>620</v>
      </c>
      <c r="F83" t="s">
        <v>423</v>
      </c>
    </row>
    <row r="84" spans="1:6" ht="11.25" hidden="1" customHeight="1" x14ac:dyDescent="0.2">
      <c r="A84">
        <v>333</v>
      </c>
      <c r="B84" t="s">
        <v>621</v>
      </c>
      <c r="C84" t="s">
        <v>622</v>
      </c>
      <c r="D84" t="s">
        <v>623</v>
      </c>
      <c r="E84" t="s">
        <v>624</v>
      </c>
      <c r="F84" t="s">
        <v>423</v>
      </c>
    </row>
    <row r="85" spans="1:6" ht="11.25" hidden="1" customHeight="1" x14ac:dyDescent="0.2">
      <c r="A85">
        <v>334</v>
      </c>
      <c r="B85" t="s">
        <v>625</v>
      </c>
      <c r="C85" t="s">
        <v>626</v>
      </c>
      <c r="D85" t="s">
        <v>627</v>
      </c>
      <c r="E85" t="s">
        <v>628</v>
      </c>
      <c r="F85" t="s">
        <v>423</v>
      </c>
    </row>
    <row r="86" spans="1:6" ht="11.25" hidden="1" customHeight="1" x14ac:dyDescent="0.2">
      <c r="A86">
        <v>338</v>
      </c>
      <c r="B86" t="s">
        <v>630</v>
      </c>
      <c r="C86" t="s">
        <v>631</v>
      </c>
      <c r="D86" t="s">
        <v>632</v>
      </c>
      <c r="E86" t="s">
        <v>522</v>
      </c>
      <c r="F86" t="s">
        <v>423</v>
      </c>
    </row>
    <row r="87" spans="1:6" ht="11.25" hidden="1" customHeight="1" x14ac:dyDescent="0.2">
      <c r="A87">
        <v>339</v>
      </c>
      <c r="B87" t="s">
        <v>633</v>
      </c>
      <c r="C87" t="s">
        <v>634</v>
      </c>
      <c r="D87" t="s">
        <v>635</v>
      </c>
      <c r="E87" t="s">
        <v>636</v>
      </c>
      <c r="F87" t="s">
        <v>423</v>
      </c>
    </row>
    <row r="88" spans="1:6" ht="11.25" hidden="1" customHeight="1" x14ac:dyDescent="0.2">
      <c r="A88">
        <v>340</v>
      </c>
      <c r="B88" t="s">
        <v>637</v>
      </c>
      <c r="C88" t="s">
        <v>638</v>
      </c>
      <c r="D88" t="s">
        <v>639</v>
      </c>
      <c r="E88" t="s">
        <v>640</v>
      </c>
      <c r="F88" t="s">
        <v>423</v>
      </c>
    </row>
    <row r="89" spans="1:6" ht="11.25" hidden="1" customHeight="1" x14ac:dyDescent="0.2">
      <c r="A89">
        <v>341</v>
      </c>
      <c r="B89" t="s">
        <v>449</v>
      </c>
      <c r="C89" t="s">
        <v>513</v>
      </c>
      <c r="D89" t="s">
        <v>450</v>
      </c>
      <c r="E89" t="s">
        <v>514</v>
      </c>
      <c r="F89" t="s">
        <v>429</v>
      </c>
    </row>
    <row r="90" spans="1:6" ht="11.25" hidden="1" customHeight="1" x14ac:dyDescent="0.2">
      <c r="A90">
        <v>342</v>
      </c>
      <c r="B90" t="s">
        <v>470</v>
      </c>
      <c r="C90" t="s">
        <v>1413</v>
      </c>
      <c r="D90" t="s">
        <v>471</v>
      </c>
      <c r="E90" t="s">
        <v>1803</v>
      </c>
      <c r="F90" t="s">
        <v>429</v>
      </c>
    </row>
    <row r="91" spans="1:6" ht="11.25" hidden="1" customHeight="1" x14ac:dyDescent="0.2">
      <c r="A91">
        <v>344</v>
      </c>
      <c r="B91" t="s">
        <v>771</v>
      </c>
      <c r="C91" t="s">
        <v>1414</v>
      </c>
      <c r="D91" t="s">
        <v>773</v>
      </c>
      <c r="E91" t="s">
        <v>1194</v>
      </c>
      <c r="F91" t="s">
        <v>429</v>
      </c>
    </row>
    <row r="92" spans="1:6" ht="11.25" hidden="1" customHeight="1" x14ac:dyDescent="0.2">
      <c r="A92">
        <v>345</v>
      </c>
      <c r="B92" t="s">
        <v>1415</v>
      </c>
      <c r="C92" t="s">
        <v>932</v>
      </c>
      <c r="D92" t="s">
        <v>961</v>
      </c>
      <c r="E92" t="s">
        <v>683</v>
      </c>
      <c r="F92" t="s">
        <v>429</v>
      </c>
    </row>
    <row r="93" spans="1:6" ht="11.25" hidden="1" customHeight="1" x14ac:dyDescent="0.2">
      <c r="A93">
        <v>346</v>
      </c>
      <c r="B93" t="s">
        <v>2060</v>
      </c>
      <c r="C93" t="s">
        <v>695</v>
      </c>
      <c r="D93" t="s">
        <v>982</v>
      </c>
      <c r="E93" t="s">
        <v>583</v>
      </c>
      <c r="F93" t="s">
        <v>444</v>
      </c>
    </row>
    <row r="94" spans="1:6" ht="11.25" hidden="1" customHeight="1" x14ac:dyDescent="0.2">
      <c r="A94">
        <v>347</v>
      </c>
      <c r="B94" t="s">
        <v>2061</v>
      </c>
      <c r="C94" t="s">
        <v>1669</v>
      </c>
      <c r="D94" t="s">
        <v>2478</v>
      </c>
      <c r="E94" t="s">
        <v>1108</v>
      </c>
      <c r="F94" t="s">
        <v>444</v>
      </c>
    </row>
    <row r="95" spans="1:6" ht="11.25" hidden="1" customHeight="1" x14ac:dyDescent="0.2">
      <c r="A95">
        <v>348</v>
      </c>
      <c r="B95" t="s">
        <v>2062</v>
      </c>
      <c r="C95" t="s">
        <v>2063</v>
      </c>
      <c r="D95" t="s">
        <v>2479</v>
      </c>
      <c r="E95" t="s">
        <v>2480</v>
      </c>
      <c r="F95" t="s">
        <v>444</v>
      </c>
    </row>
    <row r="96" spans="1:6" ht="11.25" hidden="1" customHeight="1" x14ac:dyDescent="0.2">
      <c r="A96">
        <v>349</v>
      </c>
      <c r="B96" t="s">
        <v>2064</v>
      </c>
      <c r="C96" t="s">
        <v>2065</v>
      </c>
      <c r="D96" t="s">
        <v>2481</v>
      </c>
      <c r="E96" t="s">
        <v>774</v>
      </c>
      <c r="F96" t="s">
        <v>444</v>
      </c>
    </row>
    <row r="97" spans="1:6" ht="11.25" hidden="1" customHeight="1" x14ac:dyDescent="0.2">
      <c r="A97">
        <v>350</v>
      </c>
      <c r="B97" t="s">
        <v>2066</v>
      </c>
      <c r="C97" t="s">
        <v>2067</v>
      </c>
      <c r="D97" t="s">
        <v>2482</v>
      </c>
      <c r="E97" t="s">
        <v>996</v>
      </c>
      <c r="F97" t="s">
        <v>444</v>
      </c>
    </row>
    <row r="98" spans="1:6" ht="11.25" hidden="1" customHeight="1" x14ac:dyDescent="0.2">
      <c r="A98">
        <v>351</v>
      </c>
      <c r="B98" t="s">
        <v>454</v>
      </c>
      <c r="C98" t="s">
        <v>2068</v>
      </c>
      <c r="D98" t="s">
        <v>455</v>
      </c>
      <c r="E98" t="s">
        <v>845</v>
      </c>
      <c r="F98" t="s">
        <v>444</v>
      </c>
    </row>
    <row r="99" spans="1:6" ht="11.25" hidden="1" customHeight="1" x14ac:dyDescent="0.2">
      <c r="A99">
        <v>352</v>
      </c>
      <c r="B99" t="s">
        <v>1469</v>
      </c>
      <c r="C99" t="s">
        <v>2069</v>
      </c>
      <c r="D99" t="s">
        <v>1837</v>
      </c>
      <c r="E99" t="s">
        <v>2483</v>
      </c>
      <c r="F99" t="s">
        <v>444</v>
      </c>
    </row>
    <row r="100" spans="1:6" ht="11.25" hidden="1" customHeight="1" x14ac:dyDescent="0.2">
      <c r="A100">
        <v>353</v>
      </c>
      <c r="B100" t="s">
        <v>1135</v>
      </c>
      <c r="C100" t="s">
        <v>2070</v>
      </c>
      <c r="D100" t="s">
        <v>1137</v>
      </c>
      <c r="E100" t="s">
        <v>2484</v>
      </c>
      <c r="F100" t="s">
        <v>444</v>
      </c>
    </row>
    <row r="101" spans="1:6" ht="11.25" hidden="1" customHeight="1" x14ac:dyDescent="0.2">
      <c r="A101">
        <v>354</v>
      </c>
      <c r="B101" t="s">
        <v>870</v>
      </c>
      <c r="C101" t="s">
        <v>2071</v>
      </c>
      <c r="D101" t="s">
        <v>802</v>
      </c>
      <c r="E101" t="s">
        <v>514</v>
      </c>
      <c r="F101" t="s">
        <v>444</v>
      </c>
    </row>
    <row r="102" spans="1:6" ht="11.25" hidden="1" customHeight="1" x14ac:dyDescent="0.2">
      <c r="A102">
        <v>355</v>
      </c>
      <c r="B102" t="s">
        <v>2072</v>
      </c>
      <c r="C102" t="s">
        <v>525</v>
      </c>
      <c r="D102" t="s">
        <v>2485</v>
      </c>
      <c r="E102" t="s">
        <v>526</v>
      </c>
      <c r="F102" t="s">
        <v>444</v>
      </c>
    </row>
    <row r="103" spans="1:6" ht="11.25" hidden="1" customHeight="1" x14ac:dyDescent="0.2">
      <c r="A103">
        <v>469</v>
      </c>
      <c r="B103" t="s">
        <v>652</v>
      </c>
      <c r="C103" t="s">
        <v>653</v>
      </c>
      <c r="D103" t="s">
        <v>654</v>
      </c>
      <c r="E103" t="s">
        <v>655</v>
      </c>
      <c r="F103" t="s">
        <v>423</v>
      </c>
    </row>
    <row r="104" spans="1:6" ht="11.25" hidden="1" customHeight="1" x14ac:dyDescent="0.2">
      <c r="A104">
        <v>470</v>
      </c>
      <c r="B104" t="s">
        <v>656</v>
      </c>
      <c r="C104" t="s">
        <v>657</v>
      </c>
      <c r="D104" t="s">
        <v>658</v>
      </c>
      <c r="E104" t="s">
        <v>451</v>
      </c>
      <c r="F104" t="s">
        <v>423</v>
      </c>
    </row>
    <row r="105" spans="1:6" ht="11.25" hidden="1" customHeight="1" x14ac:dyDescent="0.2">
      <c r="A105">
        <v>472</v>
      </c>
      <c r="B105" t="s">
        <v>659</v>
      </c>
      <c r="C105" t="s">
        <v>660</v>
      </c>
      <c r="D105" t="s">
        <v>661</v>
      </c>
      <c r="E105" t="s">
        <v>466</v>
      </c>
      <c r="F105" t="s">
        <v>423</v>
      </c>
    </row>
    <row r="106" spans="1:6" ht="11.25" hidden="1" customHeight="1" x14ac:dyDescent="0.2">
      <c r="A106">
        <v>473</v>
      </c>
      <c r="B106" t="s">
        <v>1416</v>
      </c>
      <c r="C106" t="s">
        <v>1417</v>
      </c>
      <c r="D106" t="s">
        <v>1804</v>
      </c>
      <c r="E106" t="s">
        <v>641</v>
      </c>
      <c r="F106" t="s">
        <v>429</v>
      </c>
    </row>
    <row r="107" spans="1:6" ht="11.25" hidden="1" customHeight="1" x14ac:dyDescent="0.2">
      <c r="A107">
        <v>474</v>
      </c>
      <c r="B107" t="s">
        <v>1418</v>
      </c>
      <c r="C107" t="s">
        <v>1419</v>
      </c>
      <c r="D107" t="s">
        <v>1805</v>
      </c>
      <c r="E107" t="s">
        <v>1806</v>
      </c>
      <c r="F107" t="s">
        <v>429</v>
      </c>
    </row>
    <row r="108" spans="1:6" ht="11.25" hidden="1" customHeight="1" x14ac:dyDescent="0.2">
      <c r="A108">
        <v>476</v>
      </c>
      <c r="B108" t="s">
        <v>1420</v>
      </c>
      <c r="C108" t="s">
        <v>1421</v>
      </c>
      <c r="D108" t="s">
        <v>1807</v>
      </c>
      <c r="E108" t="s">
        <v>1808</v>
      </c>
      <c r="F108" t="s">
        <v>429</v>
      </c>
    </row>
    <row r="109" spans="1:6" ht="11.25" hidden="1" customHeight="1" x14ac:dyDescent="0.2">
      <c r="A109">
        <v>477</v>
      </c>
      <c r="B109" t="s">
        <v>1422</v>
      </c>
      <c r="C109" t="s">
        <v>1423</v>
      </c>
      <c r="D109" t="s">
        <v>1809</v>
      </c>
      <c r="E109" t="s">
        <v>1315</v>
      </c>
      <c r="F109" t="s">
        <v>429</v>
      </c>
    </row>
    <row r="110" spans="1:6" ht="11.25" hidden="1" customHeight="1" x14ac:dyDescent="0.2">
      <c r="A110">
        <v>479</v>
      </c>
      <c r="B110" t="s">
        <v>861</v>
      </c>
      <c r="C110" t="s">
        <v>1425</v>
      </c>
      <c r="D110" t="s">
        <v>863</v>
      </c>
      <c r="E110" t="s">
        <v>1811</v>
      </c>
      <c r="F110" t="s">
        <v>429</v>
      </c>
    </row>
    <row r="111" spans="1:6" ht="11.25" hidden="1" customHeight="1" x14ac:dyDescent="0.2">
      <c r="A111">
        <v>480</v>
      </c>
      <c r="B111" t="s">
        <v>508</v>
      </c>
      <c r="C111" t="s">
        <v>1107</v>
      </c>
      <c r="D111" t="s">
        <v>452</v>
      </c>
      <c r="E111" t="s">
        <v>432</v>
      </c>
      <c r="F111" t="s">
        <v>444</v>
      </c>
    </row>
    <row r="112" spans="1:6" ht="11.25" hidden="1" customHeight="1" x14ac:dyDescent="0.2">
      <c r="A112">
        <v>481</v>
      </c>
      <c r="B112" t="s">
        <v>2073</v>
      </c>
      <c r="C112" t="s">
        <v>2074</v>
      </c>
      <c r="D112" t="s">
        <v>2486</v>
      </c>
      <c r="E112" t="s">
        <v>1925</v>
      </c>
      <c r="F112" t="s">
        <v>444</v>
      </c>
    </row>
    <row r="113" spans="1:6" ht="11.25" hidden="1" customHeight="1" x14ac:dyDescent="0.2">
      <c r="A113">
        <v>482</v>
      </c>
      <c r="B113" t="s">
        <v>2075</v>
      </c>
      <c r="C113" t="s">
        <v>2076</v>
      </c>
      <c r="D113" t="s">
        <v>2487</v>
      </c>
      <c r="E113" t="s">
        <v>764</v>
      </c>
      <c r="F113" t="s">
        <v>444</v>
      </c>
    </row>
    <row r="114" spans="1:6" ht="11.25" hidden="1" customHeight="1" x14ac:dyDescent="0.2">
      <c r="A114">
        <v>483</v>
      </c>
      <c r="B114" t="s">
        <v>2077</v>
      </c>
      <c r="C114" t="s">
        <v>2078</v>
      </c>
      <c r="D114" t="s">
        <v>2488</v>
      </c>
      <c r="E114" t="s">
        <v>764</v>
      </c>
      <c r="F114" t="s">
        <v>444</v>
      </c>
    </row>
    <row r="115" spans="1:6" ht="11.25" hidden="1" customHeight="1" x14ac:dyDescent="0.2">
      <c r="A115">
        <v>484</v>
      </c>
      <c r="B115" t="s">
        <v>2079</v>
      </c>
      <c r="C115" t="s">
        <v>2080</v>
      </c>
      <c r="D115" t="s">
        <v>2489</v>
      </c>
      <c r="E115" t="s">
        <v>2013</v>
      </c>
      <c r="F115" t="s">
        <v>444</v>
      </c>
    </row>
    <row r="116" spans="1:6" ht="11.25" hidden="1" customHeight="1" x14ac:dyDescent="0.2">
      <c r="A116">
        <v>485</v>
      </c>
      <c r="B116" t="s">
        <v>823</v>
      </c>
      <c r="C116" t="s">
        <v>2081</v>
      </c>
      <c r="D116" t="s">
        <v>825</v>
      </c>
      <c r="E116" t="s">
        <v>2013</v>
      </c>
      <c r="F116" t="s">
        <v>444</v>
      </c>
    </row>
    <row r="117" spans="1:6" ht="11.25" hidden="1" customHeight="1" x14ac:dyDescent="0.2">
      <c r="A117">
        <v>486</v>
      </c>
      <c r="B117" t="s">
        <v>1611</v>
      </c>
      <c r="C117" t="s">
        <v>2082</v>
      </c>
      <c r="D117" t="s">
        <v>1916</v>
      </c>
      <c r="E117" t="s">
        <v>1103</v>
      </c>
      <c r="F117" t="s">
        <v>444</v>
      </c>
    </row>
    <row r="118" spans="1:6" ht="11.25" hidden="1" customHeight="1" x14ac:dyDescent="0.2">
      <c r="A118">
        <v>487</v>
      </c>
      <c r="B118" t="s">
        <v>2083</v>
      </c>
      <c r="C118" t="s">
        <v>2084</v>
      </c>
      <c r="D118" t="s">
        <v>2490</v>
      </c>
      <c r="E118" t="s">
        <v>509</v>
      </c>
      <c r="F118" t="s">
        <v>444</v>
      </c>
    </row>
    <row r="119" spans="1:6" ht="11.25" hidden="1" customHeight="1" x14ac:dyDescent="0.2">
      <c r="A119">
        <v>488</v>
      </c>
      <c r="B119" t="s">
        <v>2085</v>
      </c>
      <c r="C119" t="s">
        <v>2086</v>
      </c>
      <c r="D119" t="s">
        <v>2491</v>
      </c>
      <c r="E119" t="s">
        <v>2492</v>
      </c>
      <c r="F119" t="s">
        <v>429</v>
      </c>
    </row>
    <row r="120" spans="1:6" ht="11.25" hidden="1" customHeight="1" x14ac:dyDescent="0.2">
      <c r="A120">
        <v>507</v>
      </c>
      <c r="B120" t="s">
        <v>670</v>
      </c>
      <c r="C120" t="s">
        <v>671</v>
      </c>
      <c r="D120" t="s">
        <v>672</v>
      </c>
      <c r="E120" t="s">
        <v>673</v>
      </c>
      <c r="F120" t="s">
        <v>423</v>
      </c>
    </row>
    <row r="121" spans="1:6" ht="11.25" hidden="1" customHeight="1" x14ac:dyDescent="0.2">
      <c r="A121">
        <v>508</v>
      </c>
      <c r="B121" t="s">
        <v>674</v>
      </c>
      <c r="C121" t="s">
        <v>675</v>
      </c>
      <c r="D121" t="s">
        <v>676</v>
      </c>
      <c r="E121" t="s">
        <v>448</v>
      </c>
      <c r="F121" t="s">
        <v>423</v>
      </c>
    </row>
    <row r="122" spans="1:6" ht="11.25" hidden="1" customHeight="1" x14ac:dyDescent="0.2">
      <c r="A122">
        <v>509</v>
      </c>
      <c r="B122" t="s">
        <v>677</v>
      </c>
      <c r="C122" t="s">
        <v>678</v>
      </c>
      <c r="D122" t="s">
        <v>679</v>
      </c>
      <c r="E122" t="s">
        <v>438</v>
      </c>
      <c r="F122" t="s">
        <v>423</v>
      </c>
    </row>
    <row r="123" spans="1:6" ht="11.25" hidden="1" customHeight="1" x14ac:dyDescent="0.2">
      <c r="A123">
        <v>510</v>
      </c>
      <c r="B123" t="s">
        <v>680</v>
      </c>
      <c r="C123" t="s">
        <v>681</v>
      </c>
      <c r="D123" t="s">
        <v>682</v>
      </c>
      <c r="E123" t="s">
        <v>683</v>
      </c>
      <c r="F123" t="s">
        <v>423</v>
      </c>
    </row>
    <row r="124" spans="1:6" ht="11.25" hidden="1" customHeight="1" x14ac:dyDescent="0.2">
      <c r="A124">
        <v>511</v>
      </c>
      <c r="B124" t="s">
        <v>529</v>
      </c>
      <c r="C124" t="s">
        <v>684</v>
      </c>
      <c r="D124" t="s">
        <v>530</v>
      </c>
      <c r="E124" t="s">
        <v>685</v>
      </c>
      <c r="F124" t="s">
        <v>423</v>
      </c>
    </row>
    <row r="125" spans="1:6" ht="11.25" hidden="1" customHeight="1" x14ac:dyDescent="0.2">
      <c r="A125">
        <v>512</v>
      </c>
      <c r="B125" t="s">
        <v>686</v>
      </c>
      <c r="C125" t="s">
        <v>687</v>
      </c>
      <c r="D125" t="s">
        <v>688</v>
      </c>
      <c r="E125" t="s">
        <v>689</v>
      </c>
      <c r="F125" t="s">
        <v>423</v>
      </c>
    </row>
    <row r="126" spans="1:6" ht="11.25" hidden="1" customHeight="1" x14ac:dyDescent="0.2">
      <c r="A126">
        <v>513</v>
      </c>
      <c r="B126" t="s">
        <v>464</v>
      </c>
      <c r="C126" t="s">
        <v>690</v>
      </c>
      <c r="D126" t="s">
        <v>465</v>
      </c>
      <c r="E126" t="s">
        <v>691</v>
      </c>
      <c r="F126" t="s">
        <v>423</v>
      </c>
    </row>
    <row r="127" spans="1:6" ht="11.25" hidden="1" customHeight="1" x14ac:dyDescent="0.2">
      <c r="A127">
        <v>514</v>
      </c>
      <c r="B127" t="s">
        <v>692</v>
      </c>
      <c r="C127" t="s">
        <v>693</v>
      </c>
      <c r="D127" t="s">
        <v>428</v>
      </c>
      <c r="E127" t="s">
        <v>694</v>
      </c>
      <c r="F127" t="s">
        <v>423</v>
      </c>
    </row>
    <row r="128" spans="1:6" ht="11.25" hidden="1" customHeight="1" x14ac:dyDescent="0.2">
      <c r="A128">
        <v>516</v>
      </c>
      <c r="B128" t="s">
        <v>696</v>
      </c>
      <c r="C128" t="s">
        <v>697</v>
      </c>
      <c r="D128" t="s">
        <v>698</v>
      </c>
      <c r="E128" t="s">
        <v>683</v>
      </c>
      <c r="F128" t="s">
        <v>423</v>
      </c>
    </row>
    <row r="129" spans="1:6" ht="11.25" hidden="1" customHeight="1" x14ac:dyDescent="0.2">
      <c r="A129">
        <v>518</v>
      </c>
      <c r="B129" t="s">
        <v>441</v>
      </c>
      <c r="C129" t="s">
        <v>701</v>
      </c>
      <c r="D129" t="s">
        <v>443</v>
      </c>
      <c r="E129" t="s">
        <v>702</v>
      </c>
      <c r="F129" t="s">
        <v>423</v>
      </c>
    </row>
    <row r="130" spans="1:6" ht="11.25" hidden="1" customHeight="1" x14ac:dyDescent="0.2">
      <c r="A130">
        <v>520</v>
      </c>
      <c r="B130" t="s">
        <v>1426</v>
      </c>
      <c r="C130" t="s">
        <v>1427</v>
      </c>
      <c r="D130" t="s">
        <v>1812</v>
      </c>
      <c r="E130" t="s">
        <v>1813</v>
      </c>
      <c r="F130" t="s">
        <v>429</v>
      </c>
    </row>
    <row r="131" spans="1:6" ht="11.25" hidden="1" customHeight="1" x14ac:dyDescent="0.2">
      <c r="A131">
        <v>521</v>
      </c>
      <c r="B131" t="s">
        <v>861</v>
      </c>
      <c r="C131" t="s">
        <v>878</v>
      </c>
      <c r="D131" t="s">
        <v>863</v>
      </c>
      <c r="E131" t="s">
        <v>673</v>
      </c>
      <c r="F131" t="s">
        <v>429</v>
      </c>
    </row>
    <row r="132" spans="1:6" ht="11.25" hidden="1" customHeight="1" x14ac:dyDescent="0.2">
      <c r="A132">
        <v>522</v>
      </c>
      <c r="B132" t="s">
        <v>891</v>
      </c>
      <c r="C132" t="s">
        <v>650</v>
      </c>
      <c r="D132" t="s">
        <v>892</v>
      </c>
      <c r="E132" t="s">
        <v>667</v>
      </c>
      <c r="F132" t="s">
        <v>429</v>
      </c>
    </row>
    <row r="133" spans="1:6" ht="11.25" hidden="1" customHeight="1" x14ac:dyDescent="0.2">
      <c r="A133">
        <v>523</v>
      </c>
      <c r="B133" t="s">
        <v>1428</v>
      </c>
      <c r="C133" t="s">
        <v>1429</v>
      </c>
      <c r="D133" t="s">
        <v>1814</v>
      </c>
      <c r="E133" t="s">
        <v>498</v>
      </c>
      <c r="F133" t="s">
        <v>429</v>
      </c>
    </row>
    <row r="134" spans="1:6" ht="11.25" hidden="1" customHeight="1" x14ac:dyDescent="0.2">
      <c r="A134">
        <v>524</v>
      </c>
      <c r="B134" t="s">
        <v>1430</v>
      </c>
      <c r="C134" t="s">
        <v>1431</v>
      </c>
      <c r="D134" t="s">
        <v>1815</v>
      </c>
      <c r="E134" t="s">
        <v>774</v>
      </c>
      <c r="F134" t="s">
        <v>429</v>
      </c>
    </row>
    <row r="135" spans="1:6" ht="11.25" hidden="1" customHeight="1" x14ac:dyDescent="0.2">
      <c r="A135">
        <v>525</v>
      </c>
      <c r="B135" t="s">
        <v>861</v>
      </c>
      <c r="C135" t="s">
        <v>1432</v>
      </c>
      <c r="D135" t="s">
        <v>863</v>
      </c>
      <c r="E135" t="s">
        <v>774</v>
      </c>
      <c r="F135" t="s">
        <v>429</v>
      </c>
    </row>
    <row r="136" spans="1:6" ht="11.25" hidden="1" customHeight="1" x14ac:dyDescent="0.2">
      <c r="A136">
        <v>526</v>
      </c>
      <c r="B136" t="s">
        <v>464</v>
      </c>
      <c r="C136" t="s">
        <v>1433</v>
      </c>
      <c r="D136" t="s">
        <v>465</v>
      </c>
      <c r="E136" t="s">
        <v>461</v>
      </c>
      <c r="F136" t="s">
        <v>429</v>
      </c>
    </row>
    <row r="137" spans="1:6" ht="11.25" hidden="1" customHeight="1" x14ac:dyDescent="0.2">
      <c r="A137">
        <v>527</v>
      </c>
      <c r="B137" t="s">
        <v>720</v>
      </c>
      <c r="C137" t="s">
        <v>721</v>
      </c>
      <c r="D137" t="s">
        <v>722</v>
      </c>
      <c r="E137" t="s">
        <v>712</v>
      </c>
      <c r="F137" t="s">
        <v>429</v>
      </c>
    </row>
    <row r="138" spans="1:6" ht="11.25" hidden="1" customHeight="1" x14ac:dyDescent="0.2">
      <c r="A138">
        <v>528</v>
      </c>
      <c r="B138" t="s">
        <v>2087</v>
      </c>
      <c r="C138" t="s">
        <v>2088</v>
      </c>
      <c r="D138" t="s">
        <v>2493</v>
      </c>
      <c r="E138" t="s">
        <v>2494</v>
      </c>
      <c r="F138" t="s">
        <v>429</v>
      </c>
    </row>
    <row r="139" spans="1:6" ht="11.25" hidden="1" customHeight="1" x14ac:dyDescent="0.2">
      <c r="A139">
        <v>529</v>
      </c>
      <c r="B139" t="s">
        <v>2089</v>
      </c>
      <c r="C139" t="s">
        <v>781</v>
      </c>
      <c r="D139" t="s">
        <v>2495</v>
      </c>
      <c r="E139" t="s">
        <v>601</v>
      </c>
      <c r="F139" t="s">
        <v>444</v>
      </c>
    </row>
    <row r="140" spans="1:6" ht="11.25" hidden="1" customHeight="1" x14ac:dyDescent="0.2">
      <c r="A140">
        <v>530</v>
      </c>
      <c r="B140" t="s">
        <v>686</v>
      </c>
      <c r="C140" t="s">
        <v>647</v>
      </c>
      <c r="D140" t="s">
        <v>688</v>
      </c>
      <c r="E140" t="s">
        <v>550</v>
      </c>
      <c r="F140" t="s">
        <v>444</v>
      </c>
    </row>
    <row r="141" spans="1:6" ht="11.25" hidden="1" customHeight="1" x14ac:dyDescent="0.2">
      <c r="A141">
        <v>531</v>
      </c>
      <c r="B141" t="s">
        <v>2090</v>
      </c>
      <c r="C141" t="s">
        <v>2091</v>
      </c>
      <c r="D141" t="s">
        <v>2496</v>
      </c>
      <c r="E141" t="s">
        <v>2497</v>
      </c>
      <c r="F141" t="s">
        <v>444</v>
      </c>
    </row>
    <row r="142" spans="1:6" ht="11.25" hidden="1" customHeight="1" x14ac:dyDescent="0.2">
      <c r="A142">
        <v>532</v>
      </c>
      <c r="B142" t="s">
        <v>686</v>
      </c>
      <c r="C142" t="s">
        <v>2092</v>
      </c>
      <c r="D142" t="s">
        <v>688</v>
      </c>
      <c r="E142" t="s">
        <v>760</v>
      </c>
      <c r="F142" t="s">
        <v>444</v>
      </c>
    </row>
    <row r="143" spans="1:6" ht="11.25" hidden="1" customHeight="1" x14ac:dyDescent="0.2">
      <c r="A143">
        <v>533</v>
      </c>
      <c r="B143" t="s">
        <v>2093</v>
      </c>
      <c r="C143" t="s">
        <v>2094</v>
      </c>
      <c r="D143" t="s">
        <v>2498</v>
      </c>
      <c r="E143" t="s">
        <v>2499</v>
      </c>
      <c r="F143" t="s">
        <v>444</v>
      </c>
    </row>
    <row r="144" spans="1:6" ht="11.25" hidden="1" customHeight="1" x14ac:dyDescent="0.2">
      <c r="A144">
        <v>534</v>
      </c>
      <c r="B144" t="s">
        <v>2095</v>
      </c>
      <c r="C144" t="s">
        <v>815</v>
      </c>
      <c r="D144" t="s">
        <v>1952</v>
      </c>
      <c r="E144" t="s">
        <v>817</v>
      </c>
      <c r="F144" t="s">
        <v>444</v>
      </c>
    </row>
    <row r="145" spans="1:6" ht="11.25" hidden="1" customHeight="1" x14ac:dyDescent="0.2">
      <c r="A145">
        <v>535</v>
      </c>
      <c r="B145" t="s">
        <v>2096</v>
      </c>
      <c r="C145" t="s">
        <v>2097</v>
      </c>
      <c r="D145" t="s">
        <v>2500</v>
      </c>
      <c r="E145" t="s">
        <v>2501</v>
      </c>
      <c r="F145" t="s">
        <v>444</v>
      </c>
    </row>
    <row r="146" spans="1:6" ht="11.25" hidden="1" customHeight="1" x14ac:dyDescent="0.2">
      <c r="A146">
        <v>536</v>
      </c>
      <c r="B146" t="s">
        <v>2098</v>
      </c>
      <c r="C146" t="s">
        <v>2099</v>
      </c>
      <c r="D146" t="s">
        <v>2502</v>
      </c>
      <c r="E146" t="s">
        <v>877</v>
      </c>
      <c r="F146" t="s">
        <v>444</v>
      </c>
    </row>
    <row r="147" spans="1:6" ht="11.25" hidden="1" customHeight="1" x14ac:dyDescent="0.2">
      <c r="A147">
        <v>537</v>
      </c>
      <c r="B147" t="s">
        <v>718</v>
      </c>
      <c r="C147" t="s">
        <v>1602</v>
      </c>
      <c r="D147" t="s">
        <v>719</v>
      </c>
      <c r="E147" t="s">
        <v>583</v>
      </c>
      <c r="F147" t="s">
        <v>444</v>
      </c>
    </row>
    <row r="148" spans="1:6" ht="11.25" hidden="1" customHeight="1" x14ac:dyDescent="0.2">
      <c r="A148">
        <v>538</v>
      </c>
      <c r="B148" t="s">
        <v>2100</v>
      </c>
      <c r="C148" t="s">
        <v>2101</v>
      </c>
      <c r="D148" t="s">
        <v>2503</v>
      </c>
      <c r="E148" t="s">
        <v>683</v>
      </c>
      <c r="F148" t="s">
        <v>444</v>
      </c>
    </row>
    <row r="149" spans="1:6" ht="11.25" hidden="1" customHeight="1" x14ac:dyDescent="0.2">
      <c r="A149">
        <v>539</v>
      </c>
      <c r="B149" t="s">
        <v>1045</v>
      </c>
      <c r="C149" t="s">
        <v>2102</v>
      </c>
      <c r="D149" t="s">
        <v>1046</v>
      </c>
      <c r="E149" t="s">
        <v>2504</v>
      </c>
      <c r="F149" t="s">
        <v>444</v>
      </c>
    </row>
    <row r="150" spans="1:6" ht="11.25" hidden="1" customHeight="1" x14ac:dyDescent="0.2">
      <c r="A150">
        <v>634</v>
      </c>
      <c r="B150" t="s">
        <v>723</v>
      </c>
      <c r="C150" t="s">
        <v>724</v>
      </c>
      <c r="D150" t="s">
        <v>725</v>
      </c>
      <c r="E150" t="s">
        <v>726</v>
      </c>
      <c r="F150" t="s">
        <v>423</v>
      </c>
    </row>
    <row r="151" spans="1:6" ht="11.25" hidden="1" customHeight="1" x14ac:dyDescent="0.2">
      <c r="A151">
        <v>635</v>
      </c>
      <c r="B151" t="s">
        <v>727</v>
      </c>
      <c r="C151" t="s">
        <v>728</v>
      </c>
      <c r="D151" t="s">
        <v>729</v>
      </c>
      <c r="E151" t="s">
        <v>469</v>
      </c>
      <c r="F151" t="s">
        <v>423</v>
      </c>
    </row>
    <row r="152" spans="1:6" ht="11.25" hidden="1" customHeight="1" x14ac:dyDescent="0.2">
      <c r="A152">
        <v>636</v>
      </c>
      <c r="B152" t="s">
        <v>580</v>
      </c>
      <c r="C152" t="s">
        <v>730</v>
      </c>
      <c r="D152" t="s">
        <v>582</v>
      </c>
      <c r="E152" t="s">
        <v>731</v>
      </c>
      <c r="F152" t="s">
        <v>423</v>
      </c>
    </row>
    <row r="153" spans="1:6" ht="11.25" hidden="1" customHeight="1" x14ac:dyDescent="0.2">
      <c r="A153">
        <v>637</v>
      </c>
      <c r="B153" t="s">
        <v>573</v>
      </c>
      <c r="C153" t="s">
        <v>732</v>
      </c>
      <c r="D153" t="s">
        <v>575</v>
      </c>
      <c r="E153" t="s">
        <v>683</v>
      </c>
      <c r="F153" t="s">
        <v>423</v>
      </c>
    </row>
    <row r="154" spans="1:6" ht="11.25" hidden="1" customHeight="1" x14ac:dyDescent="0.2">
      <c r="A154">
        <v>638</v>
      </c>
      <c r="B154" t="s">
        <v>733</v>
      </c>
      <c r="C154" t="s">
        <v>695</v>
      </c>
      <c r="D154" t="s">
        <v>734</v>
      </c>
      <c r="E154" t="s">
        <v>583</v>
      </c>
      <c r="F154" t="s">
        <v>423</v>
      </c>
    </row>
    <row r="155" spans="1:6" ht="11.25" hidden="1" customHeight="1" x14ac:dyDescent="0.2">
      <c r="A155">
        <v>639</v>
      </c>
      <c r="B155" t="s">
        <v>1434</v>
      </c>
      <c r="C155" t="s">
        <v>735</v>
      </c>
      <c r="D155" t="s">
        <v>736</v>
      </c>
      <c r="E155" t="s">
        <v>432</v>
      </c>
      <c r="F155" t="s">
        <v>423</v>
      </c>
    </row>
    <row r="156" spans="1:6" ht="11.25" hidden="1" customHeight="1" x14ac:dyDescent="0.2">
      <c r="A156">
        <v>640</v>
      </c>
      <c r="B156" t="s">
        <v>737</v>
      </c>
      <c r="C156" t="s">
        <v>738</v>
      </c>
      <c r="D156" t="s">
        <v>739</v>
      </c>
      <c r="E156" t="s">
        <v>740</v>
      </c>
      <c r="F156" t="s">
        <v>423</v>
      </c>
    </row>
    <row r="157" spans="1:6" ht="11.25" hidden="1" customHeight="1" x14ac:dyDescent="0.2">
      <c r="A157">
        <v>641</v>
      </c>
      <c r="B157" t="s">
        <v>741</v>
      </c>
      <c r="C157" t="s">
        <v>742</v>
      </c>
      <c r="D157" t="s">
        <v>743</v>
      </c>
      <c r="E157" t="s">
        <v>579</v>
      </c>
      <c r="F157" t="s">
        <v>423</v>
      </c>
    </row>
    <row r="158" spans="1:6" ht="11.25" hidden="1" customHeight="1" x14ac:dyDescent="0.2">
      <c r="A158">
        <v>643</v>
      </c>
      <c r="B158" t="s">
        <v>744</v>
      </c>
      <c r="C158" t="s">
        <v>745</v>
      </c>
      <c r="D158" t="s">
        <v>746</v>
      </c>
      <c r="E158" t="s">
        <v>620</v>
      </c>
      <c r="F158" t="s">
        <v>423</v>
      </c>
    </row>
    <row r="159" spans="1:6" ht="11.25" hidden="1" customHeight="1" x14ac:dyDescent="0.2">
      <c r="A159">
        <v>644</v>
      </c>
      <c r="B159" t="s">
        <v>747</v>
      </c>
      <c r="C159" t="s">
        <v>748</v>
      </c>
      <c r="D159" t="s">
        <v>749</v>
      </c>
      <c r="E159" t="s">
        <v>750</v>
      </c>
      <c r="F159" t="s">
        <v>423</v>
      </c>
    </row>
    <row r="160" spans="1:6" ht="11.25" hidden="1" customHeight="1" x14ac:dyDescent="0.2">
      <c r="A160">
        <v>645</v>
      </c>
      <c r="B160" t="s">
        <v>436</v>
      </c>
      <c r="C160" t="s">
        <v>751</v>
      </c>
      <c r="D160" t="s">
        <v>437</v>
      </c>
      <c r="E160" t="s">
        <v>752</v>
      </c>
      <c r="F160" t="s">
        <v>423</v>
      </c>
    </row>
    <row r="161" spans="1:6" ht="11.25" hidden="1" customHeight="1" x14ac:dyDescent="0.2">
      <c r="A161">
        <v>646</v>
      </c>
      <c r="B161" t="s">
        <v>753</v>
      </c>
      <c r="C161" t="s">
        <v>754</v>
      </c>
      <c r="D161" t="s">
        <v>755</v>
      </c>
      <c r="E161" t="s">
        <v>756</v>
      </c>
      <c r="F161" t="s">
        <v>423</v>
      </c>
    </row>
    <row r="162" spans="1:6" ht="11.25" hidden="1" customHeight="1" x14ac:dyDescent="0.2">
      <c r="A162">
        <v>647</v>
      </c>
      <c r="B162" t="s">
        <v>757</v>
      </c>
      <c r="C162" t="s">
        <v>758</v>
      </c>
      <c r="D162" t="s">
        <v>759</v>
      </c>
      <c r="E162" t="s">
        <v>760</v>
      </c>
      <c r="F162" t="s">
        <v>423</v>
      </c>
    </row>
    <row r="163" spans="1:6" ht="11.25" hidden="1" customHeight="1" x14ac:dyDescent="0.2">
      <c r="A163">
        <v>648</v>
      </c>
      <c r="B163" t="s">
        <v>761</v>
      </c>
      <c r="C163" t="s">
        <v>762</v>
      </c>
      <c r="D163" t="s">
        <v>763</v>
      </c>
      <c r="E163" t="s">
        <v>764</v>
      </c>
      <c r="F163" t="s">
        <v>423</v>
      </c>
    </row>
    <row r="164" spans="1:6" ht="11.25" hidden="1" customHeight="1" x14ac:dyDescent="0.2">
      <c r="A164">
        <v>649</v>
      </c>
      <c r="B164" t="s">
        <v>1435</v>
      </c>
      <c r="C164" t="s">
        <v>932</v>
      </c>
      <c r="D164" t="s">
        <v>1816</v>
      </c>
      <c r="E164" t="s">
        <v>662</v>
      </c>
      <c r="F164" t="s">
        <v>429</v>
      </c>
    </row>
    <row r="165" spans="1:6" ht="11.25" hidden="1" customHeight="1" x14ac:dyDescent="0.2">
      <c r="A165">
        <v>650</v>
      </c>
      <c r="B165" t="s">
        <v>1436</v>
      </c>
      <c r="C165" t="s">
        <v>1437</v>
      </c>
      <c r="D165" t="s">
        <v>1817</v>
      </c>
      <c r="E165" t="s">
        <v>662</v>
      </c>
      <c r="F165" t="s">
        <v>429</v>
      </c>
    </row>
    <row r="166" spans="1:6" ht="11.25" hidden="1" customHeight="1" x14ac:dyDescent="0.2">
      <c r="A166">
        <v>651</v>
      </c>
      <c r="B166" t="s">
        <v>944</v>
      </c>
      <c r="C166" t="s">
        <v>1438</v>
      </c>
      <c r="D166" t="s">
        <v>946</v>
      </c>
      <c r="E166" t="s">
        <v>1111</v>
      </c>
      <c r="F166" t="s">
        <v>429</v>
      </c>
    </row>
    <row r="167" spans="1:6" ht="11.25" hidden="1" customHeight="1" x14ac:dyDescent="0.2">
      <c r="A167">
        <v>652</v>
      </c>
      <c r="B167" t="s">
        <v>846</v>
      </c>
      <c r="C167" t="s">
        <v>927</v>
      </c>
      <c r="D167" t="s">
        <v>847</v>
      </c>
      <c r="E167" t="s">
        <v>899</v>
      </c>
      <c r="F167" t="s">
        <v>429</v>
      </c>
    </row>
    <row r="168" spans="1:6" ht="11.25" hidden="1" customHeight="1" x14ac:dyDescent="0.2">
      <c r="A168">
        <v>653</v>
      </c>
      <c r="B168" t="s">
        <v>1439</v>
      </c>
      <c r="C168" t="s">
        <v>772</v>
      </c>
      <c r="D168" t="s">
        <v>1818</v>
      </c>
      <c r="E168" t="s">
        <v>774</v>
      </c>
      <c r="F168" t="s">
        <v>429</v>
      </c>
    </row>
    <row r="169" spans="1:6" ht="11.25" hidden="1" customHeight="1" x14ac:dyDescent="0.2">
      <c r="A169">
        <v>654</v>
      </c>
      <c r="B169" t="s">
        <v>1440</v>
      </c>
      <c r="C169" t="s">
        <v>629</v>
      </c>
      <c r="D169" t="s">
        <v>1819</v>
      </c>
      <c r="E169" t="s">
        <v>1820</v>
      </c>
      <c r="F169" t="s">
        <v>429</v>
      </c>
    </row>
    <row r="170" spans="1:6" ht="11.25" hidden="1" customHeight="1" x14ac:dyDescent="0.2">
      <c r="A170">
        <v>655</v>
      </c>
      <c r="B170" t="s">
        <v>843</v>
      </c>
      <c r="C170" t="s">
        <v>1441</v>
      </c>
      <c r="D170" t="s">
        <v>844</v>
      </c>
      <c r="E170" t="s">
        <v>649</v>
      </c>
      <c r="F170" t="s">
        <v>429</v>
      </c>
    </row>
    <row r="171" spans="1:6" ht="11.25" hidden="1" customHeight="1" x14ac:dyDescent="0.2">
      <c r="A171">
        <v>656</v>
      </c>
      <c r="B171" t="s">
        <v>2095</v>
      </c>
      <c r="C171" t="s">
        <v>2103</v>
      </c>
      <c r="D171" t="s">
        <v>1952</v>
      </c>
      <c r="E171" t="s">
        <v>1025</v>
      </c>
      <c r="F171" t="s">
        <v>444</v>
      </c>
    </row>
    <row r="172" spans="1:6" ht="11.25" hidden="1" customHeight="1" x14ac:dyDescent="0.2">
      <c r="A172">
        <v>657</v>
      </c>
      <c r="B172" t="s">
        <v>846</v>
      </c>
      <c r="C172" t="s">
        <v>2104</v>
      </c>
      <c r="D172" t="s">
        <v>847</v>
      </c>
      <c r="E172" t="s">
        <v>1109</v>
      </c>
      <c r="F172" t="s">
        <v>444</v>
      </c>
    </row>
    <row r="173" spans="1:6" ht="11.25" hidden="1" customHeight="1" x14ac:dyDescent="0.2">
      <c r="A173">
        <v>658</v>
      </c>
      <c r="B173" t="s">
        <v>523</v>
      </c>
      <c r="C173" t="s">
        <v>2105</v>
      </c>
      <c r="D173" t="s">
        <v>524</v>
      </c>
      <c r="E173" t="s">
        <v>854</v>
      </c>
      <c r="F173" t="s">
        <v>444</v>
      </c>
    </row>
    <row r="174" spans="1:6" ht="11.25" hidden="1" customHeight="1" x14ac:dyDescent="0.2">
      <c r="A174">
        <v>659</v>
      </c>
      <c r="B174" t="s">
        <v>2106</v>
      </c>
      <c r="C174" t="s">
        <v>2107</v>
      </c>
      <c r="D174" t="s">
        <v>964</v>
      </c>
      <c r="E174" t="s">
        <v>654</v>
      </c>
      <c r="F174" t="s">
        <v>444</v>
      </c>
    </row>
    <row r="175" spans="1:6" ht="11.25" hidden="1" customHeight="1" x14ac:dyDescent="0.2">
      <c r="A175">
        <v>660</v>
      </c>
      <c r="B175" t="s">
        <v>2108</v>
      </c>
      <c r="C175" t="s">
        <v>2109</v>
      </c>
      <c r="D175" t="s">
        <v>2505</v>
      </c>
      <c r="E175" t="s">
        <v>2506</v>
      </c>
      <c r="F175" t="s">
        <v>444</v>
      </c>
    </row>
    <row r="176" spans="1:6" ht="11.25" hidden="1" customHeight="1" x14ac:dyDescent="0.2">
      <c r="A176">
        <v>661</v>
      </c>
      <c r="B176" t="s">
        <v>823</v>
      </c>
      <c r="C176" t="s">
        <v>2110</v>
      </c>
      <c r="D176" t="s">
        <v>825</v>
      </c>
      <c r="E176" t="s">
        <v>438</v>
      </c>
      <c r="F176" t="s">
        <v>444</v>
      </c>
    </row>
    <row r="177" spans="1:6" ht="11.25" hidden="1" customHeight="1" x14ac:dyDescent="0.2">
      <c r="A177">
        <v>662</v>
      </c>
      <c r="B177" t="s">
        <v>980</v>
      </c>
      <c r="C177" t="s">
        <v>2111</v>
      </c>
      <c r="D177" t="s">
        <v>982</v>
      </c>
      <c r="E177" t="s">
        <v>2507</v>
      </c>
      <c r="F177" t="s">
        <v>444</v>
      </c>
    </row>
    <row r="178" spans="1:6" ht="11.25" hidden="1" customHeight="1" x14ac:dyDescent="0.2">
      <c r="A178">
        <v>722</v>
      </c>
      <c r="B178" t="s">
        <v>1442</v>
      </c>
      <c r="C178" t="s">
        <v>1008</v>
      </c>
      <c r="D178" t="s">
        <v>1821</v>
      </c>
      <c r="E178" t="s">
        <v>1010</v>
      </c>
      <c r="F178" t="s">
        <v>423</v>
      </c>
    </row>
    <row r="179" spans="1:6" ht="11.25" hidden="1" customHeight="1" x14ac:dyDescent="0.2">
      <c r="A179">
        <v>723</v>
      </c>
      <c r="B179" t="s">
        <v>713</v>
      </c>
      <c r="C179" t="s">
        <v>1443</v>
      </c>
      <c r="D179" t="s">
        <v>1822</v>
      </c>
      <c r="E179" t="s">
        <v>877</v>
      </c>
      <c r="F179" t="s">
        <v>429</v>
      </c>
    </row>
    <row r="180" spans="1:6" ht="11.25" hidden="1" customHeight="1" x14ac:dyDescent="0.2">
      <c r="A180">
        <v>724</v>
      </c>
      <c r="B180" t="s">
        <v>1444</v>
      </c>
      <c r="C180" t="s">
        <v>754</v>
      </c>
      <c r="D180" t="s">
        <v>1823</v>
      </c>
      <c r="E180" t="s">
        <v>756</v>
      </c>
      <c r="F180" t="s">
        <v>429</v>
      </c>
    </row>
    <row r="181" spans="1:6" ht="11.25" hidden="1" customHeight="1" x14ac:dyDescent="0.2">
      <c r="A181">
        <v>725</v>
      </c>
      <c r="B181" t="s">
        <v>2112</v>
      </c>
      <c r="C181" t="s">
        <v>2113</v>
      </c>
      <c r="D181" t="s">
        <v>2508</v>
      </c>
      <c r="E181" t="s">
        <v>768</v>
      </c>
      <c r="F181" t="s">
        <v>444</v>
      </c>
    </row>
    <row r="182" spans="1:6" ht="11.25" hidden="1" customHeight="1" x14ac:dyDescent="0.2">
      <c r="A182">
        <v>726</v>
      </c>
      <c r="B182" t="s">
        <v>823</v>
      </c>
      <c r="C182" t="s">
        <v>2114</v>
      </c>
      <c r="D182" t="s">
        <v>825</v>
      </c>
      <c r="E182" t="s">
        <v>2509</v>
      </c>
      <c r="F182" t="s">
        <v>444</v>
      </c>
    </row>
    <row r="183" spans="1:6" ht="11.25" hidden="1" customHeight="1" x14ac:dyDescent="0.2">
      <c r="A183">
        <v>727</v>
      </c>
      <c r="B183" t="s">
        <v>2115</v>
      </c>
      <c r="C183" t="s">
        <v>634</v>
      </c>
      <c r="D183" t="s">
        <v>2510</v>
      </c>
      <c r="E183" t="s">
        <v>2511</v>
      </c>
      <c r="F183" t="s">
        <v>444</v>
      </c>
    </row>
    <row r="184" spans="1:6" ht="11.25" hidden="1" customHeight="1" x14ac:dyDescent="0.2">
      <c r="A184">
        <v>728</v>
      </c>
      <c r="B184" t="s">
        <v>959</v>
      </c>
      <c r="C184" t="s">
        <v>2116</v>
      </c>
      <c r="D184" t="s">
        <v>960</v>
      </c>
      <c r="E184" t="s">
        <v>666</v>
      </c>
      <c r="F184" t="s">
        <v>444</v>
      </c>
    </row>
    <row r="185" spans="1:6" ht="11.25" hidden="1" customHeight="1" x14ac:dyDescent="0.2">
      <c r="A185">
        <v>729</v>
      </c>
      <c r="B185" t="s">
        <v>2117</v>
      </c>
      <c r="C185" t="s">
        <v>2118</v>
      </c>
      <c r="D185" t="s">
        <v>2512</v>
      </c>
      <c r="E185" t="s">
        <v>2513</v>
      </c>
      <c r="F185" t="s">
        <v>444</v>
      </c>
    </row>
    <row r="186" spans="1:6" ht="11.25" hidden="1" customHeight="1" x14ac:dyDescent="0.2">
      <c r="A186">
        <v>730</v>
      </c>
      <c r="B186" t="s">
        <v>1440</v>
      </c>
      <c r="C186" t="s">
        <v>2119</v>
      </c>
      <c r="D186" t="s">
        <v>1819</v>
      </c>
      <c r="E186" t="s">
        <v>662</v>
      </c>
      <c r="F186" t="s">
        <v>444</v>
      </c>
    </row>
    <row r="187" spans="1:6" ht="11.25" hidden="1" customHeight="1" x14ac:dyDescent="0.2">
      <c r="A187">
        <v>731</v>
      </c>
      <c r="B187" t="s">
        <v>2120</v>
      </c>
      <c r="C187" t="s">
        <v>2121</v>
      </c>
      <c r="D187" t="s">
        <v>2514</v>
      </c>
      <c r="E187" t="s">
        <v>2515</v>
      </c>
      <c r="F187" t="s">
        <v>444</v>
      </c>
    </row>
    <row r="188" spans="1:6" ht="11.25" hidden="1" customHeight="1" x14ac:dyDescent="0.2">
      <c r="A188">
        <v>732</v>
      </c>
      <c r="B188" t="s">
        <v>2122</v>
      </c>
      <c r="C188" t="s">
        <v>2123</v>
      </c>
      <c r="D188" t="s">
        <v>2516</v>
      </c>
      <c r="E188" t="s">
        <v>2517</v>
      </c>
      <c r="F188" t="s">
        <v>444</v>
      </c>
    </row>
    <row r="189" spans="1:6" ht="11.25" hidden="1" customHeight="1" x14ac:dyDescent="0.2">
      <c r="A189">
        <v>733</v>
      </c>
      <c r="B189" t="s">
        <v>464</v>
      </c>
      <c r="C189" t="s">
        <v>2124</v>
      </c>
      <c r="D189" t="s">
        <v>465</v>
      </c>
      <c r="E189" t="s">
        <v>689</v>
      </c>
      <c r="F189" t="s">
        <v>444</v>
      </c>
    </row>
    <row r="190" spans="1:6" ht="11.25" hidden="1" customHeight="1" x14ac:dyDescent="0.2">
      <c r="A190">
        <v>734</v>
      </c>
      <c r="B190" t="s">
        <v>733</v>
      </c>
      <c r="C190" t="s">
        <v>2125</v>
      </c>
      <c r="D190" t="s">
        <v>734</v>
      </c>
      <c r="E190" t="s">
        <v>2518</v>
      </c>
      <c r="F190" t="s">
        <v>444</v>
      </c>
    </row>
    <row r="191" spans="1:6" ht="11.25" hidden="1" customHeight="1" x14ac:dyDescent="0.2">
      <c r="A191">
        <v>735</v>
      </c>
      <c r="B191" t="s">
        <v>2126</v>
      </c>
      <c r="C191" t="s">
        <v>2127</v>
      </c>
      <c r="D191" t="s">
        <v>2519</v>
      </c>
      <c r="E191" t="s">
        <v>1896</v>
      </c>
      <c r="F191" t="s">
        <v>444</v>
      </c>
    </row>
    <row r="192" spans="1:6" ht="11.25" hidden="1" customHeight="1" x14ac:dyDescent="0.2">
      <c r="A192">
        <v>959</v>
      </c>
      <c r="B192" t="s">
        <v>1445</v>
      </c>
      <c r="C192" t="s">
        <v>1446</v>
      </c>
      <c r="D192" t="s">
        <v>1824</v>
      </c>
      <c r="E192" t="s">
        <v>1266</v>
      </c>
      <c r="F192" t="s">
        <v>429</v>
      </c>
    </row>
    <row r="193" spans="1:6" ht="11.25" hidden="1" customHeight="1" x14ac:dyDescent="0.2">
      <c r="A193">
        <v>960</v>
      </c>
      <c r="B193" t="s">
        <v>838</v>
      </c>
      <c r="C193" t="s">
        <v>997</v>
      </c>
      <c r="D193" t="s">
        <v>839</v>
      </c>
      <c r="E193" t="s">
        <v>774</v>
      </c>
      <c r="F193" t="s">
        <v>429</v>
      </c>
    </row>
    <row r="194" spans="1:6" ht="11.25" hidden="1" customHeight="1" x14ac:dyDescent="0.2">
      <c r="A194">
        <v>961</v>
      </c>
      <c r="B194" t="s">
        <v>1447</v>
      </c>
      <c r="C194" t="s">
        <v>1448</v>
      </c>
      <c r="D194" t="s">
        <v>1825</v>
      </c>
      <c r="E194" t="s">
        <v>505</v>
      </c>
      <c r="F194" t="s">
        <v>429</v>
      </c>
    </row>
    <row r="195" spans="1:6" ht="11.25" hidden="1" customHeight="1" x14ac:dyDescent="0.2">
      <c r="A195">
        <v>962</v>
      </c>
      <c r="B195" t="s">
        <v>656</v>
      </c>
      <c r="C195" t="s">
        <v>2128</v>
      </c>
      <c r="D195" t="s">
        <v>658</v>
      </c>
      <c r="E195" t="s">
        <v>2520</v>
      </c>
      <c r="F195" t="s">
        <v>429</v>
      </c>
    </row>
    <row r="196" spans="1:6" ht="11.25" hidden="1" customHeight="1" x14ac:dyDescent="0.2">
      <c r="A196">
        <v>963</v>
      </c>
      <c r="B196" t="s">
        <v>2129</v>
      </c>
      <c r="C196" t="s">
        <v>2130</v>
      </c>
      <c r="D196" t="s">
        <v>2521</v>
      </c>
      <c r="E196" t="s">
        <v>1266</v>
      </c>
      <c r="F196" t="s">
        <v>444</v>
      </c>
    </row>
    <row r="197" spans="1:6" ht="11.25" hidden="1" customHeight="1" x14ac:dyDescent="0.2">
      <c r="A197">
        <v>964</v>
      </c>
      <c r="B197" t="s">
        <v>2131</v>
      </c>
      <c r="C197" t="s">
        <v>681</v>
      </c>
      <c r="D197" t="s">
        <v>2522</v>
      </c>
      <c r="E197" t="s">
        <v>662</v>
      </c>
      <c r="F197" t="s">
        <v>444</v>
      </c>
    </row>
    <row r="198" spans="1:6" ht="11.25" hidden="1" customHeight="1" x14ac:dyDescent="0.2">
      <c r="A198">
        <v>1063</v>
      </c>
      <c r="B198" t="s">
        <v>785</v>
      </c>
      <c r="C198" t="s">
        <v>786</v>
      </c>
      <c r="D198" t="s">
        <v>787</v>
      </c>
      <c r="E198" t="s">
        <v>788</v>
      </c>
      <c r="F198" t="s">
        <v>423</v>
      </c>
    </row>
    <row r="199" spans="1:6" ht="11.25" hidden="1" customHeight="1" x14ac:dyDescent="0.2">
      <c r="A199">
        <v>1064</v>
      </c>
      <c r="B199" t="s">
        <v>580</v>
      </c>
      <c r="C199" t="s">
        <v>789</v>
      </c>
      <c r="D199" t="s">
        <v>582</v>
      </c>
      <c r="E199" t="s">
        <v>790</v>
      </c>
      <c r="F199" t="s">
        <v>423</v>
      </c>
    </row>
    <row r="200" spans="1:6" ht="11.25" hidden="1" customHeight="1" x14ac:dyDescent="0.2">
      <c r="A200">
        <v>1065</v>
      </c>
      <c r="B200" t="s">
        <v>1449</v>
      </c>
      <c r="C200" t="s">
        <v>1450</v>
      </c>
      <c r="D200" t="s">
        <v>1826</v>
      </c>
      <c r="E200" t="s">
        <v>712</v>
      </c>
      <c r="F200" t="s">
        <v>429</v>
      </c>
    </row>
    <row r="201" spans="1:6" ht="11.25" hidden="1" customHeight="1" x14ac:dyDescent="0.2">
      <c r="A201">
        <v>1066</v>
      </c>
      <c r="B201" t="s">
        <v>1451</v>
      </c>
      <c r="C201" t="s">
        <v>1452</v>
      </c>
      <c r="D201" t="s">
        <v>1827</v>
      </c>
      <c r="E201" t="s">
        <v>434</v>
      </c>
      <c r="F201" t="s">
        <v>429</v>
      </c>
    </row>
    <row r="202" spans="1:6" ht="11.25" hidden="1" customHeight="1" x14ac:dyDescent="0.2">
      <c r="A202">
        <v>1067</v>
      </c>
      <c r="B202" t="s">
        <v>561</v>
      </c>
      <c r="C202" t="s">
        <v>754</v>
      </c>
      <c r="D202" t="s">
        <v>563</v>
      </c>
      <c r="E202" t="s">
        <v>756</v>
      </c>
      <c r="F202" t="s">
        <v>429</v>
      </c>
    </row>
    <row r="203" spans="1:6" ht="11.25" hidden="1" customHeight="1" x14ac:dyDescent="0.2">
      <c r="A203">
        <v>1069</v>
      </c>
      <c r="B203" t="s">
        <v>454</v>
      </c>
      <c r="C203" t="s">
        <v>715</v>
      </c>
      <c r="D203" t="s">
        <v>455</v>
      </c>
      <c r="E203" t="s">
        <v>717</v>
      </c>
      <c r="F203" t="s">
        <v>429</v>
      </c>
    </row>
    <row r="204" spans="1:6" ht="11.25" hidden="1" customHeight="1" x14ac:dyDescent="0.2">
      <c r="A204">
        <v>1070</v>
      </c>
      <c r="B204" t="s">
        <v>1453</v>
      </c>
      <c r="C204" t="s">
        <v>1083</v>
      </c>
      <c r="D204" t="s">
        <v>1828</v>
      </c>
      <c r="E204" t="s">
        <v>484</v>
      </c>
      <c r="F204" t="s">
        <v>429</v>
      </c>
    </row>
    <row r="205" spans="1:6" ht="11.25" hidden="1" customHeight="1" x14ac:dyDescent="0.2">
      <c r="A205">
        <v>1071</v>
      </c>
      <c r="B205" t="s">
        <v>2132</v>
      </c>
      <c r="C205" t="s">
        <v>2133</v>
      </c>
      <c r="D205" t="s">
        <v>2523</v>
      </c>
      <c r="E205" t="s">
        <v>2524</v>
      </c>
      <c r="F205" t="s">
        <v>444</v>
      </c>
    </row>
    <row r="206" spans="1:6" ht="11.25" hidden="1" customHeight="1" x14ac:dyDescent="0.2">
      <c r="A206">
        <v>1072</v>
      </c>
      <c r="B206" t="s">
        <v>508</v>
      </c>
      <c r="C206" t="s">
        <v>615</v>
      </c>
      <c r="D206" t="s">
        <v>452</v>
      </c>
      <c r="E206" t="s">
        <v>536</v>
      </c>
      <c r="F206" t="s">
        <v>444</v>
      </c>
    </row>
    <row r="207" spans="1:6" ht="11.25" hidden="1" customHeight="1" x14ac:dyDescent="0.2">
      <c r="A207">
        <v>1073</v>
      </c>
      <c r="B207" t="s">
        <v>1144</v>
      </c>
      <c r="C207" t="s">
        <v>650</v>
      </c>
      <c r="D207" t="s">
        <v>1145</v>
      </c>
      <c r="E207" t="s">
        <v>683</v>
      </c>
      <c r="F207" t="s">
        <v>444</v>
      </c>
    </row>
    <row r="208" spans="1:6" ht="11.25" hidden="1" customHeight="1" x14ac:dyDescent="0.2">
      <c r="A208">
        <v>1074</v>
      </c>
      <c r="B208" t="s">
        <v>2134</v>
      </c>
      <c r="C208" t="s">
        <v>782</v>
      </c>
      <c r="D208" t="s">
        <v>2525</v>
      </c>
      <c r="E208" t="s">
        <v>783</v>
      </c>
      <c r="F208" t="s">
        <v>444</v>
      </c>
    </row>
    <row r="209" spans="1:6" ht="11.25" hidden="1" customHeight="1" x14ac:dyDescent="0.2">
      <c r="A209">
        <v>1075</v>
      </c>
      <c r="B209" t="s">
        <v>791</v>
      </c>
      <c r="C209" t="s">
        <v>2135</v>
      </c>
      <c r="D209" t="s">
        <v>792</v>
      </c>
      <c r="E209" t="s">
        <v>662</v>
      </c>
      <c r="F209" t="s">
        <v>444</v>
      </c>
    </row>
    <row r="210" spans="1:6" ht="11.25" hidden="1" customHeight="1" x14ac:dyDescent="0.2">
      <c r="A210">
        <v>1413</v>
      </c>
      <c r="B210" t="s">
        <v>800</v>
      </c>
      <c r="C210" t="s">
        <v>801</v>
      </c>
      <c r="D210" t="s">
        <v>802</v>
      </c>
      <c r="E210" t="s">
        <v>803</v>
      </c>
      <c r="F210" t="s">
        <v>423</v>
      </c>
    </row>
    <row r="211" spans="1:6" ht="11.25" hidden="1" customHeight="1" x14ac:dyDescent="0.2">
      <c r="A211">
        <v>1415</v>
      </c>
      <c r="B211" t="s">
        <v>804</v>
      </c>
      <c r="C211" t="s">
        <v>805</v>
      </c>
      <c r="D211" t="s">
        <v>806</v>
      </c>
      <c r="E211" t="s">
        <v>807</v>
      </c>
      <c r="F211" t="s">
        <v>423</v>
      </c>
    </row>
    <row r="212" spans="1:6" ht="11.25" hidden="1" customHeight="1" x14ac:dyDescent="0.2">
      <c r="A212">
        <v>1416</v>
      </c>
      <c r="B212" t="s">
        <v>447</v>
      </c>
      <c r="C212" t="s">
        <v>808</v>
      </c>
      <c r="D212" t="s">
        <v>809</v>
      </c>
      <c r="E212" t="s">
        <v>810</v>
      </c>
      <c r="F212" t="s">
        <v>423</v>
      </c>
    </row>
    <row r="213" spans="1:6" ht="11.25" hidden="1" customHeight="1" x14ac:dyDescent="0.2">
      <c r="A213">
        <v>1417</v>
      </c>
      <c r="B213" t="s">
        <v>811</v>
      </c>
      <c r="C213" t="s">
        <v>812</v>
      </c>
      <c r="D213" t="s">
        <v>813</v>
      </c>
      <c r="E213" t="s">
        <v>790</v>
      </c>
      <c r="F213" t="s">
        <v>423</v>
      </c>
    </row>
    <row r="214" spans="1:6" ht="11.25" hidden="1" customHeight="1" x14ac:dyDescent="0.2">
      <c r="A214">
        <v>1418</v>
      </c>
      <c r="B214" t="s">
        <v>814</v>
      </c>
      <c r="C214" t="s">
        <v>815</v>
      </c>
      <c r="D214" t="s">
        <v>816</v>
      </c>
      <c r="E214" t="s">
        <v>817</v>
      </c>
      <c r="F214" t="s">
        <v>423</v>
      </c>
    </row>
    <row r="215" spans="1:6" ht="11.25" hidden="1" customHeight="1" x14ac:dyDescent="0.2">
      <c r="A215">
        <v>1419</v>
      </c>
      <c r="B215" t="s">
        <v>818</v>
      </c>
      <c r="C215" t="s">
        <v>819</v>
      </c>
      <c r="D215" t="s">
        <v>820</v>
      </c>
      <c r="E215" t="s">
        <v>669</v>
      </c>
      <c r="F215" t="s">
        <v>423</v>
      </c>
    </row>
    <row r="216" spans="1:6" ht="11.25" hidden="1" customHeight="1" x14ac:dyDescent="0.2">
      <c r="A216">
        <v>1420</v>
      </c>
      <c r="B216" t="s">
        <v>677</v>
      </c>
      <c r="C216" t="s">
        <v>821</v>
      </c>
      <c r="D216" t="s">
        <v>679</v>
      </c>
      <c r="E216" t="s">
        <v>822</v>
      </c>
      <c r="F216" t="s">
        <v>423</v>
      </c>
    </row>
    <row r="217" spans="1:6" ht="11.25" hidden="1" customHeight="1" x14ac:dyDescent="0.2">
      <c r="A217">
        <v>1421</v>
      </c>
      <c r="B217" t="s">
        <v>823</v>
      </c>
      <c r="C217" t="s">
        <v>824</v>
      </c>
      <c r="D217" t="s">
        <v>825</v>
      </c>
      <c r="E217" t="s">
        <v>790</v>
      </c>
      <c r="F217" t="s">
        <v>423</v>
      </c>
    </row>
    <row r="218" spans="1:6" ht="11.25" hidden="1" customHeight="1" x14ac:dyDescent="0.2">
      <c r="A218">
        <v>1422</v>
      </c>
      <c r="B218" t="s">
        <v>826</v>
      </c>
      <c r="C218" t="s">
        <v>827</v>
      </c>
      <c r="D218" t="s">
        <v>828</v>
      </c>
      <c r="E218" t="s">
        <v>829</v>
      </c>
      <c r="F218" t="s">
        <v>423</v>
      </c>
    </row>
    <row r="219" spans="1:6" ht="11.25" hidden="1" customHeight="1" x14ac:dyDescent="0.2">
      <c r="A219">
        <v>1423</v>
      </c>
      <c r="B219" t="s">
        <v>830</v>
      </c>
      <c r="C219" t="s">
        <v>831</v>
      </c>
      <c r="D219" t="s">
        <v>832</v>
      </c>
      <c r="E219" t="s">
        <v>829</v>
      </c>
      <c r="F219" t="s">
        <v>423</v>
      </c>
    </row>
    <row r="220" spans="1:6" ht="11.25" hidden="1" customHeight="1" x14ac:dyDescent="0.2">
      <c r="A220">
        <v>1424</v>
      </c>
      <c r="B220" t="s">
        <v>656</v>
      </c>
      <c r="C220" t="s">
        <v>833</v>
      </c>
      <c r="D220" t="s">
        <v>658</v>
      </c>
      <c r="E220" t="s">
        <v>834</v>
      </c>
      <c r="F220" t="s">
        <v>423</v>
      </c>
    </row>
    <row r="221" spans="1:6" ht="11.25" hidden="1" customHeight="1" x14ac:dyDescent="0.2">
      <c r="A221">
        <v>1425</v>
      </c>
      <c r="B221" t="s">
        <v>835</v>
      </c>
      <c r="C221" t="s">
        <v>836</v>
      </c>
      <c r="D221" t="s">
        <v>837</v>
      </c>
      <c r="E221" t="s">
        <v>649</v>
      </c>
      <c r="F221" t="s">
        <v>423</v>
      </c>
    </row>
    <row r="222" spans="1:6" ht="11.25" hidden="1" customHeight="1" x14ac:dyDescent="0.2">
      <c r="A222">
        <v>1426</v>
      </c>
      <c r="B222" t="s">
        <v>978</v>
      </c>
      <c r="C222" t="s">
        <v>1454</v>
      </c>
      <c r="D222" t="s">
        <v>979</v>
      </c>
      <c r="E222" t="s">
        <v>1174</v>
      </c>
      <c r="F222" t="s">
        <v>423</v>
      </c>
    </row>
    <row r="223" spans="1:6" ht="11.25" hidden="1" customHeight="1" x14ac:dyDescent="0.2">
      <c r="A223">
        <v>1427</v>
      </c>
      <c r="B223" t="s">
        <v>1455</v>
      </c>
      <c r="C223" t="s">
        <v>1456</v>
      </c>
      <c r="D223" t="s">
        <v>1829</v>
      </c>
      <c r="E223" t="s">
        <v>1830</v>
      </c>
      <c r="F223" t="s">
        <v>429</v>
      </c>
    </row>
    <row r="224" spans="1:6" ht="11.25" hidden="1" customHeight="1" x14ac:dyDescent="0.2">
      <c r="A224">
        <v>1428</v>
      </c>
      <c r="B224" t="s">
        <v>769</v>
      </c>
      <c r="C224" t="s">
        <v>1457</v>
      </c>
      <c r="D224" t="s">
        <v>770</v>
      </c>
      <c r="E224" t="s">
        <v>925</v>
      </c>
      <c r="F224" t="s">
        <v>429</v>
      </c>
    </row>
    <row r="225" spans="1:6" ht="11.25" hidden="1" customHeight="1" x14ac:dyDescent="0.2">
      <c r="A225">
        <v>1429</v>
      </c>
      <c r="B225" t="s">
        <v>1458</v>
      </c>
      <c r="C225" t="s">
        <v>1298</v>
      </c>
      <c r="D225" t="s">
        <v>1831</v>
      </c>
      <c r="E225" t="s">
        <v>1299</v>
      </c>
      <c r="F225" t="s">
        <v>429</v>
      </c>
    </row>
    <row r="226" spans="1:6" ht="11.25" hidden="1" customHeight="1" x14ac:dyDescent="0.2">
      <c r="A226">
        <v>1430</v>
      </c>
      <c r="B226" t="s">
        <v>1459</v>
      </c>
      <c r="C226" t="s">
        <v>1460</v>
      </c>
      <c r="D226" t="s">
        <v>1832</v>
      </c>
      <c r="E226" t="s">
        <v>522</v>
      </c>
      <c r="F226" t="s">
        <v>429</v>
      </c>
    </row>
    <row r="227" spans="1:6" ht="11.25" hidden="1" customHeight="1" x14ac:dyDescent="0.2">
      <c r="A227">
        <v>1431</v>
      </c>
      <c r="B227" t="s">
        <v>1461</v>
      </c>
      <c r="C227" t="s">
        <v>1462</v>
      </c>
      <c r="D227" t="s">
        <v>1833</v>
      </c>
      <c r="E227" t="s">
        <v>1834</v>
      </c>
      <c r="F227" t="s">
        <v>429</v>
      </c>
    </row>
    <row r="228" spans="1:6" ht="11.25" hidden="1" customHeight="1" x14ac:dyDescent="0.2">
      <c r="A228">
        <v>1432</v>
      </c>
      <c r="B228" t="s">
        <v>1463</v>
      </c>
      <c r="C228" t="s">
        <v>1464</v>
      </c>
      <c r="D228" t="s">
        <v>1835</v>
      </c>
      <c r="E228" t="s">
        <v>845</v>
      </c>
      <c r="F228" t="s">
        <v>429</v>
      </c>
    </row>
    <row r="229" spans="1:6" ht="11.25" hidden="1" customHeight="1" x14ac:dyDescent="0.2">
      <c r="A229">
        <v>1433</v>
      </c>
      <c r="B229" t="s">
        <v>1465</v>
      </c>
      <c r="C229" t="s">
        <v>1466</v>
      </c>
      <c r="D229" t="s">
        <v>1836</v>
      </c>
      <c r="E229" t="s">
        <v>700</v>
      </c>
      <c r="F229" t="s">
        <v>429</v>
      </c>
    </row>
    <row r="230" spans="1:6" ht="11.25" hidden="1" customHeight="1" x14ac:dyDescent="0.2">
      <c r="A230">
        <v>1434</v>
      </c>
      <c r="B230" t="s">
        <v>959</v>
      </c>
      <c r="C230" t="s">
        <v>1110</v>
      </c>
      <c r="D230" t="s">
        <v>960</v>
      </c>
      <c r="E230" t="s">
        <v>1111</v>
      </c>
      <c r="F230" t="s">
        <v>429</v>
      </c>
    </row>
    <row r="231" spans="1:6" ht="11.25" hidden="1" customHeight="1" x14ac:dyDescent="0.2">
      <c r="A231">
        <v>1435</v>
      </c>
      <c r="B231" t="s">
        <v>1467</v>
      </c>
      <c r="C231" t="s">
        <v>1468</v>
      </c>
      <c r="D231" t="s">
        <v>1207</v>
      </c>
      <c r="E231" t="s">
        <v>962</v>
      </c>
      <c r="F231" t="s">
        <v>429</v>
      </c>
    </row>
    <row r="232" spans="1:6" ht="11.25" hidden="1" customHeight="1" x14ac:dyDescent="0.2">
      <c r="A232">
        <v>1436</v>
      </c>
      <c r="B232" t="s">
        <v>1469</v>
      </c>
      <c r="C232" t="s">
        <v>1470</v>
      </c>
      <c r="D232" t="s">
        <v>1837</v>
      </c>
      <c r="E232" t="s">
        <v>1838</v>
      </c>
      <c r="F232" t="s">
        <v>429</v>
      </c>
    </row>
    <row r="233" spans="1:6" ht="11.25" hidden="1" customHeight="1" x14ac:dyDescent="0.2">
      <c r="A233">
        <v>1437</v>
      </c>
      <c r="B233" t="s">
        <v>1471</v>
      </c>
      <c r="C233" t="s">
        <v>1472</v>
      </c>
      <c r="D233" t="s">
        <v>1839</v>
      </c>
      <c r="E233" t="s">
        <v>1840</v>
      </c>
      <c r="F233" t="s">
        <v>429</v>
      </c>
    </row>
    <row r="234" spans="1:6" ht="11.25" hidden="1" customHeight="1" x14ac:dyDescent="0.2">
      <c r="A234">
        <v>1438</v>
      </c>
      <c r="B234" t="s">
        <v>1473</v>
      </c>
      <c r="C234" t="s">
        <v>1474</v>
      </c>
      <c r="D234" t="s">
        <v>1841</v>
      </c>
      <c r="E234" t="s">
        <v>1834</v>
      </c>
      <c r="F234" t="s">
        <v>429</v>
      </c>
    </row>
    <row r="235" spans="1:6" ht="11.25" hidden="1" customHeight="1" x14ac:dyDescent="0.2">
      <c r="A235">
        <v>1439</v>
      </c>
      <c r="B235" t="s">
        <v>1475</v>
      </c>
      <c r="C235" t="s">
        <v>1476</v>
      </c>
      <c r="D235" t="s">
        <v>1842</v>
      </c>
      <c r="E235" t="s">
        <v>516</v>
      </c>
      <c r="F235" t="s">
        <v>429</v>
      </c>
    </row>
    <row r="236" spans="1:6" ht="11.25" hidden="1" customHeight="1" x14ac:dyDescent="0.2">
      <c r="A236">
        <v>1440</v>
      </c>
      <c r="B236" t="s">
        <v>1210</v>
      </c>
      <c r="C236" t="s">
        <v>1477</v>
      </c>
      <c r="D236" t="s">
        <v>1211</v>
      </c>
      <c r="E236" t="s">
        <v>1843</v>
      </c>
      <c r="F236" t="s">
        <v>429</v>
      </c>
    </row>
    <row r="237" spans="1:6" ht="11.25" hidden="1" customHeight="1" x14ac:dyDescent="0.2">
      <c r="A237">
        <v>1441</v>
      </c>
      <c r="B237" t="s">
        <v>2136</v>
      </c>
      <c r="C237" t="s">
        <v>2137</v>
      </c>
      <c r="D237" t="s">
        <v>2526</v>
      </c>
      <c r="E237" t="s">
        <v>2527</v>
      </c>
      <c r="F237" t="s">
        <v>444</v>
      </c>
    </row>
    <row r="238" spans="1:6" ht="11.25" hidden="1" customHeight="1" x14ac:dyDescent="0.2">
      <c r="A238">
        <v>1442</v>
      </c>
      <c r="B238" t="s">
        <v>2138</v>
      </c>
      <c r="C238" t="s">
        <v>2139</v>
      </c>
      <c r="D238" t="s">
        <v>1833</v>
      </c>
      <c r="E238" t="s">
        <v>760</v>
      </c>
      <c r="F238" t="s">
        <v>444</v>
      </c>
    </row>
    <row r="239" spans="1:6" ht="11.25" hidden="1" customHeight="1" x14ac:dyDescent="0.2">
      <c r="A239">
        <v>1443</v>
      </c>
      <c r="B239" t="s">
        <v>2140</v>
      </c>
      <c r="C239" t="s">
        <v>2141</v>
      </c>
      <c r="D239" t="s">
        <v>2528</v>
      </c>
      <c r="E239" t="s">
        <v>998</v>
      </c>
      <c r="F239" t="s">
        <v>444</v>
      </c>
    </row>
    <row r="240" spans="1:6" ht="11.25" hidden="1" customHeight="1" x14ac:dyDescent="0.2">
      <c r="A240">
        <v>1444</v>
      </c>
      <c r="B240" t="s">
        <v>454</v>
      </c>
      <c r="C240" t="s">
        <v>2142</v>
      </c>
      <c r="D240" t="s">
        <v>455</v>
      </c>
      <c r="E240" t="s">
        <v>472</v>
      </c>
      <c r="F240">
        <v>1</v>
      </c>
    </row>
    <row r="241" spans="1:6" ht="11.25" hidden="1" customHeight="1" x14ac:dyDescent="0.2">
      <c r="A241">
        <v>1445</v>
      </c>
      <c r="B241" t="s">
        <v>2143</v>
      </c>
      <c r="C241" t="s">
        <v>868</v>
      </c>
      <c r="D241" t="s">
        <v>2529</v>
      </c>
      <c r="E241" t="s">
        <v>514</v>
      </c>
      <c r="F241">
        <v>1</v>
      </c>
    </row>
    <row r="242" spans="1:6" ht="11.25" hidden="1" customHeight="1" x14ac:dyDescent="0.2">
      <c r="A242">
        <v>1446</v>
      </c>
      <c r="B242" t="s">
        <v>2144</v>
      </c>
      <c r="C242" t="s">
        <v>2145</v>
      </c>
      <c r="D242" t="s">
        <v>2530</v>
      </c>
      <c r="E242" t="s">
        <v>925</v>
      </c>
      <c r="F242" t="s">
        <v>444</v>
      </c>
    </row>
    <row r="243" spans="1:6" ht="11.25" hidden="1" customHeight="1" x14ac:dyDescent="0.2">
      <c r="A243">
        <v>1447</v>
      </c>
      <c r="B243" t="s">
        <v>2146</v>
      </c>
      <c r="C243" t="s">
        <v>824</v>
      </c>
      <c r="D243" t="s">
        <v>2531</v>
      </c>
      <c r="E243" t="s">
        <v>790</v>
      </c>
      <c r="F243">
        <v>1</v>
      </c>
    </row>
    <row r="244" spans="1:6" ht="11.25" hidden="1" customHeight="1" x14ac:dyDescent="0.2">
      <c r="A244">
        <v>1448</v>
      </c>
      <c r="B244" t="s">
        <v>677</v>
      </c>
      <c r="C244" t="s">
        <v>1502</v>
      </c>
      <c r="D244" t="s">
        <v>679</v>
      </c>
      <c r="E244" t="s">
        <v>603</v>
      </c>
      <c r="F244">
        <v>1</v>
      </c>
    </row>
    <row r="245" spans="1:6" ht="11.25" hidden="1" customHeight="1" x14ac:dyDescent="0.2">
      <c r="A245">
        <v>1449</v>
      </c>
      <c r="B245" t="s">
        <v>1045</v>
      </c>
      <c r="C245" t="s">
        <v>2147</v>
      </c>
      <c r="D245" t="s">
        <v>1046</v>
      </c>
      <c r="E245" t="s">
        <v>1786</v>
      </c>
      <c r="F245">
        <v>1</v>
      </c>
    </row>
    <row r="246" spans="1:6" ht="11.25" hidden="1" customHeight="1" x14ac:dyDescent="0.2">
      <c r="A246">
        <v>1450</v>
      </c>
      <c r="B246" t="s">
        <v>2148</v>
      </c>
      <c r="C246" t="s">
        <v>2149</v>
      </c>
      <c r="D246" t="s">
        <v>1845</v>
      </c>
      <c r="E246" t="s">
        <v>597</v>
      </c>
      <c r="F246" t="s">
        <v>444</v>
      </c>
    </row>
    <row r="247" spans="1:6" ht="11.25" hidden="1" customHeight="1" x14ac:dyDescent="0.2">
      <c r="A247">
        <v>1451</v>
      </c>
      <c r="B247" t="s">
        <v>2150</v>
      </c>
      <c r="C247" t="s">
        <v>2151</v>
      </c>
      <c r="D247" t="s">
        <v>2532</v>
      </c>
      <c r="E247" t="s">
        <v>526</v>
      </c>
      <c r="F247" t="s">
        <v>444</v>
      </c>
    </row>
    <row r="248" spans="1:6" ht="11.25" hidden="1" customHeight="1" x14ac:dyDescent="0.2">
      <c r="A248">
        <v>1452</v>
      </c>
      <c r="B248" t="s">
        <v>2152</v>
      </c>
      <c r="C248" t="s">
        <v>2153</v>
      </c>
      <c r="D248" t="s">
        <v>2533</v>
      </c>
      <c r="E248" t="s">
        <v>760</v>
      </c>
      <c r="F248" t="s">
        <v>444</v>
      </c>
    </row>
    <row r="249" spans="1:6" ht="11.25" hidden="1" customHeight="1" x14ac:dyDescent="0.2">
      <c r="A249">
        <v>1453</v>
      </c>
      <c r="B249" t="s">
        <v>1424</v>
      </c>
      <c r="C249" t="s">
        <v>812</v>
      </c>
      <c r="D249" t="s">
        <v>1810</v>
      </c>
      <c r="E249" t="s">
        <v>790</v>
      </c>
      <c r="F249" t="s">
        <v>444</v>
      </c>
    </row>
    <row r="250" spans="1:6" ht="11.25" hidden="1" customHeight="1" x14ac:dyDescent="0.2">
      <c r="A250">
        <v>1454</v>
      </c>
      <c r="B250" t="s">
        <v>704</v>
      </c>
      <c r="C250" t="s">
        <v>1271</v>
      </c>
      <c r="D250" t="s">
        <v>705</v>
      </c>
      <c r="E250" t="s">
        <v>1071</v>
      </c>
      <c r="F250" t="s">
        <v>444</v>
      </c>
    </row>
    <row r="251" spans="1:6" ht="11.25" hidden="1" customHeight="1" x14ac:dyDescent="0.2">
      <c r="A251">
        <v>1455</v>
      </c>
      <c r="B251" t="s">
        <v>1151</v>
      </c>
      <c r="C251" t="s">
        <v>2154</v>
      </c>
      <c r="D251" t="s">
        <v>1152</v>
      </c>
      <c r="E251" t="s">
        <v>2534</v>
      </c>
      <c r="F251">
        <v>1</v>
      </c>
    </row>
    <row r="252" spans="1:6" ht="11.25" hidden="1" customHeight="1" x14ac:dyDescent="0.2">
      <c r="A252">
        <v>1456</v>
      </c>
      <c r="B252" t="s">
        <v>2155</v>
      </c>
      <c r="C252" t="s">
        <v>2156</v>
      </c>
      <c r="D252" t="s">
        <v>1859</v>
      </c>
      <c r="E252" t="s">
        <v>2535</v>
      </c>
      <c r="F252">
        <v>1</v>
      </c>
    </row>
    <row r="253" spans="1:6" ht="11.25" hidden="1" customHeight="1" x14ac:dyDescent="0.2">
      <c r="A253">
        <v>1457</v>
      </c>
      <c r="B253" t="s">
        <v>2157</v>
      </c>
      <c r="C253" t="s">
        <v>721</v>
      </c>
      <c r="D253" t="s">
        <v>2536</v>
      </c>
      <c r="E253" t="s">
        <v>712</v>
      </c>
      <c r="F253" t="s">
        <v>444</v>
      </c>
    </row>
    <row r="254" spans="1:6" ht="11.25" hidden="1" customHeight="1" x14ac:dyDescent="0.2">
      <c r="A254">
        <v>1502</v>
      </c>
      <c r="B254" t="s">
        <v>851</v>
      </c>
      <c r="C254" t="s">
        <v>852</v>
      </c>
      <c r="D254" t="s">
        <v>853</v>
      </c>
      <c r="E254" t="s">
        <v>854</v>
      </c>
      <c r="F254" t="s">
        <v>423</v>
      </c>
    </row>
    <row r="255" spans="1:6" ht="11.25" hidden="1" customHeight="1" x14ac:dyDescent="0.2">
      <c r="A255">
        <v>1503</v>
      </c>
      <c r="B255" t="s">
        <v>855</v>
      </c>
      <c r="C255" t="s">
        <v>856</v>
      </c>
      <c r="D255" t="s">
        <v>857</v>
      </c>
      <c r="E255" t="s">
        <v>469</v>
      </c>
      <c r="F255" t="s">
        <v>423</v>
      </c>
    </row>
    <row r="256" spans="1:6" ht="11.25" hidden="1" customHeight="1" x14ac:dyDescent="0.2">
      <c r="A256">
        <v>1504</v>
      </c>
      <c r="B256" t="s">
        <v>858</v>
      </c>
      <c r="C256" t="s">
        <v>859</v>
      </c>
      <c r="D256" t="s">
        <v>589</v>
      </c>
      <c r="E256" t="s">
        <v>860</v>
      </c>
      <c r="F256" t="s">
        <v>423</v>
      </c>
    </row>
    <row r="257" spans="1:6" ht="11.25" hidden="1" customHeight="1" x14ac:dyDescent="0.2">
      <c r="A257">
        <v>1505</v>
      </c>
      <c r="B257" t="s">
        <v>861</v>
      </c>
      <c r="C257" t="s">
        <v>862</v>
      </c>
      <c r="D257" t="s">
        <v>863</v>
      </c>
      <c r="E257" t="s">
        <v>492</v>
      </c>
      <c r="F257" t="s">
        <v>423</v>
      </c>
    </row>
    <row r="258" spans="1:6" ht="11.25" hidden="1" customHeight="1" x14ac:dyDescent="0.2">
      <c r="A258">
        <v>1506</v>
      </c>
      <c r="B258" t="s">
        <v>864</v>
      </c>
      <c r="C258" t="s">
        <v>865</v>
      </c>
      <c r="D258" t="s">
        <v>866</v>
      </c>
      <c r="E258" t="s">
        <v>665</v>
      </c>
      <c r="F258" t="s">
        <v>423</v>
      </c>
    </row>
    <row r="259" spans="1:6" ht="11.25" hidden="1" customHeight="1" x14ac:dyDescent="0.2">
      <c r="A259">
        <v>1507</v>
      </c>
      <c r="B259" t="s">
        <v>867</v>
      </c>
      <c r="C259" t="s">
        <v>868</v>
      </c>
      <c r="D259" t="s">
        <v>869</v>
      </c>
      <c r="E259" t="s">
        <v>514</v>
      </c>
      <c r="F259" t="s">
        <v>423</v>
      </c>
    </row>
    <row r="260" spans="1:6" ht="11.25" hidden="1" customHeight="1" x14ac:dyDescent="0.2">
      <c r="A260">
        <v>1508</v>
      </c>
      <c r="B260" t="s">
        <v>870</v>
      </c>
      <c r="C260" t="s">
        <v>871</v>
      </c>
      <c r="D260" t="s">
        <v>802</v>
      </c>
      <c r="E260" t="s">
        <v>872</v>
      </c>
      <c r="F260" t="s">
        <v>423</v>
      </c>
    </row>
    <row r="261" spans="1:6" ht="11.25" hidden="1" customHeight="1" x14ac:dyDescent="0.2">
      <c r="A261">
        <v>1509</v>
      </c>
      <c r="B261" t="s">
        <v>873</v>
      </c>
      <c r="C261" t="s">
        <v>874</v>
      </c>
      <c r="D261" t="s">
        <v>875</v>
      </c>
      <c r="E261" t="s">
        <v>665</v>
      </c>
      <c r="F261" t="s">
        <v>423</v>
      </c>
    </row>
    <row r="262" spans="1:6" ht="11.25" hidden="1" customHeight="1" x14ac:dyDescent="0.2">
      <c r="A262">
        <v>1510</v>
      </c>
      <c r="B262" t="s">
        <v>776</v>
      </c>
      <c r="C262" t="s">
        <v>876</v>
      </c>
      <c r="D262" t="s">
        <v>777</v>
      </c>
      <c r="E262" t="s">
        <v>877</v>
      </c>
      <c r="F262" t="s">
        <v>423</v>
      </c>
    </row>
    <row r="263" spans="1:6" ht="11.25" hidden="1" customHeight="1" x14ac:dyDescent="0.2">
      <c r="A263">
        <v>1511</v>
      </c>
      <c r="B263" t="s">
        <v>584</v>
      </c>
      <c r="C263" t="s">
        <v>878</v>
      </c>
      <c r="D263" t="s">
        <v>586</v>
      </c>
      <c r="E263" t="s">
        <v>673</v>
      </c>
      <c r="F263" t="s">
        <v>423</v>
      </c>
    </row>
    <row r="264" spans="1:6" ht="11.25" hidden="1" customHeight="1" x14ac:dyDescent="0.2">
      <c r="A264">
        <v>1512</v>
      </c>
      <c r="B264" t="s">
        <v>879</v>
      </c>
      <c r="C264" t="s">
        <v>880</v>
      </c>
      <c r="D264" t="s">
        <v>881</v>
      </c>
      <c r="E264" t="s">
        <v>882</v>
      </c>
      <c r="F264" t="s">
        <v>423</v>
      </c>
    </row>
    <row r="265" spans="1:6" ht="11.25" hidden="1" customHeight="1" x14ac:dyDescent="0.2">
      <c r="A265">
        <v>1513</v>
      </c>
      <c r="B265" t="s">
        <v>883</v>
      </c>
      <c r="C265" t="s">
        <v>884</v>
      </c>
      <c r="D265" t="s">
        <v>885</v>
      </c>
      <c r="E265" t="s">
        <v>768</v>
      </c>
      <c r="F265" t="s">
        <v>423</v>
      </c>
    </row>
    <row r="266" spans="1:6" ht="11.25" hidden="1" customHeight="1" x14ac:dyDescent="0.2">
      <c r="A266">
        <v>1514</v>
      </c>
      <c r="B266" t="s">
        <v>886</v>
      </c>
      <c r="C266" t="s">
        <v>887</v>
      </c>
      <c r="D266" t="s">
        <v>888</v>
      </c>
      <c r="E266" t="s">
        <v>889</v>
      </c>
      <c r="F266" t="s">
        <v>423</v>
      </c>
    </row>
    <row r="267" spans="1:6" ht="11.25" hidden="1" customHeight="1" x14ac:dyDescent="0.2">
      <c r="A267">
        <v>1515</v>
      </c>
      <c r="B267" t="s">
        <v>835</v>
      </c>
      <c r="C267" t="s">
        <v>506</v>
      </c>
      <c r="D267" t="s">
        <v>837</v>
      </c>
      <c r="E267" t="s">
        <v>890</v>
      </c>
      <c r="F267" t="s">
        <v>423</v>
      </c>
    </row>
    <row r="268" spans="1:6" ht="11.25" hidden="1" customHeight="1" x14ac:dyDescent="0.2">
      <c r="A268">
        <v>1518</v>
      </c>
      <c r="B268" t="s">
        <v>893</v>
      </c>
      <c r="C268" t="s">
        <v>894</v>
      </c>
      <c r="D268" t="s">
        <v>895</v>
      </c>
      <c r="E268" t="s">
        <v>896</v>
      </c>
      <c r="F268" t="s">
        <v>423</v>
      </c>
    </row>
    <row r="269" spans="1:6" ht="11.25" hidden="1" customHeight="1" x14ac:dyDescent="0.2">
      <c r="A269">
        <v>1519</v>
      </c>
      <c r="B269" t="s">
        <v>686</v>
      </c>
      <c r="C269" t="s">
        <v>1478</v>
      </c>
      <c r="D269" t="s">
        <v>688</v>
      </c>
      <c r="E269" t="s">
        <v>1071</v>
      </c>
      <c r="F269" t="s">
        <v>429</v>
      </c>
    </row>
    <row r="270" spans="1:6" ht="11.25" hidden="1" customHeight="1" x14ac:dyDescent="0.2">
      <c r="A270">
        <v>1520</v>
      </c>
      <c r="B270" t="s">
        <v>1479</v>
      </c>
      <c r="C270" t="s">
        <v>1480</v>
      </c>
      <c r="D270" t="s">
        <v>1844</v>
      </c>
      <c r="E270" t="s">
        <v>829</v>
      </c>
      <c r="F270" t="s">
        <v>429</v>
      </c>
    </row>
    <row r="271" spans="1:6" ht="11.25" hidden="1" customHeight="1" x14ac:dyDescent="0.2">
      <c r="A271">
        <v>1521</v>
      </c>
      <c r="B271" t="s">
        <v>1481</v>
      </c>
      <c r="C271" t="s">
        <v>1482</v>
      </c>
      <c r="D271" t="s">
        <v>1845</v>
      </c>
      <c r="E271" t="s">
        <v>1846</v>
      </c>
      <c r="F271" t="s">
        <v>429</v>
      </c>
    </row>
    <row r="272" spans="1:6" ht="11.25" hidden="1" customHeight="1" x14ac:dyDescent="0.2">
      <c r="A272">
        <v>1522</v>
      </c>
      <c r="B272" t="s">
        <v>1483</v>
      </c>
      <c r="C272" t="s">
        <v>1484</v>
      </c>
      <c r="D272" t="s">
        <v>1847</v>
      </c>
      <c r="E272" t="s">
        <v>1040</v>
      </c>
      <c r="F272" t="s">
        <v>429</v>
      </c>
    </row>
    <row r="273" spans="1:6" ht="11.25" hidden="1" customHeight="1" x14ac:dyDescent="0.2">
      <c r="A273">
        <v>1523</v>
      </c>
      <c r="B273" t="s">
        <v>1485</v>
      </c>
      <c r="C273" t="s">
        <v>1486</v>
      </c>
      <c r="D273" t="s">
        <v>1848</v>
      </c>
      <c r="E273" t="s">
        <v>461</v>
      </c>
      <c r="F273" t="s">
        <v>429</v>
      </c>
    </row>
    <row r="274" spans="1:6" ht="11.25" hidden="1" customHeight="1" x14ac:dyDescent="0.2">
      <c r="A274">
        <v>1525</v>
      </c>
      <c r="B274" t="s">
        <v>1487</v>
      </c>
      <c r="C274" t="s">
        <v>1488</v>
      </c>
      <c r="D274" t="s">
        <v>1849</v>
      </c>
      <c r="E274" t="s">
        <v>1850</v>
      </c>
      <c r="F274" t="s">
        <v>429</v>
      </c>
    </row>
    <row r="275" spans="1:6" ht="11.25" hidden="1" customHeight="1" x14ac:dyDescent="0.2">
      <c r="A275">
        <v>1526</v>
      </c>
      <c r="B275" t="s">
        <v>1489</v>
      </c>
      <c r="C275" t="s">
        <v>1490</v>
      </c>
      <c r="D275" t="s">
        <v>1851</v>
      </c>
      <c r="E275" t="s">
        <v>451</v>
      </c>
      <c r="F275" t="s">
        <v>429</v>
      </c>
    </row>
    <row r="276" spans="1:6" ht="11.25" hidden="1" customHeight="1" x14ac:dyDescent="0.2">
      <c r="A276">
        <v>1528</v>
      </c>
      <c r="B276" t="s">
        <v>1491</v>
      </c>
      <c r="C276" t="s">
        <v>1492</v>
      </c>
      <c r="D276" t="s">
        <v>518</v>
      </c>
      <c r="E276" t="s">
        <v>1025</v>
      </c>
      <c r="F276" t="s">
        <v>429</v>
      </c>
    </row>
    <row r="277" spans="1:6" ht="11.25" hidden="1" customHeight="1" x14ac:dyDescent="0.2">
      <c r="A277">
        <v>1529</v>
      </c>
      <c r="B277" t="s">
        <v>424</v>
      </c>
      <c r="C277" t="s">
        <v>1493</v>
      </c>
      <c r="D277" t="s">
        <v>425</v>
      </c>
      <c r="E277" t="s">
        <v>1852</v>
      </c>
      <c r="F277" t="s">
        <v>429</v>
      </c>
    </row>
    <row r="278" spans="1:6" ht="11.25" hidden="1" customHeight="1" x14ac:dyDescent="0.2">
      <c r="A278">
        <v>1530</v>
      </c>
      <c r="B278" t="s">
        <v>1494</v>
      </c>
      <c r="C278" t="s">
        <v>1495</v>
      </c>
      <c r="D278" t="s">
        <v>1853</v>
      </c>
      <c r="E278" t="s">
        <v>469</v>
      </c>
      <c r="F278" t="s">
        <v>429</v>
      </c>
    </row>
    <row r="279" spans="1:6" ht="11.25" hidden="1" customHeight="1" x14ac:dyDescent="0.2">
      <c r="A279">
        <v>1531</v>
      </c>
      <c r="B279" t="s">
        <v>1496</v>
      </c>
      <c r="C279" t="s">
        <v>1497</v>
      </c>
      <c r="D279" t="s">
        <v>1854</v>
      </c>
      <c r="E279" t="s">
        <v>1855</v>
      </c>
      <c r="F279" t="s">
        <v>429</v>
      </c>
    </row>
    <row r="280" spans="1:6" ht="11.25" hidden="1" customHeight="1" x14ac:dyDescent="0.2">
      <c r="A280">
        <v>1532</v>
      </c>
      <c r="B280" t="s">
        <v>893</v>
      </c>
      <c r="C280" t="s">
        <v>1498</v>
      </c>
      <c r="D280" t="s">
        <v>895</v>
      </c>
      <c r="E280" t="s">
        <v>1111</v>
      </c>
      <c r="F280" t="s">
        <v>429</v>
      </c>
    </row>
    <row r="281" spans="1:6" ht="11.25" hidden="1" customHeight="1" x14ac:dyDescent="0.2">
      <c r="A281">
        <v>1533</v>
      </c>
      <c r="B281" t="s">
        <v>846</v>
      </c>
      <c r="C281" t="s">
        <v>1499</v>
      </c>
      <c r="D281" t="s">
        <v>847</v>
      </c>
      <c r="E281" t="s">
        <v>775</v>
      </c>
      <c r="F281" t="s">
        <v>429</v>
      </c>
    </row>
    <row r="282" spans="1:6" ht="11.25" hidden="1" customHeight="1" x14ac:dyDescent="0.2">
      <c r="A282">
        <v>1534</v>
      </c>
      <c r="B282" t="s">
        <v>1500</v>
      </c>
      <c r="C282" t="s">
        <v>1462</v>
      </c>
      <c r="D282" t="s">
        <v>1856</v>
      </c>
      <c r="E282" t="s">
        <v>1834</v>
      </c>
      <c r="F282" t="s">
        <v>429</v>
      </c>
    </row>
    <row r="283" spans="1:6" ht="11.25" hidden="1" customHeight="1" x14ac:dyDescent="0.2">
      <c r="A283">
        <v>1535</v>
      </c>
      <c r="B283" t="s">
        <v>2158</v>
      </c>
      <c r="C283" t="s">
        <v>2159</v>
      </c>
      <c r="D283" t="s">
        <v>2537</v>
      </c>
      <c r="E283" t="s">
        <v>2538</v>
      </c>
      <c r="F283" t="s">
        <v>444</v>
      </c>
    </row>
    <row r="284" spans="1:6" ht="11.25" hidden="1" customHeight="1" x14ac:dyDescent="0.2">
      <c r="A284">
        <v>1536</v>
      </c>
      <c r="B284" t="s">
        <v>1275</v>
      </c>
      <c r="C284" t="s">
        <v>2160</v>
      </c>
      <c r="D284" t="s">
        <v>1276</v>
      </c>
      <c r="E284" t="s">
        <v>593</v>
      </c>
      <c r="F284" t="s">
        <v>444</v>
      </c>
    </row>
    <row r="285" spans="1:6" ht="11.25" hidden="1" customHeight="1" x14ac:dyDescent="0.2">
      <c r="A285">
        <v>1537</v>
      </c>
      <c r="B285" t="s">
        <v>2161</v>
      </c>
      <c r="C285" t="s">
        <v>2162</v>
      </c>
      <c r="D285" t="s">
        <v>1092</v>
      </c>
      <c r="E285" t="s">
        <v>469</v>
      </c>
      <c r="F285" t="s">
        <v>444</v>
      </c>
    </row>
    <row r="286" spans="1:6" ht="11.25" hidden="1" customHeight="1" x14ac:dyDescent="0.2">
      <c r="A286">
        <v>1538</v>
      </c>
      <c r="B286" t="s">
        <v>2163</v>
      </c>
      <c r="C286" t="s">
        <v>2164</v>
      </c>
      <c r="D286" t="s">
        <v>2539</v>
      </c>
      <c r="E286" t="s">
        <v>1184</v>
      </c>
      <c r="F286" t="s">
        <v>444</v>
      </c>
    </row>
    <row r="287" spans="1:6" ht="11.25" hidden="1" customHeight="1" x14ac:dyDescent="0.2">
      <c r="A287">
        <v>1539</v>
      </c>
      <c r="B287" t="s">
        <v>2165</v>
      </c>
      <c r="C287" t="s">
        <v>2166</v>
      </c>
      <c r="D287" t="s">
        <v>2540</v>
      </c>
      <c r="E287" t="s">
        <v>2541</v>
      </c>
      <c r="F287" t="s">
        <v>444</v>
      </c>
    </row>
    <row r="288" spans="1:6" ht="11.25" hidden="1" customHeight="1" x14ac:dyDescent="0.2">
      <c r="A288">
        <v>1540</v>
      </c>
      <c r="B288" t="s">
        <v>903</v>
      </c>
      <c r="C288" t="s">
        <v>2167</v>
      </c>
      <c r="D288" t="s">
        <v>904</v>
      </c>
      <c r="E288" t="s">
        <v>2542</v>
      </c>
      <c r="F288" t="s">
        <v>444</v>
      </c>
    </row>
    <row r="289" spans="1:6" ht="11.25" hidden="1" customHeight="1" x14ac:dyDescent="0.2">
      <c r="A289">
        <v>1541</v>
      </c>
      <c r="B289" t="s">
        <v>2168</v>
      </c>
      <c r="C289" t="s">
        <v>2169</v>
      </c>
      <c r="D289" t="s">
        <v>2543</v>
      </c>
      <c r="E289" t="s">
        <v>2544</v>
      </c>
      <c r="F289" t="s">
        <v>444</v>
      </c>
    </row>
    <row r="290" spans="1:6" ht="11.25" hidden="1" customHeight="1" x14ac:dyDescent="0.2">
      <c r="A290">
        <v>1542</v>
      </c>
      <c r="B290" t="s">
        <v>2170</v>
      </c>
      <c r="C290" t="s">
        <v>781</v>
      </c>
      <c r="D290" t="s">
        <v>2545</v>
      </c>
      <c r="E290" t="s">
        <v>601</v>
      </c>
      <c r="F290" t="s">
        <v>444</v>
      </c>
    </row>
    <row r="291" spans="1:6" ht="11.25" hidden="1" customHeight="1" x14ac:dyDescent="0.2">
      <c r="A291">
        <v>1543</v>
      </c>
      <c r="B291" t="s">
        <v>2171</v>
      </c>
      <c r="C291" t="s">
        <v>2172</v>
      </c>
      <c r="D291" t="s">
        <v>2546</v>
      </c>
      <c r="E291" t="s">
        <v>1872</v>
      </c>
      <c r="F291" t="s">
        <v>444</v>
      </c>
    </row>
    <row r="292" spans="1:6" ht="11.25" hidden="1" customHeight="1" x14ac:dyDescent="0.2">
      <c r="A292">
        <v>1544</v>
      </c>
      <c r="B292" t="s">
        <v>2173</v>
      </c>
      <c r="C292" t="s">
        <v>2174</v>
      </c>
      <c r="D292" t="s">
        <v>2547</v>
      </c>
      <c r="E292" t="s">
        <v>526</v>
      </c>
      <c r="F292" t="s">
        <v>444</v>
      </c>
    </row>
    <row r="293" spans="1:6" ht="11.25" hidden="1" customHeight="1" x14ac:dyDescent="0.2">
      <c r="A293">
        <v>1545</v>
      </c>
      <c r="B293" t="s">
        <v>2175</v>
      </c>
      <c r="C293" t="s">
        <v>2176</v>
      </c>
      <c r="D293" t="s">
        <v>2548</v>
      </c>
      <c r="E293" t="s">
        <v>2549</v>
      </c>
      <c r="F293" t="s">
        <v>444</v>
      </c>
    </row>
    <row r="294" spans="1:6" ht="11.25" hidden="1" customHeight="1" x14ac:dyDescent="0.2">
      <c r="A294">
        <v>1546</v>
      </c>
      <c r="B294" t="s">
        <v>737</v>
      </c>
      <c r="C294" t="s">
        <v>958</v>
      </c>
      <c r="D294" t="s">
        <v>739</v>
      </c>
      <c r="E294" t="s">
        <v>957</v>
      </c>
      <c r="F294" t="s">
        <v>444</v>
      </c>
    </row>
    <row r="295" spans="1:6" ht="11.25" hidden="1" customHeight="1" x14ac:dyDescent="0.2">
      <c r="A295">
        <v>1547</v>
      </c>
      <c r="B295" t="s">
        <v>2177</v>
      </c>
      <c r="C295" t="s">
        <v>2178</v>
      </c>
      <c r="D295" t="s">
        <v>2020</v>
      </c>
      <c r="E295" t="s">
        <v>2550</v>
      </c>
      <c r="F295" t="s">
        <v>444</v>
      </c>
    </row>
    <row r="296" spans="1:6" ht="11.25" hidden="1" customHeight="1" x14ac:dyDescent="0.2">
      <c r="A296">
        <v>1548</v>
      </c>
      <c r="B296" t="s">
        <v>823</v>
      </c>
      <c r="C296" t="s">
        <v>2179</v>
      </c>
      <c r="D296" t="s">
        <v>825</v>
      </c>
      <c r="E296" t="s">
        <v>2551</v>
      </c>
      <c r="F296" t="s">
        <v>444</v>
      </c>
    </row>
    <row r="297" spans="1:6" ht="11.25" hidden="1" customHeight="1" x14ac:dyDescent="0.2">
      <c r="A297">
        <v>1549</v>
      </c>
      <c r="B297" t="s">
        <v>769</v>
      </c>
      <c r="C297" t="s">
        <v>2180</v>
      </c>
      <c r="D297" t="s">
        <v>770</v>
      </c>
      <c r="E297" t="s">
        <v>2552</v>
      </c>
      <c r="F297" t="s">
        <v>444</v>
      </c>
    </row>
    <row r="298" spans="1:6" ht="11.25" hidden="1" customHeight="1" x14ac:dyDescent="0.2">
      <c r="A298">
        <v>1550</v>
      </c>
      <c r="B298" t="s">
        <v>2181</v>
      </c>
      <c r="C298" t="s">
        <v>2182</v>
      </c>
      <c r="D298" t="s">
        <v>421</v>
      </c>
      <c r="E298" t="s">
        <v>977</v>
      </c>
      <c r="F298" t="s">
        <v>444</v>
      </c>
    </row>
    <row r="299" spans="1:6" ht="11.25" hidden="1" customHeight="1" x14ac:dyDescent="0.2">
      <c r="A299">
        <v>1551</v>
      </c>
      <c r="B299" t="s">
        <v>2183</v>
      </c>
      <c r="C299" t="s">
        <v>2184</v>
      </c>
      <c r="D299" t="s">
        <v>2553</v>
      </c>
      <c r="E299" t="s">
        <v>432</v>
      </c>
      <c r="F299" t="s">
        <v>444</v>
      </c>
    </row>
    <row r="300" spans="1:6" ht="11.25" hidden="1" customHeight="1" x14ac:dyDescent="0.2">
      <c r="A300">
        <v>1552</v>
      </c>
      <c r="B300" t="s">
        <v>1680</v>
      </c>
      <c r="C300" t="s">
        <v>2185</v>
      </c>
      <c r="D300" t="s">
        <v>1958</v>
      </c>
      <c r="E300" t="s">
        <v>774</v>
      </c>
      <c r="F300" t="s">
        <v>444</v>
      </c>
    </row>
    <row r="301" spans="1:6" ht="11.25" hidden="1" customHeight="1" x14ac:dyDescent="0.2">
      <c r="A301">
        <v>1553</v>
      </c>
      <c r="B301" t="s">
        <v>2186</v>
      </c>
      <c r="C301" t="s">
        <v>2187</v>
      </c>
      <c r="D301" t="s">
        <v>2554</v>
      </c>
      <c r="E301" t="s">
        <v>1351</v>
      </c>
      <c r="F301" t="s">
        <v>444</v>
      </c>
    </row>
    <row r="302" spans="1:6" ht="11.25" hidden="1" customHeight="1" x14ac:dyDescent="0.2">
      <c r="A302">
        <v>1554</v>
      </c>
      <c r="B302" t="s">
        <v>573</v>
      </c>
      <c r="C302" t="s">
        <v>815</v>
      </c>
      <c r="D302" t="s">
        <v>575</v>
      </c>
      <c r="E302" t="s">
        <v>817</v>
      </c>
      <c r="F302" t="s">
        <v>444</v>
      </c>
    </row>
    <row r="303" spans="1:6" ht="11.25" hidden="1" customHeight="1" x14ac:dyDescent="0.2">
      <c r="A303">
        <v>1601</v>
      </c>
      <c r="B303" t="s">
        <v>531</v>
      </c>
      <c r="C303" t="s">
        <v>908</v>
      </c>
      <c r="D303" t="s">
        <v>532</v>
      </c>
      <c r="E303" t="s">
        <v>909</v>
      </c>
      <c r="F303" t="s">
        <v>423</v>
      </c>
    </row>
    <row r="304" spans="1:6" ht="11.25" hidden="1" customHeight="1" x14ac:dyDescent="0.2">
      <c r="A304">
        <v>1602</v>
      </c>
      <c r="B304" t="s">
        <v>910</v>
      </c>
      <c r="C304" t="s">
        <v>911</v>
      </c>
      <c r="D304" t="s">
        <v>912</v>
      </c>
      <c r="E304" t="s">
        <v>717</v>
      </c>
      <c r="F304" t="s">
        <v>423</v>
      </c>
    </row>
    <row r="305" spans="1:6" ht="11.25" hidden="1" customHeight="1" x14ac:dyDescent="0.2">
      <c r="A305">
        <v>1603</v>
      </c>
      <c r="B305" t="s">
        <v>913</v>
      </c>
      <c r="C305" t="s">
        <v>730</v>
      </c>
      <c r="D305" t="s">
        <v>914</v>
      </c>
      <c r="E305" t="s">
        <v>731</v>
      </c>
      <c r="F305" t="s">
        <v>423</v>
      </c>
    </row>
    <row r="306" spans="1:6" ht="11.25" hidden="1" customHeight="1" x14ac:dyDescent="0.2">
      <c r="A306">
        <v>1604</v>
      </c>
      <c r="B306" t="s">
        <v>915</v>
      </c>
      <c r="C306" t="s">
        <v>916</v>
      </c>
      <c r="D306" t="s">
        <v>917</v>
      </c>
      <c r="E306" t="s">
        <v>654</v>
      </c>
      <c r="F306" t="s">
        <v>423</v>
      </c>
    </row>
    <row r="307" spans="1:6" ht="11.25" hidden="1" customHeight="1" x14ac:dyDescent="0.2">
      <c r="A307">
        <v>1605</v>
      </c>
      <c r="B307" t="s">
        <v>918</v>
      </c>
      <c r="C307" t="s">
        <v>919</v>
      </c>
      <c r="D307" t="s">
        <v>920</v>
      </c>
      <c r="E307" t="s">
        <v>921</v>
      </c>
      <c r="F307" t="s">
        <v>423</v>
      </c>
    </row>
    <row r="308" spans="1:6" ht="11.25" hidden="1" customHeight="1" x14ac:dyDescent="0.2">
      <c r="A308">
        <v>1606</v>
      </c>
      <c r="B308" t="s">
        <v>1501</v>
      </c>
      <c r="C308" t="s">
        <v>1502</v>
      </c>
      <c r="D308" t="s">
        <v>1857</v>
      </c>
      <c r="E308" t="s">
        <v>603</v>
      </c>
      <c r="F308" t="s">
        <v>429</v>
      </c>
    </row>
    <row r="309" spans="1:6" ht="11.25" hidden="1" customHeight="1" x14ac:dyDescent="0.2">
      <c r="A309">
        <v>1607</v>
      </c>
      <c r="B309" t="s">
        <v>1503</v>
      </c>
      <c r="C309" t="s">
        <v>615</v>
      </c>
      <c r="D309" t="s">
        <v>1858</v>
      </c>
      <c r="E309" t="s">
        <v>536</v>
      </c>
      <c r="F309" t="s">
        <v>429</v>
      </c>
    </row>
    <row r="310" spans="1:6" ht="11.25" hidden="1" customHeight="1" x14ac:dyDescent="0.2">
      <c r="A310">
        <v>1608</v>
      </c>
      <c r="B310" t="s">
        <v>573</v>
      </c>
      <c r="C310" t="s">
        <v>1504</v>
      </c>
      <c r="D310" t="s">
        <v>575</v>
      </c>
      <c r="E310" t="s">
        <v>668</v>
      </c>
      <c r="F310" t="s">
        <v>429</v>
      </c>
    </row>
    <row r="311" spans="1:6" ht="11.25" hidden="1" customHeight="1" x14ac:dyDescent="0.2">
      <c r="A311">
        <v>1609</v>
      </c>
      <c r="B311" t="s">
        <v>1505</v>
      </c>
      <c r="C311" t="s">
        <v>1140</v>
      </c>
      <c r="D311" t="s">
        <v>1859</v>
      </c>
      <c r="E311" t="s">
        <v>683</v>
      </c>
      <c r="F311" t="s">
        <v>429</v>
      </c>
    </row>
    <row r="312" spans="1:6" ht="11.25" hidden="1" customHeight="1" x14ac:dyDescent="0.2">
      <c r="A312">
        <v>1610</v>
      </c>
      <c r="B312" t="s">
        <v>1007</v>
      </c>
      <c r="C312" t="s">
        <v>1506</v>
      </c>
      <c r="D312" t="s">
        <v>1009</v>
      </c>
      <c r="E312" t="s">
        <v>645</v>
      </c>
      <c r="F312" t="s">
        <v>429</v>
      </c>
    </row>
    <row r="313" spans="1:6" ht="11.25" hidden="1" customHeight="1" x14ac:dyDescent="0.2">
      <c r="A313">
        <v>1611</v>
      </c>
      <c r="B313" t="s">
        <v>1507</v>
      </c>
      <c r="C313" t="s">
        <v>615</v>
      </c>
      <c r="D313" t="s">
        <v>450</v>
      </c>
      <c r="E313" t="s">
        <v>536</v>
      </c>
      <c r="F313" t="s">
        <v>429</v>
      </c>
    </row>
    <row r="314" spans="1:6" ht="11.25" hidden="1" customHeight="1" x14ac:dyDescent="0.2">
      <c r="A314">
        <v>1612</v>
      </c>
      <c r="B314" t="s">
        <v>1508</v>
      </c>
      <c r="C314" t="s">
        <v>1067</v>
      </c>
      <c r="D314" t="s">
        <v>1860</v>
      </c>
      <c r="E314" t="s">
        <v>768</v>
      </c>
      <c r="F314" t="s">
        <v>429</v>
      </c>
    </row>
    <row r="315" spans="1:6" ht="11.25" hidden="1" customHeight="1" x14ac:dyDescent="0.2">
      <c r="A315">
        <v>1613</v>
      </c>
      <c r="B315" t="s">
        <v>1509</v>
      </c>
      <c r="C315" t="s">
        <v>1510</v>
      </c>
      <c r="D315" t="s">
        <v>1861</v>
      </c>
      <c r="E315" t="s">
        <v>1025</v>
      </c>
      <c r="F315" t="s">
        <v>429</v>
      </c>
    </row>
    <row r="316" spans="1:6" ht="11.25" hidden="1" customHeight="1" x14ac:dyDescent="0.2">
      <c r="A316">
        <v>1614</v>
      </c>
      <c r="B316" t="s">
        <v>1511</v>
      </c>
      <c r="C316" t="s">
        <v>1512</v>
      </c>
      <c r="D316" t="s">
        <v>1862</v>
      </c>
      <c r="E316" t="s">
        <v>936</v>
      </c>
      <c r="F316" t="s">
        <v>429</v>
      </c>
    </row>
    <row r="317" spans="1:6" ht="11.25" hidden="1" customHeight="1" x14ac:dyDescent="0.2">
      <c r="A317">
        <v>1615</v>
      </c>
      <c r="B317" t="s">
        <v>1513</v>
      </c>
      <c r="C317" t="s">
        <v>1514</v>
      </c>
      <c r="D317" t="s">
        <v>1863</v>
      </c>
      <c r="E317" t="s">
        <v>1864</v>
      </c>
      <c r="F317" t="s">
        <v>429</v>
      </c>
    </row>
    <row r="318" spans="1:6" ht="11.25" hidden="1" customHeight="1" x14ac:dyDescent="0.2">
      <c r="A318">
        <v>1616</v>
      </c>
      <c r="B318" t="s">
        <v>2188</v>
      </c>
      <c r="C318" t="s">
        <v>2189</v>
      </c>
      <c r="D318" t="s">
        <v>2555</v>
      </c>
      <c r="E318" t="s">
        <v>840</v>
      </c>
      <c r="F318" t="s">
        <v>444</v>
      </c>
    </row>
    <row r="319" spans="1:6" ht="11.25" hidden="1" customHeight="1" x14ac:dyDescent="0.2">
      <c r="A319">
        <v>1617</v>
      </c>
      <c r="B319" t="s">
        <v>519</v>
      </c>
      <c r="C319" t="s">
        <v>2190</v>
      </c>
      <c r="D319" t="s">
        <v>521</v>
      </c>
      <c r="E319" t="s">
        <v>2556</v>
      </c>
      <c r="F319" t="s">
        <v>444</v>
      </c>
    </row>
    <row r="320" spans="1:6" ht="11.25" hidden="1" customHeight="1" x14ac:dyDescent="0.2">
      <c r="A320">
        <v>1618</v>
      </c>
      <c r="B320" t="s">
        <v>835</v>
      </c>
      <c r="C320" t="s">
        <v>2191</v>
      </c>
      <c r="D320" t="s">
        <v>837</v>
      </c>
      <c r="E320" t="s">
        <v>993</v>
      </c>
      <c r="F320" t="s">
        <v>444</v>
      </c>
    </row>
    <row r="321" spans="1:6" ht="11.25" hidden="1" customHeight="1" x14ac:dyDescent="0.2">
      <c r="A321">
        <v>1619</v>
      </c>
      <c r="B321" t="s">
        <v>2192</v>
      </c>
      <c r="C321" t="s">
        <v>2193</v>
      </c>
      <c r="D321" t="s">
        <v>2557</v>
      </c>
      <c r="E321" t="s">
        <v>2558</v>
      </c>
      <c r="F321" t="s">
        <v>444</v>
      </c>
    </row>
    <row r="322" spans="1:6" ht="11.25" hidden="1" customHeight="1" x14ac:dyDescent="0.2">
      <c r="A322">
        <v>1620</v>
      </c>
      <c r="B322" t="s">
        <v>811</v>
      </c>
      <c r="C322" t="s">
        <v>754</v>
      </c>
      <c r="D322" t="s">
        <v>813</v>
      </c>
      <c r="E322" t="s">
        <v>756</v>
      </c>
      <c r="F322" t="s">
        <v>444</v>
      </c>
    </row>
    <row r="323" spans="1:6" ht="11.25" hidden="1" customHeight="1" x14ac:dyDescent="0.2">
      <c r="A323">
        <v>1621</v>
      </c>
      <c r="B323" t="s">
        <v>457</v>
      </c>
      <c r="C323" t="s">
        <v>2194</v>
      </c>
      <c r="D323" t="s">
        <v>458</v>
      </c>
      <c r="E323" t="s">
        <v>2559</v>
      </c>
      <c r="F323" t="s">
        <v>444</v>
      </c>
    </row>
    <row r="324" spans="1:6" ht="11.25" hidden="1" customHeight="1" x14ac:dyDescent="0.2">
      <c r="A324">
        <v>1622</v>
      </c>
      <c r="B324" t="s">
        <v>2195</v>
      </c>
      <c r="C324" t="s">
        <v>1510</v>
      </c>
      <c r="D324" t="s">
        <v>2560</v>
      </c>
      <c r="E324" t="s">
        <v>1025</v>
      </c>
      <c r="F324" t="s">
        <v>444</v>
      </c>
    </row>
    <row r="325" spans="1:6" ht="11.25" hidden="1" customHeight="1" x14ac:dyDescent="0.2">
      <c r="A325">
        <v>1623</v>
      </c>
      <c r="B325" t="s">
        <v>994</v>
      </c>
      <c r="C325" t="s">
        <v>2196</v>
      </c>
      <c r="D325" t="s">
        <v>995</v>
      </c>
      <c r="E325" t="s">
        <v>2561</v>
      </c>
      <c r="F325" t="s">
        <v>444</v>
      </c>
    </row>
    <row r="326" spans="1:6" ht="11.25" hidden="1" customHeight="1" x14ac:dyDescent="0.2">
      <c r="A326">
        <v>1624</v>
      </c>
      <c r="B326" t="s">
        <v>2158</v>
      </c>
      <c r="C326" t="s">
        <v>1339</v>
      </c>
      <c r="D326" t="s">
        <v>2537</v>
      </c>
      <c r="E326" t="s">
        <v>1340</v>
      </c>
      <c r="F326" t="s">
        <v>444</v>
      </c>
    </row>
    <row r="327" spans="1:6" ht="11.25" hidden="1" customHeight="1" x14ac:dyDescent="0.2">
      <c r="A327">
        <v>1625</v>
      </c>
      <c r="B327" t="s">
        <v>1125</v>
      </c>
      <c r="C327" t="s">
        <v>2197</v>
      </c>
      <c r="D327" t="s">
        <v>1127</v>
      </c>
      <c r="E327" t="s">
        <v>1945</v>
      </c>
      <c r="F327" t="s">
        <v>444</v>
      </c>
    </row>
    <row r="328" spans="1:6" ht="11.25" hidden="1" customHeight="1" x14ac:dyDescent="0.2">
      <c r="A328">
        <v>1695</v>
      </c>
      <c r="B328" t="s">
        <v>933</v>
      </c>
      <c r="C328" t="s">
        <v>934</v>
      </c>
      <c r="D328" t="s">
        <v>935</v>
      </c>
      <c r="E328" t="s">
        <v>936</v>
      </c>
      <c r="F328" t="s">
        <v>423</v>
      </c>
    </row>
    <row r="329" spans="1:6" ht="11.25" hidden="1" customHeight="1" x14ac:dyDescent="0.2">
      <c r="A329">
        <v>1696</v>
      </c>
      <c r="B329" t="s">
        <v>937</v>
      </c>
      <c r="C329" t="s">
        <v>938</v>
      </c>
      <c r="D329" t="s">
        <v>939</v>
      </c>
      <c r="E329" t="s">
        <v>940</v>
      </c>
      <c r="F329" t="s">
        <v>423</v>
      </c>
    </row>
    <row r="330" spans="1:6" ht="11.25" hidden="1" customHeight="1" x14ac:dyDescent="0.2">
      <c r="A330">
        <v>1697</v>
      </c>
      <c r="B330" t="s">
        <v>941</v>
      </c>
      <c r="C330" t="s">
        <v>942</v>
      </c>
      <c r="D330" t="s">
        <v>943</v>
      </c>
      <c r="E330" t="s">
        <v>579</v>
      </c>
      <c r="F330" t="s">
        <v>423</v>
      </c>
    </row>
    <row r="331" spans="1:6" ht="11.25" hidden="1" customHeight="1" x14ac:dyDescent="0.2">
      <c r="A331">
        <v>1698</v>
      </c>
      <c r="B331" t="s">
        <v>944</v>
      </c>
      <c r="C331" t="s">
        <v>945</v>
      </c>
      <c r="D331" t="s">
        <v>946</v>
      </c>
      <c r="E331" t="s">
        <v>583</v>
      </c>
      <c r="F331" t="s">
        <v>423</v>
      </c>
    </row>
    <row r="332" spans="1:6" ht="11.25" hidden="1" customHeight="1" x14ac:dyDescent="0.2">
      <c r="A332">
        <v>1699</v>
      </c>
      <c r="B332" t="s">
        <v>947</v>
      </c>
      <c r="C332" t="s">
        <v>948</v>
      </c>
      <c r="D332" t="s">
        <v>949</v>
      </c>
      <c r="E332" t="s">
        <v>822</v>
      </c>
      <c r="F332" t="s">
        <v>423</v>
      </c>
    </row>
    <row r="333" spans="1:6" ht="11.25" hidden="1" customHeight="1" x14ac:dyDescent="0.2">
      <c r="A333">
        <v>1782</v>
      </c>
      <c r="B333" t="s">
        <v>1190</v>
      </c>
      <c r="C333" t="s">
        <v>1515</v>
      </c>
      <c r="D333" t="s">
        <v>1192</v>
      </c>
      <c r="E333" t="s">
        <v>1865</v>
      </c>
      <c r="F333" t="s">
        <v>423</v>
      </c>
    </row>
    <row r="334" spans="1:6" ht="11.25" hidden="1" customHeight="1" x14ac:dyDescent="0.2">
      <c r="A334">
        <v>1783</v>
      </c>
      <c r="B334" t="s">
        <v>523</v>
      </c>
      <c r="C334" t="s">
        <v>1516</v>
      </c>
      <c r="D334" t="s">
        <v>524</v>
      </c>
      <c r="E334" t="s">
        <v>498</v>
      </c>
      <c r="F334" t="s">
        <v>423</v>
      </c>
    </row>
    <row r="335" spans="1:6" ht="11.25" hidden="1" customHeight="1" x14ac:dyDescent="0.2">
      <c r="A335">
        <v>1784</v>
      </c>
      <c r="B335" t="s">
        <v>1517</v>
      </c>
      <c r="C335" t="s">
        <v>1518</v>
      </c>
      <c r="D335" t="s">
        <v>1866</v>
      </c>
      <c r="E335" t="s">
        <v>673</v>
      </c>
      <c r="F335" t="s">
        <v>423</v>
      </c>
    </row>
    <row r="336" spans="1:6" ht="11.25" hidden="1" customHeight="1" x14ac:dyDescent="0.2">
      <c r="A336">
        <v>1785</v>
      </c>
      <c r="B336" t="s">
        <v>1519</v>
      </c>
      <c r="C336" t="s">
        <v>1205</v>
      </c>
      <c r="D336" t="s">
        <v>1867</v>
      </c>
      <c r="E336" t="s">
        <v>514</v>
      </c>
      <c r="F336" t="s">
        <v>423</v>
      </c>
    </row>
    <row r="337" spans="1:6" ht="11.25" hidden="1" customHeight="1" x14ac:dyDescent="0.2">
      <c r="A337">
        <v>1786</v>
      </c>
      <c r="B337" t="s">
        <v>467</v>
      </c>
      <c r="C337" t="s">
        <v>1476</v>
      </c>
      <c r="D337" t="s">
        <v>468</v>
      </c>
      <c r="E337" t="s">
        <v>516</v>
      </c>
      <c r="F337" t="s">
        <v>423</v>
      </c>
    </row>
    <row r="338" spans="1:6" ht="11.25" hidden="1" customHeight="1" x14ac:dyDescent="0.2">
      <c r="A338">
        <v>1788</v>
      </c>
      <c r="B338" t="s">
        <v>580</v>
      </c>
      <c r="C338" t="s">
        <v>1520</v>
      </c>
      <c r="D338" t="s">
        <v>582</v>
      </c>
      <c r="E338" t="s">
        <v>1102</v>
      </c>
      <c r="F338" t="s">
        <v>423</v>
      </c>
    </row>
    <row r="339" spans="1:6" ht="11.25" hidden="1" customHeight="1" x14ac:dyDescent="0.2">
      <c r="A339">
        <v>1789</v>
      </c>
      <c r="B339" t="s">
        <v>1300</v>
      </c>
      <c r="C339" t="s">
        <v>1510</v>
      </c>
      <c r="D339" t="s">
        <v>1301</v>
      </c>
      <c r="E339" t="s">
        <v>469</v>
      </c>
      <c r="F339" t="s">
        <v>423</v>
      </c>
    </row>
    <row r="340" spans="1:6" ht="11.25" hidden="1" customHeight="1" x14ac:dyDescent="0.2">
      <c r="A340">
        <v>1790</v>
      </c>
      <c r="B340" t="s">
        <v>1521</v>
      </c>
      <c r="C340" t="s">
        <v>1522</v>
      </c>
      <c r="D340" t="s">
        <v>1868</v>
      </c>
      <c r="E340" t="s">
        <v>817</v>
      </c>
      <c r="F340" t="s">
        <v>423</v>
      </c>
    </row>
    <row r="341" spans="1:6" ht="11.25" hidden="1" customHeight="1" x14ac:dyDescent="0.2">
      <c r="A341">
        <v>1791</v>
      </c>
      <c r="B341" t="s">
        <v>1523</v>
      </c>
      <c r="C341" t="s">
        <v>848</v>
      </c>
      <c r="D341" t="s">
        <v>1869</v>
      </c>
      <c r="E341" t="s">
        <v>849</v>
      </c>
      <c r="F341" t="s">
        <v>423</v>
      </c>
    </row>
    <row r="342" spans="1:6" ht="11.25" hidden="1" customHeight="1" x14ac:dyDescent="0.2">
      <c r="A342">
        <v>1793</v>
      </c>
      <c r="B342" t="s">
        <v>1463</v>
      </c>
      <c r="C342" t="s">
        <v>1524</v>
      </c>
      <c r="D342" t="s">
        <v>1835</v>
      </c>
      <c r="E342" t="s">
        <v>1870</v>
      </c>
      <c r="F342" t="s">
        <v>423</v>
      </c>
    </row>
    <row r="343" spans="1:6" ht="11.25" hidden="1" customHeight="1" x14ac:dyDescent="0.2">
      <c r="A343">
        <v>1797</v>
      </c>
      <c r="B343" t="s">
        <v>1011</v>
      </c>
      <c r="C343" t="s">
        <v>1526</v>
      </c>
      <c r="D343" t="s">
        <v>604</v>
      </c>
      <c r="E343" t="s">
        <v>514</v>
      </c>
      <c r="F343" t="s">
        <v>429</v>
      </c>
    </row>
    <row r="344" spans="1:6" ht="11.25" hidden="1" customHeight="1" x14ac:dyDescent="0.2">
      <c r="A344">
        <v>1801</v>
      </c>
      <c r="B344" t="s">
        <v>523</v>
      </c>
      <c r="C344" t="s">
        <v>2198</v>
      </c>
      <c r="D344" t="s">
        <v>524</v>
      </c>
      <c r="E344" t="s">
        <v>2562</v>
      </c>
      <c r="F344" t="s">
        <v>444</v>
      </c>
    </row>
    <row r="345" spans="1:6" ht="11.25" hidden="1" customHeight="1" x14ac:dyDescent="0.2">
      <c r="A345">
        <v>1802</v>
      </c>
      <c r="B345" t="s">
        <v>523</v>
      </c>
      <c r="C345" t="s">
        <v>2199</v>
      </c>
      <c r="D345" t="s">
        <v>524</v>
      </c>
      <c r="E345" t="s">
        <v>1004</v>
      </c>
      <c r="F345" t="s">
        <v>444</v>
      </c>
    </row>
    <row r="346" spans="1:6" ht="11.25" hidden="1" customHeight="1" x14ac:dyDescent="0.2">
      <c r="A346">
        <v>1803</v>
      </c>
      <c r="B346" t="s">
        <v>2200</v>
      </c>
      <c r="C346" t="s">
        <v>2201</v>
      </c>
      <c r="D346" t="s">
        <v>2563</v>
      </c>
      <c r="E346" t="s">
        <v>507</v>
      </c>
      <c r="F346" t="s">
        <v>444</v>
      </c>
    </row>
    <row r="347" spans="1:6" ht="11.25" hidden="1" customHeight="1" x14ac:dyDescent="0.2">
      <c r="A347">
        <v>1804</v>
      </c>
      <c r="B347" t="s">
        <v>838</v>
      </c>
      <c r="C347" t="s">
        <v>2202</v>
      </c>
      <c r="D347" t="s">
        <v>839</v>
      </c>
      <c r="E347" t="s">
        <v>2564</v>
      </c>
      <c r="F347" t="s">
        <v>444</v>
      </c>
    </row>
    <row r="348" spans="1:6" ht="11.25" hidden="1" customHeight="1" x14ac:dyDescent="0.2">
      <c r="A348">
        <v>1805</v>
      </c>
      <c r="B348" t="s">
        <v>2203</v>
      </c>
      <c r="C348" t="s">
        <v>2204</v>
      </c>
      <c r="D348" t="s">
        <v>1156</v>
      </c>
      <c r="E348" t="s">
        <v>484</v>
      </c>
      <c r="F348" t="s">
        <v>444</v>
      </c>
    </row>
    <row r="349" spans="1:6" ht="11.25" hidden="1" customHeight="1" x14ac:dyDescent="0.2">
      <c r="A349">
        <v>1806</v>
      </c>
      <c r="B349" t="s">
        <v>2205</v>
      </c>
      <c r="C349" t="s">
        <v>2206</v>
      </c>
      <c r="D349" t="s">
        <v>2565</v>
      </c>
      <c r="E349" t="s">
        <v>2566</v>
      </c>
      <c r="F349" t="s">
        <v>444</v>
      </c>
    </row>
    <row r="350" spans="1:6" ht="11.25" hidden="1" customHeight="1" x14ac:dyDescent="0.2">
      <c r="A350">
        <v>1807</v>
      </c>
      <c r="B350" t="s">
        <v>527</v>
      </c>
      <c r="C350" t="s">
        <v>2207</v>
      </c>
      <c r="D350" t="s">
        <v>528</v>
      </c>
      <c r="E350" t="s">
        <v>593</v>
      </c>
      <c r="F350" t="s">
        <v>444</v>
      </c>
    </row>
    <row r="351" spans="1:6" ht="11.25" hidden="1" customHeight="1" x14ac:dyDescent="0.2">
      <c r="A351">
        <v>1808</v>
      </c>
      <c r="B351" t="s">
        <v>714</v>
      </c>
      <c r="C351" t="s">
        <v>2208</v>
      </c>
      <c r="D351" t="s">
        <v>716</v>
      </c>
      <c r="E351" t="s">
        <v>1010</v>
      </c>
      <c r="F351" t="s">
        <v>444</v>
      </c>
    </row>
    <row r="352" spans="1:6" ht="11.25" hidden="1" customHeight="1" x14ac:dyDescent="0.2">
      <c r="A352">
        <v>1809</v>
      </c>
      <c r="B352" t="s">
        <v>2106</v>
      </c>
      <c r="C352" t="s">
        <v>2209</v>
      </c>
      <c r="D352" t="s">
        <v>964</v>
      </c>
      <c r="E352" t="s">
        <v>469</v>
      </c>
      <c r="F352" t="s">
        <v>444</v>
      </c>
    </row>
    <row r="353" spans="1:6" ht="11.25" hidden="1" customHeight="1" x14ac:dyDescent="0.2">
      <c r="A353">
        <v>1810</v>
      </c>
      <c r="B353" t="s">
        <v>642</v>
      </c>
      <c r="C353" t="s">
        <v>2210</v>
      </c>
      <c r="D353" t="s">
        <v>644</v>
      </c>
      <c r="E353" t="s">
        <v>484</v>
      </c>
      <c r="F353" t="s">
        <v>444</v>
      </c>
    </row>
    <row r="354" spans="1:6" ht="11.25" hidden="1" customHeight="1" x14ac:dyDescent="0.2">
      <c r="A354">
        <v>1811</v>
      </c>
      <c r="B354" t="s">
        <v>2211</v>
      </c>
      <c r="C354" t="s">
        <v>2212</v>
      </c>
      <c r="D354" t="s">
        <v>2567</v>
      </c>
      <c r="E354" t="s">
        <v>2568</v>
      </c>
      <c r="F354" t="s">
        <v>444</v>
      </c>
    </row>
    <row r="355" spans="1:6" ht="11.25" hidden="1" customHeight="1" x14ac:dyDescent="0.2">
      <c r="A355">
        <v>1884</v>
      </c>
      <c r="B355" t="s">
        <v>965</v>
      </c>
      <c r="C355" t="s">
        <v>966</v>
      </c>
      <c r="D355" t="s">
        <v>967</v>
      </c>
      <c r="E355" t="s">
        <v>968</v>
      </c>
      <c r="F355" t="s">
        <v>423</v>
      </c>
    </row>
    <row r="356" spans="1:6" ht="11.25" hidden="1" customHeight="1" x14ac:dyDescent="0.2">
      <c r="A356">
        <v>1885</v>
      </c>
      <c r="B356" t="s">
        <v>969</v>
      </c>
      <c r="C356" t="s">
        <v>970</v>
      </c>
      <c r="D356" t="s">
        <v>971</v>
      </c>
      <c r="E356" t="s">
        <v>972</v>
      </c>
      <c r="F356" t="s">
        <v>423</v>
      </c>
    </row>
    <row r="357" spans="1:6" ht="11.25" hidden="1" customHeight="1" x14ac:dyDescent="0.2">
      <c r="A357">
        <v>1886</v>
      </c>
      <c r="B357" t="s">
        <v>973</v>
      </c>
      <c r="C357" t="s">
        <v>974</v>
      </c>
      <c r="D357" t="s">
        <v>975</v>
      </c>
      <c r="E357" t="s">
        <v>774</v>
      </c>
      <c r="F357" t="s">
        <v>423</v>
      </c>
    </row>
    <row r="358" spans="1:6" ht="11.25" hidden="1" customHeight="1" x14ac:dyDescent="0.2">
      <c r="A358">
        <v>1887</v>
      </c>
      <c r="B358" t="s">
        <v>674</v>
      </c>
      <c r="C358" t="s">
        <v>1527</v>
      </c>
      <c r="D358" t="s">
        <v>676</v>
      </c>
      <c r="E358" t="s">
        <v>783</v>
      </c>
      <c r="F358" t="s">
        <v>429</v>
      </c>
    </row>
    <row r="359" spans="1:6" ht="11.25" hidden="1" customHeight="1" x14ac:dyDescent="0.2">
      <c r="A359">
        <v>1888</v>
      </c>
      <c r="B359" t="s">
        <v>1528</v>
      </c>
      <c r="C359" t="s">
        <v>1529</v>
      </c>
      <c r="D359" t="s">
        <v>1871</v>
      </c>
      <c r="E359" t="s">
        <v>1872</v>
      </c>
      <c r="F359" t="s">
        <v>429</v>
      </c>
    </row>
    <row r="360" spans="1:6" ht="11.25" hidden="1" customHeight="1" x14ac:dyDescent="0.2">
      <c r="A360">
        <v>1889</v>
      </c>
      <c r="B360" t="s">
        <v>1530</v>
      </c>
      <c r="C360" t="s">
        <v>1264</v>
      </c>
      <c r="D360" t="s">
        <v>1873</v>
      </c>
      <c r="E360" t="s">
        <v>1874</v>
      </c>
      <c r="F360" t="s">
        <v>429</v>
      </c>
    </row>
    <row r="361" spans="1:6" ht="11.25" hidden="1" customHeight="1" x14ac:dyDescent="0.2">
      <c r="A361">
        <v>1890</v>
      </c>
      <c r="B361" t="s">
        <v>1341</v>
      </c>
      <c r="C361" t="s">
        <v>1531</v>
      </c>
      <c r="D361" t="s">
        <v>1342</v>
      </c>
      <c r="E361" t="s">
        <v>1875</v>
      </c>
      <c r="F361" t="s">
        <v>429</v>
      </c>
    </row>
    <row r="362" spans="1:6" ht="11.25" hidden="1" customHeight="1" x14ac:dyDescent="0.2">
      <c r="A362">
        <v>1891</v>
      </c>
      <c r="B362" t="s">
        <v>823</v>
      </c>
      <c r="C362" t="s">
        <v>1099</v>
      </c>
      <c r="D362" t="s">
        <v>825</v>
      </c>
      <c r="E362" t="s">
        <v>514</v>
      </c>
      <c r="F362" t="s">
        <v>429</v>
      </c>
    </row>
    <row r="363" spans="1:6" ht="11.25" hidden="1" customHeight="1" x14ac:dyDescent="0.2">
      <c r="A363">
        <v>1892</v>
      </c>
      <c r="B363" t="s">
        <v>1444</v>
      </c>
      <c r="C363" t="s">
        <v>1532</v>
      </c>
      <c r="D363" t="s">
        <v>1823</v>
      </c>
      <c r="E363" t="s">
        <v>1876</v>
      </c>
      <c r="F363" t="s">
        <v>429</v>
      </c>
    </row>
    <row r="364" spans="1:6" ht="11.25" hidden="1" customHeight="1" x14ac:dyDescent="0.2">
      <c r="A364">
        <v>1893</v>
      </c>
      <c r="B364" t="s">
        <v>1533</v>
      </c>
      <c r="C364" t="s">
        <v>1534</v>
      </c>
      <c r="D364" t="s">
        <v>1877</v>
      </c>
      <c r="E364" t="s">
        <v>1878</v>
      </c>
      <c r="F364" t="s">
        <v>429</v>
      </c>
    </row>
    <row r="365" spans="1:6" ht="11.25" hidden="1" customHeight="1" x14ac:dyDescent="0.2">
      <c r="A365">
        <v>1894</v>
      </c>
      <c r="B365" t="s">
        <v>1535</v>
      </c>
      <c r="C365" t="s">
        <v>1536</v>
      </c>
      <c r="D365" t="s">
        <v>619</v>
      </c>
      <c r="E365" t="s">
        <v>740</v>
      </c>
      <c r="F365" t="s">
        <v>429</v>
      </c>
    </row>
    <row r="366" spans="1:6" ht="11.25" hidden="1" customHeight="1" x14ac:dyDescent="0.2">
      <c r="A366">
        <v>1895</v>
      </c>
      <c r="B366" t="s">
        <v>1308</v>
      </c>
      <c r="C366" t="s">
        <v>2213</v>
      </c>
      <c r="D366" t="s">
        <v>1309</v>
      </c>
      <c r="E366" t="s">
        <v>2569</v>
      </c>
      <c r="F366" t="s">
        <v>429</v>
      </c>
    </row>
    <row r="367" spans="1:6" ht="11.25" hidden="1" customHeight="1" x14ac:dyDescent="0.2">
      <c r="A367">
        <v>1896</v>
      </c>
      <c r="B367" t="s">
        <v>2214</v>
      </c>
      <c r="C367" t="s">
        <v>2215</v>
      </c>
      <c r="D367" t="s">
        <v>2570</v>
      </c>
      <c r="E367" t="s">
        <v>2535</v>
      </c>
      <c r="F367" t="s">
        <v>429</v>
      </c>
    </row>
    <row r="368" spans="1:6" ht="11.25" hidden="1" customHeight="1" x14ac:dyDescent="0.2">
      <c r="A368">
        <v>1897</v>
      </c>
      <c r="B368" t="s">
        <v>823</v>
      </c>
      <c r="C368" t="s">
        <v>924</v>
      </c>
      <c r="D368" t="s">
        <v>825</v>
      </c>
      <c r="E368" t="s">
        <v>756</v>
      </c>
      <c r="F368" t="s">
        <v>429</v>
      </c>
    </row>
    <row r="369" spans="1:6" ht="11.25" hidden="1" customHeight="1" x14ac:dyDescent="0.2">
      <c r="A369">
        <v>1898</v>
      </c>
      <c r="B369" t="s">
        <v>2216</v>
      </c>
      <c r="C369" t="s">
        <v>1153</v>
      </c>
      <c r="D369" t="s">
        <v>2571</v>
      </c>
      <c r="E369" t="s">
        <v>764</v>
      </c>
      <c r="F369" t="s">
        <v>429</v>
      </c>
    </row>
    <row r="370" spans="1:6" ht="11.25" hidden="1" customHeight="1" x14ac:dyDescent="0.2">
      <c r="A370">
        <v>1899</v>
      </c>
      <c r="B370" t="s">
        <v>2217</v>
      </c>
      <c r="C370" t="s">
        <v>2218</v>
      </c>
      <c r="D370" t="s">
        <v>2572</v>
      </c>
      <c r="E370" t="s">
        <v>788</v>
      </c>
      <c r="F370" t="s">
        <v>429</v>
      </c>
    </row>
    <row r="371" spans="1:6" ht="11.25" hidden="1" customHeight="1" x14ac:dyDescent="0.2">
      <c r="A371">
        <v>1904</v>
      </c>
      <c r="B371" t="s">
        <v>980</v>
      </c>
      <c r="C371" t="s">
        <v>981</v>
      </c>
      <c r="D371" t="s">
        <v>982</v>
      </c>
      <c r="E371" t="s">
        <v>983</v>
      </c>
      <c r="F371" t="s">
        <v>423</v>
      </c>
    </row>
    <row r="372" spans="1:6" ht="11.25" hidden="1" customHeight="1" x14ac:dyDescent="0.2">
      <c r="A372">
        <v>1905</v>
      </c>
      <c r="B372" t="s">
        <v>984</v>
      </c>
      <c r="C372" t="s">
        <v>985</v>
      </c>
      <c r="D372" t="s">
        <v>986</v>
      </c>
      <c r="E372" t="s">
        <v>987</v>
      </c>
      <c r="F372" t="s">
        <v>423</v>
      </c>
    </row>
    <row r="373" spans="1:6" ht="11.25" hidden="1" customHeight="1" x14ac:dyDescent="0.2">
      <c r="A373">
        <v>1906</v>
      </c>
      <c r="B373" t="s">
        <v>988</v>
      </c>
      <c r="C373" t="s">
        <v>989</v>
      </c>
      <c r="D373" t="s">
        <v>990</v>
      </c>
      <c r="E373" t="s">
        <v>991</v>
      </c>
      <c r="F373" t="s">
        <v>423</v>
      </c>
    </row>
    <row r="374" spans="1:6" ht="11.25" hidden="1" customHeight="1" x14ac:dyDescent="0.2">
      <c r="A374">
        <v>1908</v>
      </c>
      <c r="B374" t="s">
        <v>503</v>
      </c>
      <c r="C374" t="s">
        <v>1537</v>
      </c>
      <c r="D374" t="s">
        <v>504</v>
      </c>
      <c r="E374" t="s">
        <v>426</v>
      </c>
      <c r="F374" t="s">
        <v>429</v>
      </c>
    </row>
    <row r="375" spans="1:6" ht="11.25" hidden="1" customHeight="1" x14ac:dyDescent="0.2">
      <c r="A375">
        <v>1909</v>
      </c>
      <c r="B375" t="s">
        <v>903</v>
      </c>
      <c r="C375" t="s">
        <v>1538</v>
      </c>
      <c r="D375" t="s">
        <v>904</v>
      </c>
      <c r="E375" t="s">
        <v>1879</v>
      </c>
      <c r="F375" t="s">
        <v>429</v>
      </c>
    </row>
    <row r="376" spans="1:6" ht="11.25" hidden="1" customHeight="1" x14ac:dyDescent="0.2">
      <c r="A376">
        <v>1910</v>
      </c>
      <c r="B376" t="s">
        <v>561</v>
      </c>
      <c r="C376" t="s">
        <v>1539</v>
      </c>
      <c r="D376" t="s">
        <v>563</v>
      </c>
      <c r="E376" t="s">
        <v>432</v>
      </c>
      <c r="F376" t="s">
        <v>429</v>
      </c>
    </row>
    <row r="377" spans="1:6" ht="11.25" hidden="1" customHeight="1" x14ac:dyDescent="0.2">
      <c r="A377">
        <v>1911</v>
      </c>
      <c r="B377" t="s">
        <v>1540</v>
      </c>
      <c r="C377" t="s">
        <v>1541</v>
      </c>
      <c r="D377" t="s">
        <v>1880</v>
      </c>
      <c r="E377" t="s">
        <v>1881</v>
      </c>
      <c r="F377" t="s">
        <v>429</v>
      </c>
    </row>
    <row r="378" spans="1:6" ht="11.25" hidden="1" customHeight="1" x14ac:dyDescent="0.2">
      <c r="A378">
        <v>1912</v>
      </c>
      <c r="B378" t="s">
        <v>646</v>
      </c>
      <c r="C378" t="s">
        <v>1260</v>
      </c>
      <c r="D378" t="s">
        <v>648</v>
      </c>
      <c r="E378" t="s">
        <v>849</v>
      </c>
      <c r="F378" t="s">
        <v>429</v>
      </c>
    </row>
    <row r="379" spans="1:6" ht="11.25" hidden="1" customHeight="1" x14ac:dyDescent="0.2">
      <c r="A379">
        <v>1913</v>
      </c>
      <c r="B379" t="s">
        <v>1088</v>
      </c>
      <c r="C379" t="s">
        <v>1543</v>
      </c>
      <c r="D379" t="s">
        <v>1089</v>
      </c>
      <c r="E379" t="s">
        <v>432</v>
      </c>
      <c r="F379" t="s">
        <v>429</v>
      </c>
    </row>
    <row r="380" spans="1:6" ht="11.25" hidden="1" customHeight="1" x14ac:dyDescent="0.2">
      <c r="A380">
        <v>1914</v>
      </c>
      <c r="B380" t="s">
        <v>1544</v>
      </c>
      <c r="C380" t="s">
        <v>1545</v>
      </c>
      <c r="D380" t="s">
        <v>1882</v>
      </c>
      <c r="E380" t="s">
        <v>654</v>
      </c>
      <c r="F380" t="s">
        <v>429</v>
      </c>
    </row>
    <row r="381" spans="1:6" ht="11.25" hidden="1" customHeight="1" x14ac:dyDescent="0.2">
      <c r="A381">
        <v>1915</v>
      </c>
      <c r="B381" t="s">
        <v>2219</v>
      </c>
      <c r="C381" t="s">
        <v>2220</v>
      </c>
      <c r="D381" t="s">
        <v>2573</v>
      </c>
      <c r="E381" t="s">
        <v>2574</v>
      </c>
      <c r="F381" t="s">
        <v>444</v>
      </c>
    </row>
    <row r="382" spans="1:6" ht="11.25" hidden="1" customHeight="1" x14ac:dyDescent="0.2">
      <c r="A382">
        <v>1916</v>
      </c>
      <c r="B382" t="s">
        <v>1308</v>
      </c>
      <c r="C382" t="s">
        <v>2221</v>
      </c>
      <c r="D382" t="s">
        <v>1309</v>
      </c>
      <c r="E382" t="s">
        <v>583</v>
      </c>
      <c r="F382" t="s">
        <v>444</v>
      </c>
    </row>
    <row r="383" spans="1:6" ht="11.25" hidden="1" customHeight="1" x14ac:dyDescent="0.2">
      <c r="A383">
        <v>1917</v>
      </c>
      <c r="B383" t="s">
        <v>1100</v>
      </c>
      <c r="C383" t="s">
        <v>2222</v>
      </c>
      <c r="D383" t="s">
        <v>1101</v>
      </c>
      <c r="E383" t="s">
        <v>783</v>
      </c>
      <c r="F383" t="s">
        <v>444</v>
      </c>
    </row>
    <row r="384" spans="1:6" ht="11.25" hidden="1" customHeight="1" x14ac:dyDescent="0.2">
      <c r="A384">
        <v>1918</v>
      </c>
      <c r="B384" t="s">
        <v>1267</v>
      </c>
      <c r="C384" t="s">
        <v>629</v>
      </c>
      <c r="D384" t="s">
        <v>1269</v>
      </c>
      <c r="E384" t="s">
        <v>484</v>
      </c>
      <c r="F384" t="s">
        <v>444</v>
      </c>
    </row>
    <row r="385" spans="1:6" ht="11.25" hidden="1" customHeight="1" x14ac:dyDescent="0.2">
      <c r="A385">
        <v>1919</v>
      </c>
      <c r="B385" t="s">
        <v>861</v>
      </c>
      <c r="C385" t="s">
        <v>2223</v>
      </c>
      <c r="D385" t="s">
        <v>863</v>
      </c>
      <c r="E385" t="s">
        <v>2575</v>
      </c>
      <c r="F385" t="s">
        <v>444</v>
      </c>
    </row>
    <row r="386" spans="1:6" ht="11.25" hidden="1" customHeight="1" x14ac:dyDescent="0.2">
      <c r="A386">
        <v>1920</v>
      </c>
      <c r="B386" t="s">
        <v>951</v>
      </c>
      <c r="C386" t="s">
        <v>815</v>
      </c>
      <c r="D386" t="s">
        <v>952</v>
      </c>
      <c r="E386" t="s">
        <v>817</v>
      </c>
      <c r="F386" t="s">
        <v>444</v>
      </c>
    </row>
    <row r="387" spans="1:6" ht="11.25" hidden="1" customHeight="1" x14ac:dyDescent="0.2">
      <c r="A387">
        <v>1921</v>
      </c>
      <c r="B387" t="s">
        <v>2224</v>
      </c>
      <c r="C387" t="s">
        <v>2225</v>
      </c>
      <c r="D387" t="s">
        <v>2576</v>
      </c>
      <c r="E387" t="s">
        <v>2577</v>
      </c>
      <c r="F387" t="s">
        <v>444</v>
      </c>
    </row>
    <row r="388" spans="1:6" ht="11.25" hidden="1" customHeight="1" x14ac:dyDescent="0.2">
      <c r="A388">
        <v>1999</v>
      </c>
      <c r="B388" t="s">
        <v>999</v>
      </c>
      <c r="C388" t="s">
        <v>1000</v>
      </c>
      <c r="D388" t="s">
        <v>1001</v>
      </c>
      <c r="E388" t="s">
        <v>605</v>
      </c>
      <c r="F388" t="s">
        <v>423</v>
      </c>
    </row>
    <row r="389" spans="1:6" ht="11.25" hidden="1" customHeight="1" x14ac:dyDescent="0.2">
      <c r="A389">
        <v>2001</v>
      </c>
      <c r="B389" t="s">
        <v>1079</v>
      </c>
      <c r="C389" t="s">
        <v>1546</v>
      </c>
      <c r="D389" t="s">
        <v>1080</v>
      </c>
      <c r="E389" t="s">
        <v>1883</v>
      </c>
      <c r="F389" t="s">
        <v>429</v>
      </c>
    </row>
    <row r="390" spans="1:6" ht="11.25" hidden="1" customHeight="1" x14ac:dyDescent="0.2">
      <c r="A390">
        <v>2002</v>
      </c>
      <c r="B390" t="s">
        <v>922</v>
      </c>
      <c r="C390" t="s">
        <v>1305</v>
      </c>
      <c r="D390" t="s">
        <v>923</v>
      </c>
      <c r="E390" t="s">
        <v>1307</v>
      </c>
      <c r="F390" t="s">
        <v>429</v>
      </c>
    </row>
    <row r="391" spans="1:6" ht="11.25" hidden="1" customHeight="1" x14ac:dyDescent="0.2">
      <c r="A391">
        <v>2003</v>
      </c>
      <c r="B391" t="s">
        <v>1547</v>
      </c>
      <c r="C391" t="s">
        <v>1548</v>
      </c>
      <c r="D391" t="s">
        <v>1884</v>
      </c>
      <c r="E391" t="s">
        <v>641</v>
      </c>
      <c r="F391" t="s">
        <v>429</v>
      </c>
    </row>
    <row r="392" spans="1:6" ht="11.25" hidden="1" customHeight="1" x14ac:dyDescent="0.2">
      <c r="A392">
        <v>2004</v>
      </c>
      <c r="B392" t="s">
        <v>1549</v>
      </c>
      <c r="C392" t="s">
        <v>754</v>
      </c>
      <c r="D392" t="s">
        <v>1885</v>
      </c>
      <c r="E392" t="s">
        <v>756</v>
      </c>
      <c r="F392" t="s">
        <v>429</v>
      </c>
    </row>
    <row r="393" spans="1:6" ht="11.25" hidden="1" customHeight="1" x14ac:dyDescent="0.2">
      <c r="A393">
        <v>2005</v>
      </c>
      <c r="B393" t="s">
        <v>704</v>
      </c>
      <c r="C393" t="s">
        <v>629</v>
      </c>
      <c r="D393" t="s">
        <v>705</v>
      </c>
      <c r="E393" t="s">
        <v>484</v>
      </c>
      <c r="F393" t="s">
        <v>429</v>
      </c>
    </row>
    <row r="394" spans="1:6" ht="11.25" hidden="1" customHeight="1" x14ac:dyDescent="0.2">
      <c r="A394">
        <v>2006</v>
      </c>
      <c r="B394" t="s">
        <v>1550</v>
      </c>
      <c r="C394" t="s">
        <v>1551</v>
      </c>
      <c r="D394" t="s">
        <v>1886</v>
      </c>
      <c r="E394" t="s">
        <v>1887</v>
      </c>
      <c r="F394" t="s">
        <v>429</v>
      </c>
    </row>
    <row r="395" spans="1:6" ht="11.25" hidden="1" customHeight="1" x14ac:dyDescent="0.2">
      <c r="A395">
        <v>2007</v>
      </c>
      <c r="B395" t="s">
        <v>798</v>
      </c>
      <c r="C395" t="s">
        <v>1552</v>
      </c>
      <c r="D395" t="s">
        <v>799</v>
      </c>
      <c r="E395" t="s">
        <v>1888</v>
      </c>
      <c r="F395" t="s">
        <v>429</v>
      </c>
    </row>
    <row r="396" spans="1:6" ht="11.25" hidden="1" customHeight="1" x14ac:dyDescent="0.2">
      <c r="A396">
        <v>2008</v>
      </c>
      <c r="B396" t="s">
        <v>886</v>
      </c>
      <c r="C396" t="s">
        <v>581</v>
      </c>
      <c r="D396" t="s">
        <v>888</v>
      </c>
      <c r="E396" t="s">
        <v>522</v>
      </c>
      <c r="F396" t="s">
        <v>429</v>
      </c>
    </row>
    <row r="397" spans="1:6" ht="11.25" hidden="1" customHeight="1" x14ac:dyDescent="0.2">
      <c r="A397">
        <v>2009</v>
      </c>
      <c r="B397" t="s">
        <v>510</v>
      </c>
      <c r="C397" t="s">
        <v>1553</v>
      </c>
      <c r="D397" t="s">
        <v>511</v>
      </c>
      <c r="E397" t="s">
        <v>854</v>
      </c>
      <c r="F397" t="s">
        <v>429</v>
      </c>
    </row>
    <row r="398" spans="1:6" ht="11.25" hidden="1" customHeight="1" x14ac:dyDescent="0.2">
      <c r="A398">
        <v>2010</v>
      </c>
      <c r="B398" t="s">
        <v>674</v>
      </c>
      <c r="C398" t="s">
        <v>1554</v>
      </c>
      <c r="D398" t="s">
        <v>676</v>
      </c>
      <c r="E398" t="s">
        <v>931</v>
      </c>
      <c r="F398" t="s">
        <v>429</v>
      </c>
    </row>
    <row r="399" spans="1:6" ht="11.25" hidden="1" customHeight="1" x14ac:dyDescent="0.2">
      <c r="A399">
        <v>2011</v>
      </c>
      <c r="B399" t="s">
        <v>496</v>
      </c>
      <c r="C399" t="s">
        <v>643</v>
      </c>
      <c r="D399" t="s">
        <v>497</v>
      </c>
      <c r="E399" t="s">
        <v>645</v>
      </c>
      <c r="F399" t="s">
        <v>429</v>
      </c>
    </row>
    <row r="400" spans="1:6" ht="11.25" hidden="1" customHeight="1" x14ac:dyDescent="0.2">
      <c r="A400">
        <v>2012</v>
      </c>
      <c r="B400" t="s">
        <v>1555</v>
      </c>
      <c r="C400" t="s">
        <v>615</v>
      </c>
      <c r="D400" t="s">
        <v>1889</v>
      </c>
      <c r="E400" t="s">
        <v>993</v>
      </c>
      <c r="F400" t="s">
        <v>429</v>
      </c>
    </row>
    <row r="401" spans="1:6" ht="11.25" hidden="1" customHeight="1" x14ac:dyDescent="0.2">
      <c r="A401">
        <v>2013</v>
      </c>
      <c r="B401" t="s">
        <v>1556</v>
      </c>
      <c r="C401" t="s">
        <v>1008</v>
      </c>
      <c r="D401" t="s">
        <v>1890</v>
      </c>
      <c r="E401" t="s">
        <v>1010</v>
      </c>
      <c r="F401" t="s">
        <v>429</v>
      </c>
    </row>
    <row r="402" spans="1:6" ht="11.25" hidden="1" customHeight="1" x14ac:dyDescent="0.2">
      <c r="A402">
        <v>2014</v>
      </c>
      <c r="B402" t="s">
        <v>1338</v>
      </c>
      <c r="C402" t="s">
        <v>1557</v>
      </c>
      <c r="D402" t="s">
        <v>904</v>
      </c>
      <c r="E402" t="s">
        <v>928</v>
      </c>
      <c r="F402" t="s">
        <v>429</v>
      </c>
    </row>
    <row r="403" spans="1:6" ht="11.25" hidden="1" customHeight="1" x14ac:dyDescent="0.2">
      <c r="A403">
        <v>2015</v>
      </c>
      <c r="B403" t="s">
        <v>2226</v>
      </c>
      <c r="C403" t="s">
        <v>2227</v>
      </c>
      <c r="D403" t="s">
        <v>2578</v>
      </c>
      <c r="E403" t="s">
        <v>1025</v>
      </c>
      <c r="F403" t="s">
        <v>429</v>
      </c>
    </row>
    <row r="404" spans="1:6" ht="11.25" hidden="1" customHeight="1" x14ac:dyDescent="0.2">
      <c r="A404">
        <v>2016</v>
      </c>
      <c r="B404" t="s">
        <v>2228</v>
      </c>
      <c r="C404" t="s">
        <v>2229</v>
      </c>
      <c r="D404" t="s">
        <v>502</v>
      </c>
      <c r="E404" t="s">
        <v>2524</v>
      </c>
      <c r="F404" t="s">
        <v>429</v>
      </c>
    </row>
    <row r="405" spans="1:6" ht="11.25" hidden="1" customHeight="1" x14ac:dyDescent="0.2">
      <c r="A405">
        <v>2017</v>
      </c>
      <c r="B405" t="s">
        <v>1183</v>
      </c>
      <c r="C405" t="s">
        <v>2230</v>
      </c>
      <c r="D405" t="s">
        <v>901</v>
      </c>
      <c r="E405" t="s">
        <v>2579</v>
      </c>
      <c r="F405">
        <v>1</v>
      </c>
    </row>
    <row r="406" spans="1:6" ht="11.25" hidden="1" customHeight="1" x14ac:dyDescent="0.2">
      <c r="A406">
        <v>2018</v>
      </c>
      <c r="B406" t="s">
        <v>704</v>
      </c>
      <c r="C406" t="s">
        <v>2231</v>
      </c>
      <c r="D406" t="s">
        <v>705</v>
      </c>
      <c r="E406" t="s">
        <v>1280</v>
      </c>
      <c r="F406" t="s">
        <v>444</v>
      </c>
    </row>
    <row r="407" spans="1:6" ht="11.25" hidden="1" customHeight="1" x14ac:dyDescent="0.2">
      <c r="A407">
        <v>2019</v>
      </c>
      <c r="B407" t="s">
        <v>531</v>
      </c>
      <c r="C407" t="s">
        <v>1272</v>
      </c>
      <c r="D407" t="s">
        <v>532</v>
      </c>
      <c r="E407" t="s">
        <v>550</v>
      </c>
      <c r="F407">
        <v>1</v>
      </c>
    </row>
    <row r="408" spans="1:6" ht="11.25" hidden="1" customHeight="1" x14ac:dyDescent="0.2">
      <c r="A408">
        <v>2020</v>
      </c>
      <c r="B408" t="s">
        <v>2232</v>
      </c>
      <c r="C408" t="s">
        <v>2233</v>
      </c>
      <c r="D408" t="s">
        <v>2580</v>
      </c>
      <c r="E408" t="s">
        <v>2477</v>
      </c>
      <c r="F408">
        <v>1</v>
      </c>
    </row>
    <row r="409" spans="1:6" ht="11.25" hidden="1" customHeight="1" x14ac:dyDescent="0.2">
      <c r="A409">
        <v>2021</v>
      </c>
      <c r="B409" t="s">
        <v>2234</v>
      </c>
      <c r="C409" t="s">
        <v>1431</v>
      </c>
      <c r="D409" t="s">
        <v>2581</v>
      </c>
      <c r="E409" t="s">
        <v>774</v>
      </c>
      <c r="F409" t="s">
        <v>444</v>
      </c>
    </row>
    <row r="410" spans="1:6" ht="11.25" hidden="1" customHeight="1" x14ac:dyDescent="0.2">
      <c r="A410">
        <v>2022</v>
      </c>
      <c r="B410" t="s">
        <v>2235</v>
      </c>
      <c r="C410" t="s">
        <v>878</v>
      </c>
      <c r="D410" t="s">
        <v>2582</v>
      </c>
      <c r="E410" t="s">
        <v>673</v>
      </c>
      <c r="F410" t="s">
        <v>444</v>
      </c>
    </row>
    <row r="411" spans="1:6" ht="11.25" hidden="1" customHeight="1" x14ac:dyDescent="0.2">
      <c r="A411">
        <v>2023</v>
      </c>
      <c r="B411" t="s">
        <v>2236</v>
      </c>
      <c r="C411" t="s">
        <v>2237</v>
      </c>
      <c r="D411" t="s">
        <v>2583</v>
      </c>
      <c r="E411" t="s">
        <v>2584</v>
      </c>
      <c r="F411">
        <v>1</v>
      </c>
    </row>
    <row r="412" spans="1:6" ht="11.25" hidden="1" customHeight="1" x14ac:dyDescent="0.2">
      <c r="A412">
        <v>2024</v>
      </c>
      <c r="B412" t="s">
        <v>771</v>
      </c>
      <c r="C412" t="s">
        <v>2238</v>
      </c>
      <c r="D412" t="s">
        <v>773</v>
      </c>
      <c r="E412" t="s">
        <v>1865</v>
      </c>
      <c r="F412" t="s">
        <v>444</v>
      </c>
    </row>
    <row r="413" spans="1:6" ht="11.25" hidden="1" customHeight="1" x14ac:dyDescent="0.2">
      <c r="A413">
        <v>2025</v>
      </c>
      <c r="B413" t="s">
        <v>793</v>
      </c>
      <c r="C413" t="s">
        <v>2239</v>
      </c>
      <c r="D413" t="s">
        <v>794</v>
      </c>
      <c r="E413" t="s">
        <v>438</v>
      </c>
      <c r="F413" t="s">
        <v>444</v>
      </c>
    </row>
    <row r="414" spans="1:6" ht="11.25" hidden="1" customHeight="1" x14ac:dyDescent="0.2">
      <c r="A414">
        <v>2092</v>
      </c>
      <c r="B414" t="s">
        <v>1020</v>
      </c>
      <c r="C414" t="s">
        <v>1021</v>
      </c>
      <c r="D414" t="s">
        <v>1022</v>
      </c>
      <c r="E414" t="s">
        <v>1023</v>
      </c>
      <c r="F414" t="s">
        <v>423</v>
      </c>
    </row>
    <row r="415" spans="1:6" ht="11.25" hidden="1" customHeight="1" x14ac:dyDescent="0.2">
      <c r="A415">
        <v>2093</v>
      </c>
      <c r="B415" t="s">
        <v>900</v>
      </c>
      <c r="C415" t="s">
        <v>1024</v>
      </c>
      <c r="D415" t="s">
        <v>901</v>
      </c>
      <c r="E415" t="s">
        <v>1025</v>
      </c>
      <c r="F415" t="s">
        <v>423</v>
      </c>
    </row>
    <row r="416" spans="1:6" ht="11.25" hidden="1" customHeight="1" x14ac:dyDescent="0.2">
      <c r="A416">
        <v>2094</v>
      </c>
      <c r="B416" t="s">
        <v>1026</v>
      </c>
      <c r="C416" t="s">
        <v>1027</v>
      </c>
      <c r="D416" t="s">
        <v>1028</v>
      </c>
      <c r="E416" t="s">
        <v>662</v>
      </c>
      <c r="F416" t="s">
        <v>423</v>
      </c>
    </row>
    <row r="417" spans="1:6" ht="11.25" hidden="1" customHeight="1" x14ac:dyDescent="0.2">
      <c r="A417">
        <v>2095</v>
      </c>
      <c r="B417" t="s">
        <v>656</v>
      </c>
      <c r="C417" t="s">
        <v>615</v>
      </c>
      <c r="D417" t="s">
        <v>658</v>
      </c>
      <c r="E417" t="s">
        <v>536</v>
      </c>
      <c r="F417" t="s">
        <v>423</v>
      </c>
    </row>
    <row r="418" spans="1:6" ht="11.25" hidden="1" customHeight="1" x14ac:dyDescent="0.2">
      <c r="A418">
        <v>2096</v>
      </c>
      <c r="B418" t="s">
        <v>1041</v>
      </c>
      <c r="C418" t="s">
        <v>1558</v>
      </c>
      <c r="D418" t="s">
        <v>1042</v>
      </c>
      <c r="E418" t="s">
        <v>569</v>
      </c>
      <c r="F418" t="s">
        <v>423</v>
      </c>
    </row>
    <row r="419" spans="1:6" ht="11.25" hidden="1" customHeight="1" x14ac:dyDescent="0.2">
      <c r="A419">
        <v>2097</v>
      </c>
      <c r="B419" t="s">
        <v>457</v>
      </c>
      <c r="C419" t="s">
        <v>1559</v>
      </c>
      <c r="D419" t="s">
        <v>458</v>
      </c>
      <c r="E419" t="s">
        <v>1040</v>
      </c>
      <c r="F419" t="s">
        <v>423</v>
      </c>
    </row>
    <row r="420" spans="1:6" ht="11.25" hidden="1" customHeight="1" x14ac:dyDescent="0.2">
      <c r="A420">
        <v>2098</v>
      </c>
      <c r="B420" t="s">
        <v>1560</v>
      </c>
      <c r="C420" t="s">
        <v>1561</v>
      </c>
      <c r="D420" t="s">
        <v>888</v>
      </c>
      <c r="E420" t="s">
        <v>1111</v>
      </c>
      <c r="F420" t="s">
        <v>423</v>
      </c>
    </row>
    <row r="421" spans="1:6" ht="11.25" hidden="1" customHeight="1" x14ac:dyDescent="0.2">
      <c r="A421">
        <v>2099</v>
      </c>
      <c r="B421" t="s">
        <v>1562</v>
      </c>
      <c r="C421" t="s">
        <v>1563</v>
      </c>
      <c r="D421" t="s">
        <v>1891</v>
      </c>
      <c r="E421" t="s">
        <v>1208</v>
      </c>
      <c r="F421" t="s">
        <v>429</v>
      </c>
    </row>
    <row r="422" spans="1:6" ht="11.25" hidden="1" customHeight="1" x14ac:dyDescent="0.2">
      <c r="A422">
        <v>2116</v>
      </c>
      <c r="B422" t="s">
        <v>1031</v>
      </c>
      <c r="C422" t="s">
        <v>1032</v>
      </c>
      <c r="D422" t="s">
        <v>1033</v>
      </c>
      <c r="E422" t="s">
        <v>459</v>
      </c>
      <c r="F422" t="s">
        <v>423</v>
      </c>
    </row>
    <row r="423" spans="1:6" ht="11.25" hidden="1" customHeight="1" x14ac:dyDescent="0.2">
      <c r="A423">
        <v>2117</v>
      </c>
      <c r="B423" t="s">
        <v>1034</v>
      </c>
      <c r="C423" t="s">
        <v>1035</v>
      </c>
      <c r="D423" t="s">
        <v>1036</v>
      </c>
      <c r="E423" t="s">
        <v>817</v>
      </c>
      <c r="F423" t="s">
        <v>423</v>
      </c>
    </row>
    <row r="424" spans="1:6" ht="11.25" hidden="1" customHeight="1" x14ac:dyDescent="0.2">
      <c r="A424">
        <v>2118</v>
      </c>
      <c r="B424" t="s">
        <v>1037</v>
      </c>
      <c r="C424" t="s">
        <v>1038</v>
      </c>
      <c r="D424" t="s">
        <v>1039</v>
      </c>
      <c r="E424" t="s">
        <v>683</v>
      </c>
      <c r="F424" t="s">
        <v>423</v>
      </c>
    </row>
    <row r="425" spans="1:6" ht="11.25" hidden="1" customHeight="1" x14ac:dyDescent="0.2">
      <c r="A425">
        <v>2119</v>
      </c>
      <c r="B425" t="s">
        <v>2240</v>
      </c>
      <c r="C425" t="s">
        <v>2241</v>
      </c>
      <c r="D425" t="s">
        <v>2585</v>
      </c>
      <c r="E425" t="s">
        <v>569</v>
      </c>
      <c r="F425" t="s">
        <v>423</v>
      </c>
    </row>
    <row r="426" spans="1:6" ht="11.25" hidden="1" customHeight="1" x14ac:dyDescent="0.2">
      <c r="A426">
        <v>2120</v>
      </c>
      <c r="B426" t="s">
        <v>709</v>
      </c>
      <c r="C426" t="s">
        <v>2242</v>
      </c>
      <c r="D426" t="s">
        <v>710</v>
      </c>
      <c r="E426" t="s">
        <v>2586</v>
      </c>
      <c r="F426" t="s">
        <v>423</v>
      </c>
    </row>
    <row r="427" spans="1:6" ht="11.25" hidden="1" customHeight="1" x14ac:dyDescent="0.2">
      <c r="A427">
        <v>2267</v>
      </c>
      <c r="B427" t="s">
        <v>1047</v>
      </c>
      <c r="C427" t="s">
        <v>1048</v>
      </c>
      <c r="D427" t="s">
        <v>1049</v>
      </c>
      <c r="E427" t="s">
        <v>925</v>
      </c>
      <c r="F427" t="s">
        <v>423</v>
      </c>
    </row>
    <row r="428" spans="1:6" ht="11.25" hidden="1" customHeight="1" x14ac:dyDescent="0.2">
      <c r="A428">
        <v>2268</v>
      </c>
      <c r="B428" t="s">
        <v>656</v>
      </c>
      <c r="C428" t="s">
        <v>1050</v>
      </c>
      <c r="D428" t="s">
        <v>658</v>
      </c>
      <c r="E428" t="s">
        <v>1051</v>
      </c>
      <c r="F428" t="s">
        <v>423</v>
      </c>
    </row>
    <row r="429" spans="1:6" ht="11.25" hidden="1" customHeight="1" x14ac:dyDescent="0.2">
      <c r="A429">
        <v>2269</v>
      </c>
      <c r="B429" t="s">
        <v>1052</v>
      </c>
      <c r="C429" t="s">
        <v>1053</v>
      </c>
      <c r="D429" t="s">
        <v>1054</v>
      </c>
      <c r="E429" t="s">
        <v>579</v>
      </c>
      <c r="F429" t="s">
        <v>423</v>
      </c>
    </row>
    <row r="430" spans="1:6" ht="11.25" hidden="1" customHeight="1" x14ac:dyDescent="0.2">
      <c r="A430">
        <v>2271</v>
      </c>
      <c r="B430" t="s">
        <v>955</v>
      </c>
      <c r="C430" t="s">
        <v>1564</v>
      </c>
      <c r="D430" t="s">
        <v>956</v>
      </c>
      <c r="E430" t="s">
        <v>840</v>
      </c>
      <c r="F430" t="s">
        <v>429</v>
      </c>
    </row>
    <row r="431" spans="1:6" ht="11.25" hidden="1" customHeight="1" x14ac:dyDescent="0.2">
      <c r="A431">
        <v>2272</v>
      </c>
      <c r="B431" t="s">
        <v>1565</v>
      </c>
      <c r="C431" t="s">
        <v>1486</v>
      </c>
      <c r="D431" t="s">
        <v>1892</v>
      </c>
      <c r="E431" t="s">
        <v>461</v>
      </c>
      <c r="F431" t="s">
        <v>429</v>
      </c>
    </row>
    <row r="432" spans="1:6" ht="11.25" hidden="1" customHeight="1" x14ac:dyDescent="0.2">
      <c r="A432">
        <v>2273</v>
      </c>
      <c r="B432" t="s">
        <v>1566</v>
      </c>
      <c r="C432" t="s">
        <v>1567</v>
      </c>
      <c r="D432" t="s">
        <v>1893</v>
      </c>
      <c r="E432" t="s">
        <v>432</v>
      </c>
      <c r="F432" t="s">
        <v>429</v>
      </c>
    </row>
    <row r="433" spans="1:6" ht="11.25" hidden="1" customHeight="1" x14ac:dyDescent="0.2">
      <c r="A433">
        <v>2274</v>
      </c>
      <c r="B433" t="s">
        <v>674</v>
      </c>
      <c r="C433" t="s">
        <v>1568</v>
      </c>
      <c r="D433" t="s">
        <v>676</v>
      </c>
      <c r="E433" t="s">
        <v>829</v>
      </c>
      <c r="F433" t="s">
        <v>429</v>
      </c>
    </row>
    <row r="434" spans="1:6" ht="11.25" hidden="1" customHeight="1" x14ac:dyDescent="0.2">
      <c r="A434">
        <v>2275</v>
      </c>
      <c r="B434" t="s">
        <v>467</v>
      </c>
      <c r="C434" t="s">
        <v>1569</v>
      </c>
      <c r="D434" t="s">
        <v>468</v>
      </c>
      <c r="E434" t="s">
        <v>1310</v>
      </c>
      <c r="F434" t="s">
        <v>429</v>
      </c>
    </row>
    <row r="435" spans="1:6" ht="11.25" hidden="1" customHeight="1" x14ac:dyDescent="0.2">
      <c r="A435">
        <v>2276</v>
      </c>
      <c r="B435" t="s">
        <v>1570</v>
      </c>
      <c r="C435" t="s">
        <v>1571</v>
      </c>
      <c r="D435" t="s">
        <v>1894</v>
      </c>
      <c r="E435" t="s">
        <v>1895</v>
      </c>
      <c r="F435" t="s">
        <v>429</v>
      </c>
    </row>
    <row r="436" spans="1:6" ht="11.25" hidden="1" customHeight="1" x14ac:dyDescent="0.2">
      <c r="A436">
        <v>2277</v>
      </c>
      <c r="B436" t="s">
        <v>1572</v>
      </c>
      <c r="C436" t="s">
        <v>1573</v>
      </c>
      <c r="D436" t="s">
        <v>1860</v>
      </c>
      <c r="E436" t="s">
        <v>1896</v>
      </c>
      <c r="F436" t="s">
        <v>429</v>
      </c>
    </row>
    <row r="437" spans="1:6" ht="11.25" hidden="1" customHeight="1" x14ac:dyDescent="0.2">
      <c r="A437">
        <v>2278</v>
      </c>
      <c r="B437" t="s">
        <v>1574</v>
      </c>
      <c r="C437" t="s">
        <v>1575</v>
      </c>
      <c r="D437" t="s">
        <v>1897</v>
      </c>
      <c r="E437" t="s">
        <v>1004</v>
      </c>
      <c r="F437" t="s">
        <v>429</v>
      </c>
    </row>
    <row r="438" spans="1:6" ht="11.25" hidden="1" customHeight="1" x14ac:dyDescent="0.2">
      <c r="A438">
        <v>2279</v>
      </c>
      <c r="B438" t="s">
        <v>1226</v>
      </c>
      <c r="C438" t="s">
        <v>1576</v>
      </c>
      <c r="D438" t="s">
        <v>1227</v>
      </c>
      <c r="E438" t="s">
        <v>605</v>
      </c>
      <c r="F438" t="s">
        <v>429</v>
      </c>
    </row>
    <row r="439" spans="1:6" ht="11.25" hidden="1" customHeight="1" x14ac:dyDescent="0.2">
      <c r="A439">
        <v>2280</v>
      </c>
      <c r="B439" t="s">
        <v>1444</v>
      </c>
      <c r="C439" t="s">
        <v>1669</v>
      </c>
      <c r="D439" t="s">
        <v>1823</v>
      </c>
      <c r="E439" t="s">
        <v>1951</v>
      </c>
      <c r="F439" t="s">
        <v>444</v>
      </c>
    </row>
    <row r="440" spans="1:6" ht="11.25" hidden="1" customHeight="1" x14ac:dyDescent="0.2">
      <c r="A440">
        <v>2281</v>
      </c>
      <c r="B440" t="s">
        <v>1055</v>
      </c>
      <c r="C440" t="s">
        <v>2243</v>
      </c>
      <c r="D440" t="s">
        <v>1056</v>
      </c>
      <c r="E440" t="s">
        <v>522</v>
      </c>
      <c r="F440" t="s">
        <v>444</v>
      </c>
    </row>
    <row r="441" spans="1:6" ht="11.25" hidden="1" customHeight="1" x14ac:dyDescent="0.2">
      <c r="A441">
        <v>2282</v>
      </c>
      <c r="B441" t="s">
        <v>2244</v>
      </c>
      <c r="C441" t="s">
        <v>2245</v>
      </c>
      <c r="D441" t="s">
        <v>2587</v>
      </c>
      <c r="E441" t="s">
        <v>2588</v>
      </c>
      <c r="F441" t="s">
        <v>444</v>
      </c>
    </row>
    <row r="442" spans="1:6" ht="11.25" hidden="1" customHeight="1" x14ac:dyDescent="0.2">
      <c r="A442">
        <v>2283</v>
      </c>
      <c r="B442" t="s">
        <v>2246</v>
      </c>
      <c r="C442" t="s">
        <v>2247</v>
      </c>
      <c r="D442" t="s">
        <v>2589</v>
      </c>
      <c r="E442" t="s">
        <v>505</v>
      </c>
      <c r="F442" t="s">
        <v>444</v>
      </c>
    </row>
    <row r="443" spans="1:6" ht="11.25" hidden="1" customHeight="1" x14ac:dyDescent="0.2">
      <c r="A443">
        <v>2284</v>
      </c>
      <c r="B443" t="s">
        <v>2248</v>
      </c>
      <c r="C443" t="s">
        <v>2249</v>
      </c>
      <c r="D443" t="s">
        <v>2590</v>
      </c>
      <c r="E443" t="s">
        <v>750</v>
      </c>
      <c r="F443" t="s">
        <v>444</v>
      </c>
    </row>
    <row r="444" spans="1:6" ht="11.25" hidden="1" customHeight="1" x14ac:dyDescent="0.2">
      <c r="A444">
        <v>2285</v>
      </c>
      <c r="B444" t="s">
        <v>2250</v>
      </c>
      <c r="C444" t="s">
        <v>2251</v>
      </c>
      <c r="D444" t="s">
        <v>2591</v>
      </c>
      <c r="E444" t="s">
        <v>1925</v>
      </c>
      <c r="F444" t="s">
        <v>444</v>
      </c>
    </row>
    <row r="445" spans="1:6" ht="11.25" hidden="1" customHeight="1" x14ac:dyDescent="0.2">
      <c r="A445">
        <v>2286</v>
      </c>
      <c r="B445" t="s">
        <v>1158</v>
      </c>
      <c r="C445" t="s">
        <v>2252</v>
      </c>
      <c r="D445" t="s">
        <v>1159</v>
      </c>
      <c r="E445" t="s">
        <v>2592</v>
      </c>
      <c r="F445" t="s">
        <v>444</v>
      </c>
    </row>
    <row r="446" spans="1:6" ht="11.25" hidden="1" customHeight="1" x14ac:dyDescent="0.2">
      <c r="A446">
        <v>2327</v>
      </c>
      <c r="B446" t="s">
        <v>1061</v>
      </c>
      <c r="C446" t="s">
        <v>842</v>
      </c>
      <c r="D446" t="s">
        <v>1062</v>
      </c>
      <c r="E446" t="s">
        <v>557</v>
      </c>
      <c r="F446" t="s">
        <v>423</v>
      </c>
    </row>
    <row r="447" spans="1:6" ht="11.25" hidden="1" customHeight="1" x14ac:dyDescent="0.2">
      <c r="A447">
        <v>2328</v>
      </c>
      <c r="B447" t="s">
        <v>1063</v>
      </c>
      <c r="C447" t="s">
        <v>1064</v>
      </c>
      <c r="D447" t="s">
        <v>1065</v>
      </c>
      <c r="E447" t="s">
        <v>1066</v>
      </c>
      <c r="F447" t="s">
        <v>423</v>
      </c>
    </row>
    <row r="448" spans="1:6" ht="11.25" hidden="1" customHeight="1" x14ac:dyDescent="0.2">
      <c r="A448">
        <v>2329</v>
      </c>
      <c r="B448" t="s">
        <v>454</v>
      </c>
      <c r="C448" t="s">
        <v>1067</v>
      </c>
      <c r="D448" t="s">
        <v>455</v>
      </c>
      <c r="E448" t="s">
        <v>768</v>
      </c>
      <c r="F448" t="s">
        <v>423</v>
      </c>
    </row>
    <row r="449" spans="1:6" ht="11.25" hidden="1" customHeight="1" x14ac:dyDescent="0.2">
      <c r="A449">
        <v>2330</v>
      </c>
      <c r="B449" t="s">
        <v>1068</v>
      </c>
      <c r="C449" t="s">
        <v>1069</v>
      </c>
      <c r="D449" t="s">
        <v>1070</v>
      </c>
      <c r="E449" t="s">
        <v>1071</v>
      </c>
      <c r="F449" t="s">
        <v>423</v>
      </c>
    </row>
    <row r="450" spans="1:6" ht="11.25" hidden="1" customHeight="1" x14ac:dyDescent="0.2">
      <c r="A450">
        <v>2331</v>
      </c>
      <c r="B450" t="s">
        <v>1072</v>
      </c>
      <c r="C450" t="s">
        <v>1073</v>
      </c>
      <c r="D450" t="s">
        <v>1074</v>
      </c>
      <c r="E450" t="s">
        <v>484</v>
      </c>
      <c r="F450" t="s">
        <v>423</v>
      </c>
    </row>
    <row r="451" spans="1:6" ht="11.25" hidden="1" customHeight="1" x14ac:dyDescent="0.2">
      <c r="A451">
        <v>2332</v>
      </c>
      <c r="B451" t="s">
        <v>621</v>
      </c>
      <c r="C451" t="s">
        <v>1075</v>
      </c>
      <c r="D451" t="s">
        <v>1076</v>
      </c>
      <c r="E451" t="s">
        <v>962</v>
      </c>
      <c r="F451" t="s">
        <v>423</v>
      </c>
    </row>
    <row r="452" spans="1:6" ht="11.25" hidden="1" customHeight="1" x14ac:dyDescent="0.2">
      <c r="A452">
        <v>2336</v>
      </c>
      <c r="B452" t="s">
        <v>929</v>
      </c>
      <c r="C452" t="s">
        <v>1577</v>
      </c>
      <c r="D452" t="s">
        <v>930</v>
      </c>
      <c r="E452" t="s">
        <v>992</v>
      </c>
      <c r="F452" t="s">
        <v>423</v>
      </c>
    </row>
    <row r="453" spans="1:6" ht="11.25" hidden="1" customHeight="1" x14ac:dyDescent="0.2">
      <c r="A453">
        <v>2337</v>
      </c>
      <c r="B453" t="s">
        <v>1578</v>
      </c>
      <c r="C453" t="s">
        <v>1579</v>
      </c>
      <c r="D453" t="s">
        <v>1898</v>
      </c>
      <c r="E453" t="s">
        <v>1899</v>
      </c>
      <c r="F453" t="s">
        <v>423</v>
      </c>
    </row>
    <row r="454" spans="1:6" ht="11.25" hidden="1" customHeight="1" x14ac:dyDescent="0.2">
      <c r="A454">
        <v>2339</v>
      </c>
      <c r="B454" t="s">
        <v>1297</v>
      </c>
      <c r="C454" t="s">
        <v>1013</v>
      </c>
      <c r="D454" t="s">
        <v>779</v>
      </c>
      <c r="E454" t="s">
        <v>1015</v>
      </c>
      <c r="F454" t="s">
        <v>423</v>
      </c>
    </row>
    <row r="455" spans="1:6" ht="11.25" hidden="1" customHeight="1" x14ac:dyDescent="0.2">
      <c r="A455">
        <v>2342</v>
      </c>
      <c r="B455" t="s">
        <v>1580</v>
      </c>
      <c r="C455" t="s">
        <v>1581</v>
      </c>
      <c r="D455" t="s">
        <v>1900</v>
      </c>
      <c r="E455" t="s">
        <v>1901</v>
      </c>
      <c r="F455" t="s">
        <v>423</v>
      </c>
    </row>
    <row r="456" spans="1:6" ht="11.25" hidden="1" customHeight="1" x14ac:dyDescent="0.2">
      <c r="A456">
        <v>2344</v>
      </c>
      <c r="B456" t="s">
        <v>1483</v>
      </c>
      <c r="C456" t="s">
        <v>1582</v>
      </c>
      <c r="D456" t="s">
        <v>1847</v>
      </c>
      <c r="E456" t="s">
        <v>498</v>
      </c>
      <c r="F456" t="s">
        <v>429</v>
      </c>
    </row>
    <row r="457" spans="1:6" ht="11.25" hidden="1" customHeight="1" x14ac:dyDescent="0.2">
      <c r="A457">
        <v>2345</v>
      </c>
      <c r="B457" t="s">
        <v>1583</v>
      </c>
      <c r="C457" t="s">
        <v>1098</v>
      </c>
      <c r="D457" t="s">
        <v>1902</v>
      </c>
      <c r="E457" t="s">
        <v>1903</v>
      </c>
      <c r="F457" t="s">
        <v>429</v>
      </c>
    </row>
    <row r="458" spans="1:6" ht="11.25" hidden="1" customHeight="1" x14ac:dyDescent="0.2">
      <c r="A458">
        <v>2346</v>
      </c>
      <c r="B458" t="s">
        <v>873</v>
      </c>
      <c r="C458" t="s">
        <v>1584</v>
      </c>
      <c r="D458" t="s">
        <v>875</v>
      </c>
      <c r="E458" t="s">
        <v>1865</v>
      </c>
      <c r="F458" t="s">
        <v>429</v>
      </c>
    </row>
    <row r="459" spans="1:6" ht="11.25" hidden="1" customHeight="1" x14ac:dyDescent="0.2">
      <c r="A459">
        <v>2347</v>
      </c>
      <c r="B459" t="s">
        <v>1297</v>
      </c>
      <c r="C459" t="s">
        <v>1585</v>
      </c>
      <c r="D459" t="s">
        <v>779</v>
      </c>
      <c r="E459" t="s">
        <v>1111</v>
      </c>
      <c r="F459" t="s">
        <v>429</v>
      </c>
    </row>
    <row r="460" spans="1:6" ht="11.25" hidden="1" customHeight="1" x14ac:dyDescent="0.2">
      <c r="A460">
        <v>2348</v>
      </c>
      <c r="B460" t="s">
        <v>1586</v>
      </c>
      <c r="C460" t="s">
        <v>1587</v>
      </c>
      <c r="D460" t="s">
        <v>1904</v>
      </c>
      <c r="E460" t="s">
        <v>1328</v>
      </c>
      <c r="F460" t="s">
        <v>429</v>
      </c>
    </row>
    <row r="461" spans="1:6" ht="11.25" hidden="1" customHeight="1" x14ac:dyDescent="0.2">
      <c r="A461">
        <v>2349</v>
      </c>
      <c r="B461" t="s">
        <v>1588</v>
      </c>
      <c r="C461" t="s">
        <v>1153</v>
      </c>
      <c r="D461" t="s">
        <v>1905</v>
      </c>
      <c r="E461" t="s">
        <v>764</v>
      </c>
      <c r="F461" t="s">
        <v>429</v>
      </c>
    </row>
    <row r="462" spans="1:6" ht="11.25" hidden="1" customHeight="1" x14ac:dyDescent="0.2">
      <c r="A462">
        <v>2350</v>
      </c>
      <c r="B462" t="s">
        <v>793</v>
      </c>
      <c r="C462" t="s">
        <v>442</v>
      </c>
      <c r="D462" t="s">
        <v>794</v>
      </c>
      <c r="E462" t="s">
        <v>435</v>
      </c>
      <c r="F462" t="s">
        <v>429</v>
      </c>
    </row>
    <row r="463" spans="1:6" ht="11.25" hidden="1" customHeight="1" x14ac:dyDescent="0.2">
      <c r="A463">
        <v>2351</v>
      </c>
      <c r="B463" t="s">
        <v>587</v>
      </c>
      <c r="C463" t="s">
        <v>1589</v>
      </c>
      <c r="D463" t="s">
        <v>589</v>
      </c>
      <c r="E463" t="s">
        <v>1160</v>
      </c>
      <c r="F463" t="s">
        <v>429</v>
      </c>
    </row>
    <row r="464" spans="1:6" ht="11.25" hidden="1" customHeight="1" x14ac:dyDescent="0.2">
      <c r="A464">
        <v>2352</v>
      </c>
      <c r="B464" t="s">
        <v>798</v>
      </c>
      <c r="C464" t="s">
        <v>754</v>
      </c>
      <c r="D464" t="s">
        <v>799</v>
      </c>
      <c r="E464" t="s">
        <v>756</v>
      </c>
      <c r="F464" t="s">
        <v>429</v>
      </c>
    </row>
    <row r="465" spans="1:6" ht="11.25" hidden="1" customHeight="1" x14ac:dyDescent="0.2">
      <c r="A465">
        <v>2353</v>
      </c>
      <c r="B465" t="s">
        <v>527</v>
      </c>
      <c r="C465" t="s">
        <v>1510</v>
      </c>
      <c r="D465" t="s">
        <v>528</v>
      </c>
      <c r="E465" t="s">
        <v>1025</v>
      </c>
      <c r="F465" t="s">
        <v>429</v>
      </c>
    </row>
    <row r="466" spans="1:6" ht="11.25" hidden="1" customHeight="1" x14ac:dyDescent="0.2">
      <c r="A466">
        <v>2354</v>
      </c>
      <c r="B466" t="s">
        <v>2253</v>
      </c>
      <c r="C466" t="s">
        <v>2254</v>
      </c>
      <c r="D466" t="s">
        <v>2593</v>
      </c>
      <c r="E466" t="s">
        <v>795</v>
      </c>
      <c r="F466" t="s">
        <v>429</v>
      </c>
    </row>
    <row r="467" spans="1:6" ht="11.25" hidden="1" customHeight="1" x14ac:dyDescent="0.2">
      <c r="A467">
        <v>2355</v>
      </c>
      <c r="B467" t="s">
        <v>855</v>
      </c>
      <c r="C467" t="s">
        <v>2255</v>
      </c>
      <c r="D467" t="s">
        <v>857</v>
      </c>
      <c r="E467" t="s">
        <v>1025</v>
      </c>
      <c r="F467" t="s">
        <v>429</v>
      </c>
    </row>
    <row r="468" spans="1:6" ht="11.25" hidden="1" customHeight="1" x14ac:dyDescent="0.2">
      <c r="A468">
        <v>2356</v>
      </c>
      <c r="B468" t="s">
        <v>1595</v>
      </c>
      <c r="C468" t="s">
        <v>1407</v>
      </c>
      <c r="D468" t="s">
        <v>1907</v>
      </c>
      <c r="E468" t="s">
        <v>1097</v>
      </c>
      <c r="F468" t="s">
        <v>429</v>
      </c>
    </row>
    <row r="469" spans="1:6" ht="11.25" hidden="1" customHeight="1" x14ac:dyDescent="0.2">
      <c r="A469">
        <v>2357</v>
      </c>
      <c r="B469" t="s">
        <v>2106</v>
      </c>
      <c r="C469" t="s">
        <v>2256</v>
      </c>
      <c r="D469" t="s">
        <v>964</v>
      </c>
      <c r="E469" t="s">
        <v>2594</v>
      </c>
      <c r="F469" t="s">
        <v>429</v>
      </c>
    </row>
    <row r="470" spans="1:6" ht="11.25" hidden="1" customHeight="1" x14ac:dyDescent="0.2">
      <c r="A470">
        <v>2358</v>
      </c>
      <c r="B470" t="s">
        <v>2257</v>
      </c>
      <c r="C470" t="s">
        <v>2258</v>
      </c>
      <c r="D470" t="s">
        <v>2595</v>
      </c>
      <c r="E470" t="s">
        <v>1840</v>
      </c>
      <c r="F470" t="s">
        <v>429</v>
      </c>
    </row>
    <row r="471" spans="1:6" ht="11.25" hidden="1" customHeight="1" x14ac:dyDescent="0.2">
      <c r="A471">
        <v>2359</v>
      </c>
      <c r="B471" t="s">
        <v>508</v>
      </c>
      <c r="C471" t="s">
        <v>647</v>
      </c>
      <c r="D471" t="s">
        <v>452</v>
      </c>
      <c r="E471" t="s">
        <v>2596</v>
      </c>
      <c r="F471" t="s">
        <v>429</v>
      </c>
    </row>
    <row r="472" spans="1:6" ht="11.25" hidden="1" customHeight="1" x14ac:dyDescent="0.2">
      <c r="A472">
        <v>2360</v>
      </c>
      <c r="B472" t="s">
        <v>2259</v>
      </c>
      <c r="C472" t="s">
        <v>2260</v>
      </c>
      <c r="D472" t="s">
        <v>2597</v>
      </c>
      <c r="E472" t="s">
        <v>2598</v>
      </c>
      <c r="F472" t="s">
        <v>429</v>
      </c>
    </row>
    <row r="473" spans="1:6" ht="11.25" hidden="1" customHeight="1" x14ac:dyDescent="0.2">
      <c r="A473">
        <v>2362</v>
      </c>
      <c r="B473" t="s">
        <v>2261</v>
      </c>
      <c r="C473" t="s">
        <v>2262</v>
      </c>
      <c r="D473" t="s">
        <v>2599</v>
      </c>
      <c r="E473" t="s">
        <v>484</v>
      </c>
      <c r="F473" t="s">
        <v>444</v>
      </c>
    </row>
    <row r="474" spans="1:6" ht="11.25" hidden="1" customHeight="1" x14ac:dyDescent="0.2">
      <c r="A474">
        <v>2363</v>
      </c>
      <c r="B474" t="s">
        <v>2263</v>
      </c>
      <c r="C474" t="s">
        <v>2264</v>
      </c>
      <c r="D474" t="s">
        <v>2600</v>
      </c>
      <c r="E474" t="s">
        <v>807</v>
      </c>
      <c r="F474" t="s">
        <v>444</v>
      </c>
    </row>
    <row r="475" spans="1:6" ht="11.25" hidden="1" customHeight="1" x14ac:dyDescent="0.2">
      <c r="A475">
        <v>2364</v>
      </c>
      <c r="B475" t="s">
        <v>835</v>
      </c>
      <c r="C475" t="s">
        <v>2265</v>
      </c>
      <c r="D475" t="s">
        <v>837</v>
      </c>
      <c r="E475" t="s">
        <v>1973</v>
      </c>
      <c r="F475" t="s">
        <v>444</v>
      </c>
    </row>
    <row r="476" spans="1:6" ht="11.25" hidden="1" customHeight="1" x14ac:dyDescent="0.2">
      <c r="A476">
        <v>2365</v>
      </c>
      <c r="B476" t="s">
        <v>2266</v>
      </c>
      <c r="C476" t="s">
        <v>2267</v>
      </c>
      <c r="D476" t="s">
        <v>2601</v>
      </c>
      <c r="E476" t="s">
        <v>434</v>
      </c>
      <c r="F476" t="s">
        <v>444</v>
      </c>
    </row>
    <row r="477" spans="1:6" ht="11.25" hidden="1" customHeight="1" x14ac:dyDescent="0.2">
      <c r="A477">
        <v>2366</v>
      </c>
      <c r="B477" t="s">
        <v>519</v>
      </c>
      <c r="C477" t="s">
        <v>615</v>
      </c>
      <c r="D477" t="s">
        <v>521</v>
      </c>
      <c r="E477" t="s">
        <v>536</v>
      </c>
      <c r="F477" t="s">
        <v>444</v>
      </c>
    </row>
    <row r="478" spans="1:6" ht="11.25" hidden="1" customHeight="1" x14ac:dyDescent="0.2">
      <c r="A478">
        <v>2367</v>
      </c>
      <c r="B478" t="s">
        <v>2268</v>
      </c>
      <c r="C478" t="s">
        <v>824</v>
      </c>
      <c r="D478" t="s">
        <v>2602</v>
      </c>
      <c r="E478" t="s">
        <v>2603</v>
      </c>
      <c r="F478" t="s">
        <v>444</v>
      </c>
    </row>
    <row r="479" spans="1:6" ht="11.25" hidden="1" customHeight="1" x14ac:dyDescent="0.2">
      <c r="A479">
        <v>2368</v>
      </c>
      <c r="B479" t="s">
        <v>2269</v>
      </c>
      <c r="C479" t="s">
        <v>976</v>
      </c>
      <c r="D479" t="s">
        <v>2604</v>
      </c>
      <c r="E479" t="s">
        <v>593</v>
      </c>
      <c r="F479" t="s">
        <v>444</v>
      </c>
    </row>
    <row r="480" spans="1:6" ht="11.25" hidden="1" customHeight="1" x14ac:dyDescent="0.2">
      <c r="A480">
        <v>2369</v>
      </c>
      <c r="B480" t="s">
        <v>2270</v>
      </c>
      <c r="C480" t="s">
        <v>1665</v>
      </c>
      <c r="D480" t="s">
        <v>2605</v>
      </c>
      <c r="E480" t="s">
        <v>2606</v>
      </c>
      <c r="F480" t="s">
        <v>444</v>
      </c>
    </row>
    <row r="481" spans="1:6" ht="11.25" hidden="1" customHeight="1" x14ac:dyDescent="0.2">
      <c r="A481">
        <v>2370</v>
      </c>
      <c r="B481" t="s">
        <v>2271</v>
      </c>
      <c r="C481" t="s">
        <v>2272</v>
      </c>
      <c r="D481" t="s">
        <v>2607</v>
      </c>
      <c r="E481" t="s">
        <v>509</v>
      </c>
      <c r="F481" t="s">
        <v>444</v>
      </c>
    </row>
    <row r="482" spans="1:6" ht="11.25" hidden="1" customHeight="1" x14ac:dyDescent="0.2">
      <c r="A482">
        <v>2382</v>
      </c>
      <c r="B482" t="s">
        <v>1658</v>
      </c>
      <c r="C482" t="s">
        <v>2273</v>
      </c>
      <c r="D482" t="s">
        <v>1944</v>
      </c>
      <c r="E482" t="s">
        <v>2608</v>
      </c>
      <c r="F482" t="s">
        <v>444</v>
      </c>
    </row>
    <row r="483" spans="1:6" ht="11.25" hidden="1" customHeight="1" x14ac:dyDescent="0.2">
      <c r="A483">
        <v>2503</v>
      </c>
      <c r="B483" t="s">
        <v>1590</v>
      </c>
      <c r="C483" t="s">
        <v>1591</v>
      </c>
      <c r="D483" t="s">
        <v>1906</v>
      </c>
      <c r="E483" t="s">
        <v>683</v>
      </c>
      <c r="F483" t="s">
        <v>429</v>
      </c>
    </row>
    <row r="484" spans="1:6" ht="11.25" hidden="1" customHeight="1" x14ac:dyDescent="0.2">
      <c r="A484">
        <v>2520</v>
      </c>
      <c r="B484" t="s">
        <v>891</v>
      </c>
      <c r="C484" t="s">
        <v>1592</v>
      </c>
      <c r="D484" t="s">
        <v>892</v>
      </c>
      <c r="E484" t="s">
        <v>936</v>
      </c>
      <c r="F484" t="s">
        <v>429</v>
      </c>
    </row>
    <row r="485" spans="1:6" ht="11.25" hidden="1" customHeight="1" x14ac:dyDescent="0.2">
      <c r="A485">
        <v>2525</v>
      </c>
      <c r="B485" t="s">
        <v>1093</v>
      </c>
      <c r="C485" t="s">
        <v>1094</v>
      </c>
      <c r="D485" t="s">
        <v>1095</v>
      </c>
      <c r="E485" t="s">
        <v>1096</v>
      </c>
      <c r="F485" t="s">
        <v>423</v>
      </c>
    </row>
    <row r="486" spans="1:6" ht="11.25" hidden="1" customHeight="1" x14ac:dyDescent="0.2">
      <c r="A486">
        <v>2526</v>
      </c>
      <c r="B486" t="s">
        <v>510</v>
      </c>
      <c r="C486" t="s">
        <v>660</v>
      </c>
      <c r="D486" t="s">
        <v>511</v>
      </c>
      <c r="E486" t="s">
        <v>667</v>
      </c>
      <c r="F486" t="s">
        <v>429</v>
      </c>
    </row>
    <row r="487" spans="1:6" ht="11.25" hidden="1" customHeight="1" x14ac:dyDescent="0.2">
      <c r="A487">
        <v>2527</v>
      </c>
      <c r="B487" t="s">
        <v>1593</v>
      </c>
      <c r="C487" t="s">
        <v>1594</v>
      </c>
      <c r="D487" t="s">
        <v>875</v>
      </c>
      <c r="E487" t="s">
        <v>469</v>
      </c>
      <c r="F487" t="s">
        <v>429</v>
      </c>
    </row>
    <row r="488" spans="1:6" ht="11.25" hidden="1" customHeight="1" x14ac:dyDescent="0.2">
      <c r="A488">
        <v>2532</v>
      </c>
      <c r="B488" t="s">
        <v>1596</v>
      </c>
      <c r="C488" t="s">
        <v>1597</v>
      </c>
      <c r="D488" t="s">
        <v>1908</v>
      </c>
      <c r="E488" t="s">
        <v>1909</v>
      </c>
      <c r="F488" t="s">
        <v>429</v>
      </c>
    </row>
    <row r="489" spans="1:6" ht="11.25" hidden="1" customHeight="1" x14ac:dyDescent="0.2">
      <c r="A489">
        <v>2533</v>
      </c>
      <c r="B489" t="s">
        <v>1598</v>
      </c>
      <c r="C489" t="s">
        <v>1599</v>
      </c>
      <c r="D489" t="s">
        <v>1910</v>
      </c>
      <c r="E489" t="s">
        <v>579</v>
      </c>
      <c r="F489" t="s">
        <v>429</v>
      </c>
    </row>
    <row r="490" spans="1:6" ht="11.25" hidden="1" customHeight="1" x14ac:dyDescent="0.2">
      <c r="A490">
        <v>2534</v>
      </c>
      <c r="B490" t="s">
        <v>1600</v>
      </c>
      <c r="C490" t="s">
        <v>1601</v>
      </c>
      <c r="D490" t="s">
        <v>1911</v>
      </c>
      <c r="E490" t="s">
        <v>516</v>
      </c>
      <c r="F490" t="s">
        <v>429</v>
      </c>
    </row>
    <row r="491" spans="1:6" ht="11.25" hidden="1" customHeight="1" x14ac:dyDescent="0.2">
      <c r="A491">
        <v>2535</v>
      </c>
      <c r="B491" t="s">
        <v>879</v>
      </c>
      <c r="C491" t="s">
        <v>1602</v>
      </c>
      <c r="D491" t="s">
        <v>881</v>
      </c>
      <c r="E491" t="s">
        <v>583</v>
      </c>
      <c r="F491" t="s">
        <v>429</v>
      </c>
    </row>
    <row r="492" spans="1:6" ht="11.25" hidden="1" customHeight="1" x14ac:dyDescent="0.2">
      <c r="A492">
        <v>2536</v>
      </c>
      <c r="B492" t="s">
        <v>1603</v>
      </c>
      <c r="C492" t="s">
        <v>1604</v>
      </c>
      <c r="D492" t="s">
        <v>1912</v>
      </c>
      <c r="E492" t="s">
        <v>849</v>
      </c>
      <c r="F492" t="s">
        <v>429</v>
      </c>
    </row>
    <row r="493" spans="1:6" ht="11.25" hidden="1" customHeight="1" x14ac:dyDescent="0.2">
      <c r="A493">
        <v>2537</v>
      </c>
      <c r="B493" t="s">
        <v>1605</v>
      </c>
      <c r="C493" t="s">
        <v>1606</v>
      </c>
      <c r="D493" t="s">
        <v>1913</v>
      </c>
      <c r="E493" t="s">
        <v>1914</v>
      </c>
      <c r="F493" t="s">
        <v>429</v>
      </c>
    </row>
    <row r="494" spans="1:6" ht="11.25" hidden="1" customHeight="1" x14ac:dyDescent="0.2">
      <c r="A494">
        <v>2538</v>
      </c>
      <c r="B494" t="s">
        <v>2274</v>
      </c>
      <c r="C494" t="s">
        <v>2275</v>
      </c>
      <c r="D494" t="s">
        <v>2609</v>
      </c>
      <c r="E494" t="s">
        <v>817</v>
      </c>
      <c r="F494" t="s">
        <v>429</v>
      </c>
    </row>
    <row r="495" spans="1:6" ht="11.25" hidden="1" customHeight="1" x14ac:dyDescent="0.2">
      <c r="A495">
        <v>2539</v>
      </c>
      <c r="B495" t="s">
        <v>2276</v>
      </c>
      <c r="C495" t="s">
        <v>2277</v>
      </c>
      <c r="D495" t="s">
        <v>2610</v>
      </c>
      <c r="E495" t="s">
        <v>665</v>
      </c>
      <c r="F495" t="s">
        <v>429</v>
      </c>
    </row>
    <row r="496" spans="1:6" ht="11.25" hidden="1" customHeight="1" x14ac:dyDescent="0.2">
      <c r="A496">
        <v>2540</v>
      </c>
      <c r="B496" t="s">
        <v>464</v>
      </c>
      <c r="C496" t="s">
        <v>2278</v>
      </c>
      <c r="D496" t="s">
        <v>465</v>
      </c>
      <c r="E496" t="s">
        <v>2611</v>
      </c>
      <c r="F496" t="s">
        <v>429</v>
      </c>
    </row>
    <row r="497" spans="1:6" ht="11.25" hidden="1" customHeight="1" x14ac:dyDescent="0.2">
      <c r="A497">
        <v>2541</v>
      </c>
      <c r="B497" t="s">
        <v>2279</v>
      </c>
      <c r="C497" t="s">
        <v>2280</v>
      </c>
      <c r="D497" t="s">
        <v>1940</v>
      </c>
      <c r="E497" t="s">
        <v>2612</v>
      </c>
      <c r="F497" t="s">
        <v>429</v>
      </c>
    </row>
    <row r="498" spans="1:6" ht="11.25" hidden="1" customHeight="1" x14ac:dyDescent="0.2">
      <c r="A498">
        <v>2542</v>
      </c>
      <c r="B498" t="s">
        <v>2281</v>
      </c>
      <c r="C498" t="s">
        <v>2282</v>
      </c>
      <c r="D498" t="s">
        <v>2613</v>
      </c>
      <c r="E498" t="s">
        <v>850</v>
      </c>
      <c r="F498" t="s">
        <v>429</v>
      </c>
    </row>
    <row r="499" spans="1:6" ht="11.25" hidden="1" customHeight="1" x14ac:dyDescent="0.2">
      <c r="A499">
        <v>2543</v>
      </c>
      <c r="B499" t="s">
        <v>1365</v>
      </c>
      <c r="C499" t="s">
        <v>2239</v>
      </c>
      <c r="D499" t="s">
        <v>1367</v>
      </c>
      <c r="E499" t="s">
        <v>438</v>
      </c>
      <c r="F499" t="s">
        <v>444</v>
      </c>
    </row>
    <row r="500" spans="1:6" ht="11.25" hidden="1" customHeight="1" x14ac:dyDescent="0.2">
      <c r="A500">
        <v>2544</v>
      </c>
      <c r="B500" t="s">
        <v>1012</v>
      </c>
      <c r="C500" t="s">
        <v>2283</v>
      </c>
      <c r="D500" t="s">
        <v>1014</v>
      </c>
      <c r="E500" t="s">
        <v>790</v>
      </c>
      <c r="F500" t="s">
        <v>444</v>
      </c>
    </row>
    <row r="501" spans="1:6" ht="11.25" hidden="1" customHeight="1" x14ac:dyDescent="0.2">
      <c r="A501">
        <v>2545</v>
      </c>
      <c r="B501" t="s">
        <v>814</v>
      </c>
      <c r="C501" t="s">
        <v>2284</v>
      </c>
      <c r="D501" t="s">
        <v>816</v>
      </c>
      <c r="E501" t="s">
        <v>2614</v>
      </c>
      <c r="F501" t="s">
        <v>444</v>
      </c>
    </row>
    <row r="502" spans="1:6" ht="11.25" hidden="1" customHeight="1" x14ac:dyDescent="0.2">
      <c r="A502">
        <v>2546</v>
      </c>
      <c r="B502" t="s">
        <v>2106</v>
      </c>
      <c r="C502" t="s">
        <v>2285</v>
      </c>
      <c r="D502" t="s">
        <v>964</v>
      </c>
      <c r="E502" t="s">
        <v>1315</v>
      </c>
      <c r="F502" t="s">
        <v>444</v>
      </c>
    </row>
    <row r="503" spans="1:6" ht="11.25" hidden="1" customHeight="1" x14ac:dyDescent="0.2">
      <c r="A503">
        <v>2547</v>
      </c>
      <c r="B503" t="s">
        <v>1727</v>
      </c>
      <c r="C503" t="s">
        <v>2286</v>
      </c>
      <c r="D503" t="s">
        <v>841</v>
      </c>
      <c r="E503" t="s">
        <v>2615</v>
      </c>
      <c r="F503" t="s">
        <v>444</v>
      </c>
    </row>
    <row r="504" spans="1:6" ht="11.25" hidden="1" customHeight="1" x14ac:dyDescent="0.2">
      <c r="A504">
        <v>2548</v>
      </c>
      <c r="B504" t="s">
        <v>897</v>
      </c>
      <c r="C504" t="s">
        <v>2287</v>
      </c>
      <c r="D504" t="s">
        <v>898</v>
      </c>
      <c r="E504" t="s">
        <v>1903</v>
      </c>
      <c r="F504" t="s">
        <v>444</v>
      </c>
    </row>
    <row r="505" spans="1:6" ht="11.25" hidden="1" customHeight="1" x14ac:dyDescent="0.2">
      <c r="A505">
        <v>2549</v>
      </c>
      <c r="B505" t="s">
        <v>2288</v>
      </c>
      <c r="C505" t="s">
        <v>2289</v>
      </c>
      <c r="D505" t="s">
        <v>2616</v>
      </c>
      <c r="E505" t="s">
        <v>1925</v>
      </c>
      <c r="F505" t="s">
        <v>444</v>
      </c>
    </row>
    <row r="506" spans="1:6" ht="11.25" hidden="1" customHeight="1" x14ac:dyDescent="0.2">
      <c r="A506">
        <v>2550</v>
      </c>
      <c r="B506" t="s">
        <v>2150</v>
      </c>
      <c r="C506" t="s">
        <v>2290</v>
      </c>
      <c r="D506" t="s">
        <v>2532</v>
      </c>
      <c r="E506" t="s">
        <v>667</v>
      </c>
      <c r="F506" t="s">
        <v>444</v>
      </c>
    </row>
    <row r="507" spans="1:6" ht="11.25" hidden="1" customHeight="1" x14ac:dyDescent="0.2">
      <c r="A507">
        <v>2551</v>
      </c>
      <c r="B507" t="s">
        <v>436</v>
      </c>
      <c r="C507" t="s">
        <v>2291</v>
      </c>
      <c r="D507" t="s">
        <v>437</v>
      </c>
      <c r="E507" t="s">
        <v>2617</v>
      </c>
      <c r="F507" t="s">
        <v>444</v>
      </c>
    </row>
    <row r="508" spans="1:6" ht="11.25" hidden="1" customHeight="1" x14ac:dyDescent="0.2">
      <c r="A508">
        <v>2552</v>
      </c>
      <c r="B508" t="s">
        <v>1026</v>
      </c>
      <c r="C508" t="s">
        <v>2292</v>
      </c>
      <c r="D508" t="s">
        <v>1028</v>
      </c>
      <c r="E508" t="s">
        <v>817</v>
      </c>
      <c r="F508" t="s">
        <v>444</v>
      </c>
    </row>
    <row r="509" spans="1:6" ht="11.25" hidden="1" customHeight="1" x14ac:dyDescent="0.2">
      <c r="A509">
        <v>2553</v>
      </c>
      <c r="B509" t="s">
        <v>1542</v>
      </c>
      <c r="C509" t="s">
        <v>1161</v>
      </c>
      <c r="D509" t="s">
        <v>648</v>
      </c>
      <c r="E509" t="s">
        <v>760</v>
      </c>
      <c r="F509" t="s">
        <v>444</v>
      </c>
    </row>
    <row r="510" spans="1:6" ht="11.25" hidden="1" customHeight="1" x14ac:dyDescent="0.2">
      <c r="A510">
        <v>2601</v>
      </c>
      <c r="B510" t="s">
        <v>1607</v>
      </c>
      <c r="C510" t="s">
        <v>1260</v>
      </c>
      <c r="D510" t="s">
        <v>1915</v>
      </c>
      <c r="E510" t="s">
        <v>849</v>
      </c>
      <c r="F510" t="s">
        <v>429</v>
      </c>
    </row>
    <row r="511" spans="1:6" ht="11.25" hidden="1" customHeight="1" x14ac:dyDescent="0.2">
      <c r="A511">
        <v>2603</v>
      </c>
      <c r="B511" t="s">
        <v>906</v>
      </c>
      <c r="C511" t="s">
        <v>1292</v>
      </c>
      <c r="D511" t="s">
        <v>907</v>
      </c>
      <c r="E511" t="s">
        <v>666</v>
      </c>
      <c r="F511" t="s">
        <v>429</v>
      </c>
    </row>
    <row r="512" spans="1:6" ht="11.25" hidden="1" customHeight="1" x14ac:dyDescent="0.2">
      <c r="A512">
        <v>2604</v>
      </c>
      <c r="B512" t="s">
        <v>891</v>
      </c>
      <c r="C512" t="s">
        <v>1608</v>
      </c>
      <c r="D512" t="s">
        <v>892</v>
      </c>
      <c r="E512" t="s">
        <v>822</v>
      </c>
      <c r="F512" t="s">
        <v>429</v>
      </c>
    </row>
    <row r="513" spans="1:6" ht="11.25" hidden="1" customHeight="1" x14ac:dyDescent="0.2">
      <c r="A513">
        <v>2605</v>
      </c>
      <c r="B513" t="s">
        <v>846</v>
      </c>
      <c r="C513" t="s">
        <v>1609</v>
      </c>
      <c r="D513" t="s">
        <v>847</v>
      </c>
      <c r="E513" t="s">
        <v>928</v>
      </c>
      <c r="F513" t="s">
        <v>429</v>
      </c>
    </row>
    <row r="514" spans="1:6" ht="11.25" hidden="1" customHeight="1" x14ac:dyDescent="0.2">
      <c r="A514">
        <v>2606</v>
      </c>
      <c r="B514" t="s">
        <v>534</v>
      </c>
      <c r="C514" t="s">
        <v>1610</v>
      </c>
      <c r="D514" t="s">
        <v>535</v>
      </c>
      <c r="E514" t="s">
        <v>533</v>
      </c>
      <c r="F514" t="s">
        <v>429</v>
      </c>
    </row>
    <row r="515" spans="1:6" ht="11.25" hidden="1" customHeight="1" x14ac:dyDescent="0.2">
      <c r="A515">
        <v>2607</v>
      </c>
      <c r="B515" t="s">
        <v>1611</v>
      </c>
      <c r="C515" t="s">
        <v>1612</v>
      </c>
      <c r="D515" t="s">
        <v>1916</v>
      </c>
      <c r="E515" t="s">
        <v>1917</v>
      </c>
      <c r="F515" t="s">
        <v>429</v>
      </c>
    </row>
    <row r="516" spans="1:6" ht="11.25" hidden="1" customHeight="1" x14ac:dyDescent="0.2">
      <c r="A516">
        <v>2609</v>
      </c>
      <c r="B516" t="s">
        <v>1613</v>
      </c>
      <c r="C516" t="s">
        <v>1614</v>
      </c>
      <c r="D516" t="s">
        <v>1918</v>
      </c>
      <c r="E516" t="s">
        <v>1919</v>
      </c>
      <c r="F516" t="s">
        <v>429</v>
      </c>
    </row>
    <row r="517" spans="1:6" ht="11.25" hidden="1" customHeight="1" x14ac:dyDescent="0.2">
      <c r="A517">
        <v>2610</v>
      </c>
      <c r="B517" t="s">
        <v>2293</v>
      </c>
      <c r="C517" t="s">
        <v>815</v>
      </c>
      <c r="D517" t="s">
        <v>2618</v>
      </c>
      <c r="E517" t="s">
        <v>840</v>
      </c>
      <c r="F517" t="s">
        <v>429</v>
      </c>
    </row>
    <row r="518" spans="1:6" ht="11.25" hidden="1" customHeight="1" x14ac:dyDescent="0.2">
      <c r="A518">
        <v>2611</v>
      </c>
      <c r="B518" t="s">
        <v>2294</v>
      </c>
      <c r="C518" t="s">
        <v>1502</v>
      </c>
      <c r="D518" t="s">
        <v>2619</v>
      </c>
      <c r="E518" t="s">
        <v>603</v>
      </c>
      <c r="F518" t="s">
        <v>444</v>
      </c>
    </row>
    <row r="519" spans="1:6" ht="11.25" hidden="1" customHeight="1" x14ac:dyDescent="0.2">
      <c r="A519">
        <v>2612</v>
      </c>
      <c r="B519" t="s">
        <v>980</v>
      </c>
      <c r="C519" t="s">
        <v>2295</v>
      </c>
      <c r="D519" t="s">
        <v>982</v>
      </c>
      <c r="E519" t="s">
        <v>484</v>
      </c>
      <c r="F519" t="s">
        <v>444</v>
      </c>
    </row>
    <row r="520" spans="1:6" ht="11.25" hidden="1" customHeight="1" x14ac:dyDescent="0.2">
      <c r="A520">
        <v>2613</v>
      </c>
      <c r="B520" t="s">
        <v>1045</v>
      </c>
      <c r="C520" t="s">
        <v>2296</v>
      </c>
      <c r="D520" t="s">
        <v>1046</v>
      </c>
      <c r="E520" t="s">
        <v>909</v>
      </c>
      <c r="F520" t="s">
        <v>444</v>
      </c>
    </row>
    <row r="521" spans="1:6" ht="11.25" hidden="1" customHeight="1" x14ac:dyDescent="0.2">
      <c r="A521">
        <v>2614</v>
      </c>
      <c r="B521" t="s">
        <v>1057</v>
      </c>
      <c r="C521" t="s">
        <v>2297</v>
      </c>
      <c r="D521" t="s">
        <v>1058</v>
      </c>
      <c r="E521" t="s">
        <v>817</v>
      </c>
      <c r="F521" t="s">
        <v>444</v>
      </c>
    </row>
    <row r="522" spans="1:6" ht="11.25" hidden="1" customHeight="1" x14ac:dyDescent="0.2">
      <c r="A522">
        <v>2615</v>
      </c>
      <c r="B522" t="s">
        <v>2298</v>
      </c>
      <c r="C522" t="s">
        <v>2299</v>
      </c>
      <c r="D522" t="s">
        <v>2620</v>
      </c>
      <c r="E522" t="s">
        <v>2621</v>
      </c>
      <c r="F522" t="s">
        <v>444</v>
      </c>
    </row>
    <row r="523" spans="1:6" ht="11.25" hidden="1" customHeight="1" x14ac:dyDescent="0.2">
      <c r="A523">
        <v>2616</v>
      </c>
      <c r="B523" t="s">
        <v>2132</v>
      </c>
      <c r="C523" t="s">
        <v>2300</v>
      </c>
      <c r="D523" t="s">
        <v>2523</v>
      </c>
      <c r="E523" t="s">
        <v>2622</v>
      </c>
      <c r="F523" t="s">
        <v>444</v>
      </c>
    </row>
    <row r="524" spans="1:6" ht="11.25" hidden="1" customHeight="1" x14ac:dyDescent="0.2">
      <c r="A524">
        <v>2617</v>
      </c>
      <c r="B524" t="s">
        <v>2301</v>
      </c>
      <c r="C524" t="s">
        <v>1522</v>
      </c>
      <c r="D524" t="s">
        <v>2623</v>
      </c>
      <c r="E524" t="s">
        <v>1315</v>
      </c>
      <c r="F524" t="s">
        <v>444</v>
      </c>
    </row>
    <row r="525" spans="1:6" ht="11.25" hidden="1" customHeight="1" x14ac:dyDescent="0.2">
      <c r="A525">
        <v>2618</v>
      </c>
      <c r="B525" t="s">
        <v>2302</v>
      </c>
      <c r="C525" t="s">
        <v>2303</v>
      </c>
      <c r="D525" t="s">
        <v>2624</v>
      </c>
      <c r="E525" t="s">
        <v>1310</v>
      </c>
      <c r="F525" t="s">
        <v>444</v>
      </c>
    </row>
    <row r="526" spans="1:6" ht="11.25" hidden="1" customHeight="1" x14ac:dyDescent="0.2">
      <c r="A526">
        <v>2619</v>
      </c>
      <c r="B526" t="s">
        <v>2304</v>
      </c>
      <c r="C526" t="s">
        <v>2305</v>
      </c>
      <c r="D526" t="s">
        <v>2625</v>
      </c>
      <c r="E526" t="s">
        <v>1025</v>
      </c>
      <c r="F526" t="s">
        <v>444</v>
      </c>
    </row>
    <row r="527" spans="1:6" ht="11.25" hidden="1" customHeight="1" x14ac:dyDescent="0.2">
      <c r="A527">
        <v>2620</v>
      </c>
      <c r="B527" t="s">
        <v>2306</v>
      </c>
      <c r="C527" t="s">
        <v>433</v>
      </c>
      <c r="D527" t="s">
        <v>2626</v>
      </c>
      <c r="E527" t="s">
        <v>434</v>
      </c>
      <c r="F527" t="s">
        <v>444</v>
      </c>
    </row>
    <row r="528" spans="1:6" ht="11.25" hidden="1" customHeight="1" x14ac:dyDescent="0.2">
      <c r="A528">
        <v>2621</v>
      </c>
      <c r="B528" t="s">
        <v>2307</v>
      </c>
      <c r="C528" t="s">
        <v>2303</v>
      </c>
      <c r="D528" t="s">
        <v>2627</v>
      </c>
      <c r="E528" t="s">
        <v>1310</v>
      </c>
      <c r="F528" t="s">
        <v>444</v>
      </c>
    </row>
    <row r="529" spans="1:6" ht="11.25" hidden="1" customHeight="1" x14ac:dyDescent="0.2">
      <c r="A529">
        <v>2671</v>
      </c>
      <c r="B529" t="s">
        <v>1116</v>
      </c>
      <c r="C529" t="s">
        <v>1117</v>
      </c>
      <c r="D529" t="s">
        <v>1118</v>
      </c>
      <c r="E529" t="s">
        <v>1119</v>
      </c>
      <c r="F529" t="s">
        <v>423</v>
      </c>
    </row>
    <row r="530" spans="1:6" ht="11.25" hidden="1" customHeight="1" x14ac:dyDescent="0.2">
      <c r="A530">
        <v>2672</v>
      </c>
      <c r="B530" t="s">
        <v>1120</v>
      </c>
      <c r="C530" t="s">
        <v>525</v>
      </c>
      <c r="D530" t="s">
        <v>1121</v>
      </c>
      <c r="E530" t="s">
        <v>526</v>
      </c>
      <c r="F530" t="s">
        <v>423</v>
      </c>
    </row>
    <row r="531" spans="1:6" ht="11.25" hidden="1" customHeight="1" x14ac:dyDescent="0.2">
      <c r="A531">
        <v>2673</v>
      </c>
      <c r="B531" t="s">
        <v>436</v>
      </c>
      <c r="C531" t="s">
        <v>1067</v>
      </c>
      <c r="D531" t="s">
        <v>437</v>
      </c>
      <c r="E531" t="s">
        <v>768</v>
      </c>
      <c r="F531" t="s">
        <v>423</v>
      </c>
    </row>
    <row r="532" spans="1:6" ht="11.25" hidden="1" customHeight="1" x14ac:dyDescent="0.2">
      <c r="A532">
        <v>2674</v>
      </c>
      <c r="B532" t="s">
        <v>1122</v>
      </c>
      <c r="C532" t="s">
        <v>1123</v>
      </c>
      <c r="D532" t="s">
        <v>1124</v>
      </c>
      <c r="E532" t="s">
        <v>909</v>
      </c>
      <c r="F532" t="s">
        <v>423</v>
      </c>
    </row>
    <row r="533" spans="1:6" ht="11.25" hidden="1" customHeight="1" x14ac:dyDescent="0.2">
      <c r="A533">
        <v>2675</v>
      </c>
      <c r="B533" t="s">
        <v>1125</v>
      </c>
      <c r="C533" t="s">
        <v>1126</v>
      </c>
      <c r="D533" t="s">
        <v>1127</v>
      </c>
      <c r="E533" t="s">
        <v>768</v>
      </c>
      <c r="F533" t="s">
        <v>423</v>
      </c>
    </row>
    <row r="534" spans="1:6" ht="11.25" hidden="1" customHeight="1" x14ac:dyDescent="0.2">
      <c r="A534">
        <v>2676</v>
      </c>
      <c r="B534" t="s">
        <v>1105</v>
      </c>
      <c r="C534" t="s">
        <v>1128</v>
      </c>
      <c r="D534" t="s">
        <v>1106</v>
      </c>
      <c r="E534" t="s">
        <v>565</v>
      </c>
      <c r="F534" t="s">
        <v>423</v>
      </c>
    </row>
    <row r="535" spans="1:6" ht="11.25" hidden="1" customHeight="1" x14ac:dyDescent="0.2">
      <c r="A535">
        <v>2677</v>
      </c>
      <c r="B535" t="s">
        <v>1129</v>
      </c>
      <c r="C535" t="s">
        <v>1130</v>
      </c>
      <c r="D535" t="s">
        <v>1131</v>
      </c>
      <c r="E535" t="s">
        <v>877</v>
      </c>
      <c r="F535" t="s">
        <v>423</v>
      </c>
    </row>
    <row r="536" spans="1:6" ht="11.25" hidden="1" customHeight="1" x14ac:dyDescent="0.2">
      <c r="A536">
        <v>2679</v>
      </c>
      <c r="B536" t="s">
        <v>1132</v>
      </c>
      <c r="C536" t="s">
        <v>1133</v>
      </c>
      <c r="D536" t="s">
        <v>1134</v>
      </c>
      <c r="E536" t="s">
        <v>780</v>
      </c>
      <c r="F536" t="s">
        <v>423</v>
      </c>
    </row>
    <row r="537" spans="1:6" ht="11.25" hidden="1" customHeight="1" x14ac:dyDescent="0.2">
      <c r="A537">
        <v>2680</v>
      </c>
      <c r="B537" t="s">
        <v>1135</v>
      </c>
      <c r="C537" t="s">
        <v>1136</v>
      </c>
      <c r="D537" t="s">
        <v>1137</v>
      </c>
      <c r="E537" t="s">
        <v>665</v>
      </c>
      <c r="F537" t="s">
        <v>423</v>
      </c>
    </row>
    <row r="538" spans="1:6" ht="11.25" hidden="1" customHeight="1" x14ac:dyDescent="0.2">
      <c r="A538">
        <v>2681</v>
      </c>
      <c r="B538" t="s">
        <v>1138</v>
      </c>
      <c r="C538" t="s">
        <v>618</v>
      </c>
      <c r="D538" t="s">
        <v>1139</v>
      </c>
      <c r="E538" t="s">
        <v>620</v>
      </c>
      <c r="F538" t="s">
        <v>423</v>
      </c>
    </row>
    <row r="539" spans="1:6" ht="11.25" hidden="1" customHeight="1" x14ac:dyDescent="0.2">
      <c r="A539">
        <v>2683</v>
      </c>
      <c r="B539" t="s">
        <v>1141</v>
      </c>
      <c r="C539" t="s">
        <v>1142</v>
      </c>
      <c r="D539" t="s">
        <v>1143</v>
      </c>
      <c r="E539" t="s">
        <v>1003</v>
      </c>
      <c r="F539" t="s">
        <v>423</v>
      </c>
    </row>
    <row r="540" spans="1:6" ht="11.25" hidden="1" customHeight="1" x14ac:dyDescent="0.2">
      <c r="A540">
        <v>2685</v>
      </c>
      <c r="B540" t="s">
        <v>508</v>
      </c>
      <c r="C540" t="s">
        <v>1146</v>
      </c>
      <c r="D540" t="s">
        <v>452</v>
      </c>
      <c r="E540" t="s">
        <v>1147</v>
      </c>
      <c r="F540" t="s">
        <v>423</v>
      </c>
    </row>
    <row r="541" spans="1:6" ht="11.25" hidden="1" customHeight="1" x14ac:dyDescent="0.2">
      <c r="A541">
        <v>2686</v>
      </c>
      <c r="B541" t="s">
        <v>1148</v>
      </c>
      <c r="C541" t="s">
        <v>618</v>
      </c>
      <c r="D541" t="s">
        <v>1149</v>
      </c>
      <c r="E541" t="s">
        <v>620</v>
      </c>
      <c r="F541" t="s">
        <v>423</v>
      </c>
    </row>
    <row r="542" spans="1:6" ht="11.25" hidden="1" customHeight="1" x14ac:dyDescent="0.2">
      <c r="A542">
        <v>2687</v>
      </c>
      <c r="B542" t="s">
        <v>433</v>
      </c>
      <c r="C542" t="s">
        <v>517</v>
      </c>
      <c r="D542" t="s">
        <v>434</v>
      </c>
      <c r="E542" t="s">
        <v>1150</v>
      </c>
      <c r="F542" t="s">
        <v>423</v>
      </c>
    </row>
    <row r="543" spans="1:6" ht="11.25" hidden="1" customHeight="1" x14ac:dyDescent="0.2">
      <c r="A543">
        <v>2688</v>
      </c>
      <c r="B543" t="s">
        <v>445</v>
      </c>
      <c r="C543" t="s">
        <v>1615</v>
      </c>
      <c r="D543" t="s">
        <v>1920</v>
      </c>
      <c r="E543" t="s">
        <v>1921</v>
      </c>
      <c r="F543" t="s">
        <v>429</v>
      </c>
    </row>
    <row r="544" spans="1:6" ht="11.25" hidden="1" customHeight="1" x14ac:dyDescent="0.2">
      <c r="A544">
        <v>2689</v>
      </c>
      <c r="B544" t="s">
        <v>1616</v>
      </c>
      <c r="C544" t="s">
        <v>1617</v>
      </c>
      <c r="D544" t="s">
        <v>1922</v>
      </c>
      <c r="E544" t="s">
        <v>469</v>
      </c>
      <c r="F544" t="s">
        <v>429</v>
      </c>
    </row>
    <row r="545" spans="1:6" ht="11.25" hidden="1" customHeight="1" x14ac:dyDescent="0.2">
      <c r="A545">
        <v>2690</v>
      </c>
      <c r="B545" t="s">
        <v>1618</v>
      </c>
      <c r="C545" t="s">
        <v>1619</v>
      </c>
      <c r="D545" t="s">
        <v>1923</v>
      </c>
      <c r="E545" t="s">
        <v>909</v>
      </c>
      <c r="F545" t="s">
        <v>429</v>
      </c>
    </row>
    <row r="546" spans="1:6" ht="11.25" hidden="1" customHeight="1" x14ac:dyDescent="0.2">
      <c r="A546">
        <v>2692</v>
      </c>
      <c r="B546" t="s">
        <v>886</v>
      </c>
      <c r="C546" t="s">
        <v>1620</v>
      </c>
      <c r="D546" t="s">
        <v>888</v>
      </c>
      <c r="E546" t="s">
        <v>665</v>
      </c>
      <c r="F546" t="s">
        <v>429</v>
      </c>
    </row>
    <row r="547" spans="1:6" ht="11.25" hidden="1" customHeight="1" x14ac:dyDescent="0.2">
      <c r="A547">
        <v>2693</v>
      </c>
      <c r="B547" t="s">
        <v>1621</v>
      </c>
      <c r="C547" t="s">
        <v>1622</v>
      </c>
      <c r="D547" t="s">
        <v>1924</v>
      </c>
      <c r="E547" t="s">
        <v>1925</v>
      </c>
      <c r="F547" t="s">
        <v>429</v>
      </c>
    </row>
    <row r="548" spans="1:6" ht="11.25" hidden="1" customHeight="1" x14ac:dyDescent="0.2">
      <c r="A548">
        <v>2694</v>
      </c>
      <c r="B548" t="s">
        <v>1623</v>
      </c>
      <c r="C548" t="s">
        <v>1624</v>
      </c>
      <c r="D548" t="s">
        <v>1926</v>
      </c>
      <c r="E548" t="s">
        <v>453</v>
      </c>
      <c r="F548" t="s">
        <v>429</v>
      </c>
    </row>
    <row r="549" spans="1:6" ht="11.25" hidden="1" customHeight="1" x14ac:dyDescent="0.2">
      <c r="A549">
        <v>2695</v>
      </c>
      <c r="B549" t="s">
        <v>1625</v>
      </c>
      <c r="C549" t="s">
        <v>1626</v>
      </c>
      <c r="D549" t="s">
        <v>1927</v>
      </c>
      <c r="E549" t="s">
        <v>760</v>
      </c>
      <c r="F549" t="s">
        <v>429</v>
      </c>
    </row>
    <row r="550" spans="1:6" ht="11.25" hidden="1" customHeight="1" x14ac:dyDescent="0.2">
      <c r="A550">
        <v>2696</v>
      </c>
      <c r="B550" t="s">
        <v>1627</v>
      </c>
      <c r="C550" t="s">
        <v>493</v>
      </c>
      <c r="D550" t="s">
        <v>1928</v>
      </c>
      <c r="E550" t="s">
        <v>451</v>
      </c>
      <c r="F550" t="s">
        <v>429</v>
      </c>
    </row>
    <row r="551" spans="1:6" ht="11.25" hidden="1" customHeight="1" x14ac:dyDescent="0.2">
      <c r="A551">
        <v>2697</v>
      </c>
      <c r="B551" t="s">
        <v>1308</v>
      </c>
      <c r="C551" t="s">
        <v>1628</v>
      </c>
      <c r="D551" t="s">
        <v>1309</v>
      </c>
      <c r="E551" t="s">
        <v>740</v>
      </c>
      <c r="F551" t="s">
        <v>429</v>
      </c>
    </row>
    <row r="552" spans="1:6" ht="11.25" hidden="1" customHeight="1" x14ac:dyDescent="0.2">
      <c r="A552">
        <v>2699</v>
      </c>
      <c r="B552" t="s">
        <v>1629</v>
      </c>
      <c r="C552" t="s">
        <v>1630</v>
      </c>
      <c r="D552" t="s">
        <v>699</v>
      </c>
      <c r="E552" t="s">
        <v>451</v>
      </c>
      <c r="F552" t="s">
        <v>429</v>
      </c>
    </row>
    <row r="553" spans="1:6" ht="11.25" hidden="1" customHeight="1" x14ac:dyDescent="0.2">
      <c r="A553">
        <v>3032</v>
      </c>
      <c r="B553" t="s">
        <v>646</v>
      </c>
      <c r="C553" t="s">
        <v>1162</v>
      </c>
      <c r="D553" t="s">
        <v>648</v>
      </c>
      <c r="E553" t="s">
        <v>667</v>
      </c>
      <c r="F553" t="s">
        <v>423</v>
      </c>
    </row>
    <row r="554" spans="1:6" ht="11.25" hidden="1" customHeight="1" x14ac:dyDescent="0.2">
      <c r="A554">
        <v>3033</v>
      </c>
      <c r="B554" t="s">
        <v>980</v>
      </c>
      <c r="C554" t="s">
        <v>1163</v>
      </c>
      <c r="D554" t="s">
        <v>982</v>
      </c>
      <c r="E554" t="s">
        <v>507</v>
      </c>
      <c r="F554" t="s">
        <v>423</v>
      </c>
    </row>
    <row r="555" spans="1:6" ht="11.25" hidden="1" customHeight="1" x14ac:dyDescent="0.2">
      <c r="A555">
        <v>3034</v>
      </c>
      <c r="B555" t="s">
        <v>1164</v>
      </c>
      <c r="C555" t="s">
        <v>1165</v>
      </c>
      <c r="D555" t="s">
        <v>1166</v>
      </c>
      <c r="E555" t="s">
        <v>466</v>
      </c>
      <c r="F555" t="s">
        <v>423</v>
      </c>
    </row>
    <row r="556" spans="1:6" ht="11.25" hidden="1" customHeight="1" x14ac:dyDescent="0.2">
      <c r="A556">
        <v>3035</v>
      </c>
      <c r="B556" t="s">
        <v>1167</v>
      </c>
      <c r="C556" t="s">
        <v>1168</v>
      </c>
      <c r="D556" t="s">
        <v>1169</v>
      </c>
      <c r="E556" t="s">
        <v>1170</v>
      </c>
      <c r="F556" t="s">
        <v>423</v>
      </c>
    </row>
    <row r="557" spans="1:6" ht="11.25" hidden="1" customHeight="1" x14ac:dyDescent="0.2">
      <c r="A557">
        <v>3036</v>
      </c>
      <c r="B557" t="s">
        <v>1171</v>
      </c>
      <c r="C557" t="s">
        <v>1172</v>
      </c>
      <c r="D557" t="s">
        <v>1173</v>
      </c>
      <c r="E557" t="s">
        <v>1174</v>
      </c>
      <c r="F557" t="s">
        <v>423</v>
      </c>
    </row>
    <row r="558" spans="1:6" ht="11.25" hidden="1" customHeight="1" x14ac:dyDescent="0.2">
      <c r="A558">
        <v>3037</v>
      </c>
      <c r="B558" t="s">
        <v>1175</v>
      </c>
      <c r="C558" t="s">
        <v>1176</v>
      </c>
      <c r="D558" t="s">
        <v>1177</v>
      </c>
      <c r="E558" t="s">
        <v>1178</v>
      </c>
      <c r="F558" t="s">
        <v>423</v>
      </c>
    </row>
    <row r="559" spans="1:6" ht="11.25" hidden="1" customHeight="1" x14ac:dyDescent="0.2">
      <c r="A559">
        <v>3038</v>
      </c>
      <c r="B559" t="s">
        <v>1179</v>
      </c>
      <c r="C559" t="s">
        <v>1180</v>
      </c>
      <c r="D559" t="s">
        <v>1181</v>
      </c>
      <c r="E559" t="s">
        <v>1182</v>
      </c>
      <c r="F559" t="s">
        <v>423</v>
      </c>
    </row>
    <row r="560" spans="1:6" ht="11.25" hidden="1" customHeight="1" x14ac:dyDescent="0.2">
      <c r="A560">
        <v>3040</v>
      </c>
      <c r="B560" t="s">
        <v>1185</v>
      </c>
      <c r="C560" t="s">
        <v>1186</v>
      </c>
      <c r="D560" t="s">
        <v>1187</v>
      </c>
      <c r="E560" t="s">
        <v>1030</v>
      </c>
      <c r="F560" t="s">
        <v>423</v>
      </c>
    </row>
    <row r="561" spans="1:6" ht="11.25" hidden="1" customHeight="1" x14ac:dyDescent="0.2">
      <c r="A561">
        <v>3041</v>
      </c>
      <c r="B561" t="s">
        <v>1188</v>
      </c>
      <c r="C561" t="s">
        <v>1104</v>
      </c>
      <c r="D561" t="s">
        <v>1189</v>
      </c>
      <c r="E561" t="s">
        <v>954</v>
      </c>
      <c r="F561" t="s">
        <v>423</v>
      </c>
    </row>
    <row r="562" spans="1:6" ht="11.25" hidden="1" customHeight="1" x14ac:dyDescent="0.2">
      <c r="A562">
        <v>3042</v>
      </c>
      <c r="B562" t="s">
        <v>1190</v>
      </c>
      <c r="C562" t="s">
        <v>1191</v>
      </c>
      <c r="D562" t="s">
        <v>1192</v>
      </c>
      <c r="E562" t="s">
        <v>665</v>
      </c>
      <c r="F562" t="s">
        <v>423</v>
      </c>
    </row>
    <row r="563" spans="1:6" ht="11.25" hidden="1" customHeight="1" x14ac:dyDescent="0.2">
      <c r="A563">
        <v>3043</v>
      </c>
      <c r="B563" t="s">
        <v>1154</v>
      </c>
      <c r="C563" t="s">
        <v>1193</v>
      </c>
      <c r="D563" t="s">
        <v>1155</v>
      </c>
      <c r="E563" t="s">
        <v>1194</v>
      </c>
      <c r="F563" t="s">
        <v>423</v>
      </c>
    </row>
    <row r="564" spans="1:6" ht="11.25" hidden="1" customHeight="1" x14ac:dyDescent="0.2">
      <c r="A564">
        <v>3044</v>
      </c>
      <c r="B564" t="s">
        <v>1195</v>
      </c>
      <c r="C564" t="s">
        <v>1196</v>
      </c>
      <c r="D564" t="s">
        <v>1197</v>
      </c>
      <c r="E564" t="s">
        <v>962</v>
      </c>
      <c r="F564" t="s">
        <v>423</v>
      </c>
    </row>
    <row r="565" spans="1:6" ht="11.25" hidden="1" customHeight="1" x14ac:dyDescent="0.2">
      <c r="A565">
        <v>3045</v>
      </c>
      <c r="B565" t="s">
        <v>1631</v>
      </c>
      <c r="C565" t="s">
        <v>1632</v>
      </c>
      <c r="D565" t="s">
        <v>1929</v>
      </c>
      <c r="E565" t="s">
        <v>564</v>
      </c>
      <c r="F565" t="s">
        <v>429</v>
      </c>
    </row>
    <row r="566" spans="1:6" ht="11.25" hidden="1" customHeight="1" x14ac:dyDescent="0.2">
      <c r="A566">
        <v>3046</v>
      </c>
      <c r="B566" t="s">
        <v>573</v>
      </c>
      <c r="C566" t="s">
        <v>1633</v>
      </c>
      <c r="D566" t="s">
        <v>575</v>
      </c>
      <c r="E566" t="s">
        <v>665</v>
      </c>
      <c r="F566" t="s">
        <v>429</v>
      </c>
    </row>
    <row r="567" spans="1:6" ht="11.25" hidden="1" customHeight="1" x14ac:dyDescent="0.2">
      <c r="A567">
        <v>3047</v>
      </c>
      <c r="B567" t="s">
        <v>447</v>
      </c>
      <c r="C567" t="s">
        <v>650</v>
      </c>
      <c r="D567" t="s">
        <v>1930</v>
      </c>
      <c r="E567" t="s">
        <v>683</v>
      </c>
      <c r="F567" t="s">
        <v>429</v>
      </c>
    </row>
    <row r="568" spans="1:6" ht="11.25" hidden="1" customHeight="1" x14ac:dyDescent="0.2">
      <c r="A568">
        <v>3048</v>
      </c>
      <c r="B568" t="s">
        <v>1634</v>
      </c>
      <c r="C568" t="s">
        <v>1060</v>
      </c>
      <c r="D568" t="s">
        <v>1931</v>
      </c>
      <c r="E568" t="s">
        <v>1230</v>
      </c>
      <c r="F568" t="s">
        <v>429</v>
      </c>
    </row>
    <row r="569" spans="1:6" ht="11.25" hidden="1" customHeight="1" x14ac:dyDescent="0.2">
      <c r="A569">
        <v>3049</v>
      </c>
      <c r="B569" t="s">
        <v>473</v>
      </c>
      <c r="C569" t="s">
        <v>1635</v>
      </c>
      <c r="D569" t="s">
        <v>475</v>
      </c>
      <c r="E569" t="s">
        <v>472</v>
      </c>
      <c r="F569" t="s">
        <v>429</v>
      </c>
    </row>
    <row r="570" spans="1:6" ht="11.25" hidden="1" customHeight="1" x14ac:dyDescent="0.2">
      <c r="A570">
        <v>3050</v>
      </c>
      <c r="B570" t="s">
        <v>1262</v>
      </c>
      <c r="C570" t="s">
        <v>1636</v>
      </c>
      <c r="D570" t="s">
        <v>1263</v>
      </c>
      <c r="E570" t="s">
        <v>1002</v>
      </c>
      <c r="F570" t="s">
        <v>429</v>
      </c>
    </row>
    <row r="571" spans="1:6" ht="11.25" hidden="1" customHeight="1" x14ac:dyDescent="0.2">
      <c r="A571">
        <v>3051</v>
      </c>
      <c r="B571" t="s">
        <v>706</v>
      </c>
      <c r="C571" t="s">
        <v>1637</v>
      </c>
      <c r="D571" t="s">
        <v>708</v>
      </c>
      <c r="E571" t="s">
        <v>533</v>
      </c>
      <c r="F571" t="s">
        <v>429</v>
      </c>
    </row>
    <row r="572" spans="1:6" ht="11.25" hidden="1" customHeight="1" x14ac:dyDescent="0.2">
      <c r="A572">
        <v>3052</v>
      </c>
      <c r="B572" t="s">
        <v>1638</v>
      </c>
      <c r="C572" t="s">
        <v>1437</v>
      </c>
      <c r="D572" t="s">
        <v>1932</v>
      </c>
      <c r="E572" t="s">
        <v>662</v>
      </c>
      <c r="F572" t="s">
        <v>429</v>
      </c>
    </row>
    <row r="573" spans="1:6" ht="11.25" hidden="1" customHeight="1" x14ac:dyDescent="0.2">
      <c r="A573">
        <v>3053</v>
      </c>
      <c r="B573" t="s">
        <v>1639</v>
      </c>
      <c r="C573" t="s">
        <v>1640</v>
      </c>
      <c r="D573" t="s">
        <v>1933</v>
      </c>
      <c r="E573" t="s">
        <v>579</v>
      </c>
      <c r="F573" t="s">
        <v>429</v>
      </c>
    </row>
    <row r="574" spans="1:6" ht="11.25" hidden="1" customHeight="1" x14ac:dyDescent="0.2">
      <c r="A574">
        <v>3055</v>
      </c>
      <c r="B574" t="s">
        <v>1045</v>
      </c>
      <c r="C574" t="s">
        <v>1641</v>
      </c>
      <c r="D574" t="s">
        <v>1046</v>
      </c>
      <c r="E574" t="s">
        <v>667</v>
      </c>
      <c r="F574" t="s">
        <v>429</v>
      </c>
    </row>
    <row r="575" spans="1:6" ht="11.25" hidden="1" customHeight="1" x14ac:dyDescent="0.2">
      <c r="A575">
        <v>3056</v>
      </c>
      <c r="B575" t="s">
        <v>454</v>
      </c>
      <c r="C575" t="s">
        <v>963</v>
      </c>
      <c r="D575" t="s">
        <v>455</v>
      </c>
      <c r="E575" t="s">
        <v>780</v>
      </c>
      <c r="F575" t="s">
        <v>429</v>
      </c>
    </row>
    <row r="576" spans="1:6" ht="11.25" hidden="1" customHeight="1" x14ac:dyDescent="0.2">
      <c r="A576">
        <v>3058</v>
      </c>
      <c r="B576" t="s">
        <v>1550</v>
      </c>
      <c r="C576" t="s">
        <v>515</v>
      </c>
      <c r="D576" t="s">
        <v>1886</v>
      </c>
      <c r="E576" t="s">
        <v>516</v>
      </c>
      <c r="F576" t="s">
        <v>444</v>
      </c>
    </row>
    <row r="577" spans="1:6" ht="11.25" hidden="1" customHeight="1" x14ac:dyDescent="0.2">
      <c r="A577">
        <v>3059</v>
      </c>
      <c r="B577" t="s">
        <v>771</v>
      </c>
      <c r="C577" t="s">
        <v>2308</v>
      </c>
      <c r="D577" t="s">
        <v>773</v>
      </c>
      <c r="E577" t="s">
        <v>1840</v>
      </c>
      <c r="F577" t="s">
        <v>444</v>
      </c>
    </row>
    <row r="578" spans="1:6" ht="11.25" hidden="1" customHeight="1" x14ac:dyDescent="0.2">
      <c r="A578">
        <v>3060</v>
      </c>
      <c r="B578" t="s">
        <v>2309</v>
      </c>
      <c r="C578" t="s">
        <v>2310</v>
      </c>
      <c r="D578" t="s">
        <v>2628</v>
      </c>
      <c r="E578" t="s">
        <v>1901</v>
      </c>
      <c r="F578" t="s">
        <v>444</v>
      </c>
    </row>
    <row r="579" spans="1:6" ht="11.25" hidden="1" customHeight="1" x14ac:dyDescent="0.2">
      <c r="A579">
        <v>3061</v>
      </c>
      <c r="B579" t="s">
        <v>791</v>
      </c>
      <c r="C579" t="s">
        <v>2311</v>
      </c>
      <c r="D579" t="s">
        <v>792</v>
      </c>
      <c r="E579" t="s">
        <v>683</v>
      </c>
      <c r="F579" t="s">
        <v>444</v>
      </c>
    </row>
    <row r="580" spans="1:6" ht="11.25" hidden="1" customHeight="1" x14ac:dyDescent="0.2">
      <c r="A580">
        <v>3062</v>
      </c>
      <c r="B580" t="s">
        <v>798</v>
      </c>
      <c r="C580" t="s">
        <v>2312</v>
      </c>
      <c r="D580" t="s">
        <v>799</v>
      </c>
      <c r="E580" t="s">
        <v>712</v>
      </c>
      <c r="F580" t="s">
        <v>444</v>
      </c>
    </row>
    <row r="581" spans="1:6" ht="11.25" hidden="1" customHeight="1" x14ac:dyDescent="0.2">
      <c r="A581">
        <v>3063</v>
      </c>
      <c r="B581" t="s">
        <v>646</v>
      </c>
      <c r="C581" t="s">
        <v>2313</v>
      </c>
      <c r="D581" t="s">
        <v>648</v>
      </c>
      <c r="E581" t="s">
        <v>422</v>
      </c>
      <c r="F581" t="s">
        <v>444</v>
      </c>
    </row>
    <row r="582" spans="1:6" ht="11.25" hidden="1" customHeight="1" x14ac:dyDescent="0.2">
      <c r="A582">
        <v>3064</v>
      </c>
      <c r="B582" t="s">
        <v>1209</v>
      </c>
      <c r="C582" t="s">
        <v>942</v>
      </c>
      <c r="D582" t="s">
        <v>705</v>
      </c>
      <c r="E582" t="s">
        <v>579</v>
      </c>
      <c r="F582" t="s">
        <v>444</v>
      </c>
    </row>
    <row r="583" spans="1:6" ht="11.25" hidden="1" customHeight="1" x14ac:dyDescent="0.2">
      <c r="A583">
        <v>3065</v>
      </c>
      <c r="B583" t="s">
        <v>2314</v>
      </c>
      <c r="C583" t="s">
        <v>2315</v>
      </c>
      <c r="D583" t="s">
        <v>746</v>
      </c>
      <c r="E583" t="s">
        <v>2629</v>
      </c>
      <c r="F583" t="s">
        <v>444</v>
      </c>
    </row>
    <row r="584" spans="1:6" ht="11.25" hidden="1" customHeight="1" x14ac:dyDescent="0.2">
      <c r="A584">
        <v>3066</v>
      </c>
      <c r="B584" t="s">
        <v>2316</v>
      </c>
      <c r="C584" t="s">
        <v>2317</v>
      </c>
      <c r="D584" t="s">
        <v>2630</v>
      </c>
      <c r="E584" t="s">
        <v>666</v>
      </c>
      <c r="F584" t="s">
        <v>444</v>
      </c>
    </row>
    <row r="585" spans="1:6" ht="11.25" hidden="1" customHeight="1" x14ac:dyDescent="0.2">
      <c r="A585">
        <v>3067</v>
      </c>
      <c r="B585" t="s">
        <v>2200</v>
      </c>
      <c r="C585" t="s">
        <v>2318</v>
      </c>
      <c r="D585" t="s">
        <v>2563</v>
      </c>
      <c r="E585" t="s">
        <v>422</v>
      </c>
      <c r="F585" t="s">
        <v>444</v>
      </c>
    </row>
    <row r="586" spans="1:6" ht="11.25" hidden="1" customHeight="1" x14ac:dyDescent="0.2">
      <c r="A586">
        <v>3068</v>
      </c>
      <c r="B586" t="s">
        <v>1185</v>
      </c>
      <c r="C586" t="s">
        <v>2319</v>
      </c>
      <c r="D586" t="s">
        <v>1187</v>
      </c>
      <c r="E586" t="s">
        <v>1961</v>
      </c>
      <c r="F586" t="s">
        <v>444</v>
      </c>
    </row>
    <row r="587" spans="1:6" ht="11.25" hidden="1" customHeight="1" x14ac:dyDescent="0.2">
      <c r="A587">
        <v>3069</v>
      </c>
      <c r="B587" t="s">
        <v>457</v>
      </c>
      <c r="C587" t="s">
        <v>2167</v>
      </c>
      <c r="D587" t="s">
        <v>458</v>
      </c>
      <c r="E587" t="s">
        <v>2542</v>
      </c>
      <c r="F587" t="s">
        <v>444</v>
      </c>
    </row>
    <row r="588" spans="1:6" ht="11.25" hidden="1" customHeight="1" x14ac:dyDescent="0.2">
      <c r="A588">
        <v>3070</v>
      </c>
      <c r="B588" t="s">
        <v>2320</v>
      </c>
      <c r="C588" t="s">
        <v>1128</v>
      </c>
      <c r="D588" t="s">
        <v>2631</v>
      </c>
      <c r="E588" t="s">
        <v>565</v>
      </c>
      <c r="F588" t="s">
        <v>444</v>
      </c>
    </row>
    <row r="589" spans="1:6" ht="11.25" hidden="1" customHeight="1" x14ac:dyDescent="0.2">
      <c r="A589">
        <v>3151</v>
      </c>
      <c r="B589" t="s">
        <v>1112</v>
      </c>
      <c r="C589" t="s">
        <v>1153</v>
      </c>
      <c r="D589" t="s">
        <v>1113</v>
      </c>
      <c r="E589" t="s">
        <v>764</v>
      </c>
      <c r="F589" t="s">
        <v>423</v>
      </c>
    </row>
    <row r="590" spans="1:6" ht="11.25" hidden="1" customHeight="1" x14ac:dyDescent="0.2">
      <c r="A590">
        <v>3152</v>
      </c>
      <c r="B590" t="s">
        <v>1198</v>
      </c>
      <c r="C590" t="s">
        <v>767</v>
      </c>
      <c r="D590" t="s">
        <v>1199</v>
      </c>
      <c r="E590" t="s">
        <v>683</v>
      </c>
      <c r="F590" t="s">
        <v>423</v>
      </c>
    </row>
    <row r="591" spans="1:6" ht="11.25" hidden="1" customHeight="1" x14ac:dyDescent="0.2">
      <c r="A591">
        <v>3153</v>
      </c>
      <c r="B591" t="s">
        <v>1200</v>
      </c>
      <c r="C591" t="s">
        <v>1201</v>
      </c>
      <c r="D591" t="s">
        <v>1202</v>
      </c>
      <c r="E591" t="s">
        <v>505</v>
      </c>
      <c r="F591" t="s">
        <v>423</v>
      </c>
    </row>
    <row r="592" spans="1:6" ht="11.25" hidden="1" customHeight="1" x14ac:dyDescent="0.2">
      <c r="A592">
        <v>3154</v>
      </c>
      <c r="B592" t="s">
        <v>1277</v>
      </c>
      <c r="C592" t="s">
        <v>1642</v>
      </c>
      <c r="D592" t="s">
        <v>1279</v>
      </c>
      <c r="E592" t="s">
        <v>1934</v>
      </c>
      <c r="F592" t="s">
        <v>429</v>
      </c>
    </row>
    <row r="593" spans="1:6" ht="11.25" hidden="1" customHeight="1" x14ac:dyDescent="0.2">
      <c r="A593">
        <v>3156</v>
      </c>
      <c r="B593" t="s">
        <v>1643</v>
      </c>
      <c r="C593" t="s">
        <v>1375</v>
      </c>
      <c r="D593" t="s">
        <v>1935</v>
      </c>
      <c r="E593" t="s">
        <v>1310</v>
      </c>
      <c r="F593" t="s">
        <v>429</v>
      </c>
    </row>
    <row r="594" spans="1:6" ht="11.25" hidden="1" customHeight="1" x14ac:dyDescent="0.2">
      <c r="A594">
        <v>3157</v>
      </c>
      <c r="B594" t="s">
        <v>1644</v>
      </c>
      <c r="C594" t="s">
        <v>1645</v>
      </c>
      <c r="D594" t="s">
        <v>1936</v>
      </c>
      <c r="E594" t="s">
        <v>768</v>
      </c>
      <c r="F594" t="s">
        <v>429</v>
      </c>
    </row>
    <row r="595" spans="1:6" ht="11.25" hidden="1" customHeight="1" x14ac:dyDescent="0.2">
      <c r="A595">
        <v>3160</v>
      </c>
      <c r="B595" t="s">
        <v>2321</v>
      </c>
      <c r="C595" t="s">
        <v>815</v>
      </c>
      <c r="D595" t="s">
        <v>440</v>
      </c>
      <c r="E595" t="s">
        <v>817</v>
      </c>
      <c r="F595" t="s">
        <v>444</v>
      </c>
    </row>
    <row r="596" spans="1:6" ht="11.25" hidden="1" customHeight="1" x14ac:dyDescent="0.2">
      <c r="A596">
        <v>3244</v>
      </c>
      <c r="B596" t="s">
        <v>2322</v>
      </c>
      <c r="C596" t="s">
        <v>2323</v>
      </c>
      <c r="D596" t="s">
        <v>2632</v>
      </c>
      <c r="E596" t="s">
        <v>2633</v>
      </c>
      <c r="F596" t="s">
        <v>423</v>
      </c>
    </row>
    <row r="597" spans="1:6" ht="11.25" hidden="1" customHeight="1" x14ac:dyDescent="0.2">
      <c r="A597">
        <v>3245</v>
      </c>
      <c r="B597" t="s">
        <v>2324</v>
      </c>
      <c r="C597" t="s">
        <v>2325</v>
      </c>
      <c r="D597" t="s">
        <v>1156</v>
      </c>
      <c r="E597" t="s">
        <v>2634</v>
      </c>
      <c r="F597" t="s">
        <v>423</v>
      </c>
    </row>
    <row r="598" spans="1:6" ht="11.25" hidden="1" customHeight="1" x14ac:dyDescent="0.2">
      <c r="A598">
        <v>3246</v>
      </c>
      <c r="B598" t="s">
        <v>2129</v>
      </c>
      <c r="C598" t="s">
        <v>695</v>
      </c>
      <c r="D598" t="s">
        <v>2521</v>
      </c>
      <c r="E598" t="s">
        <v>583</v>
      </c>
      <c r="F598" t="s">
        <v>423</v>
      </c>
    </row>
    <row r="599" spans="1:6" ht="11.25" hidden="1" customHeight="1" x14ac:dyDescent="0.2">
      <c r="A599">
        <v>3250</v>
      </c>
      <c r="B599" t="s">
        <v>510</v>
      </c>
      <c r="C599" t="s">
        <v>778</v>
      </c>
      <c r="D599" t="s">
        <v>511</v>
      </c>
      <c r="E599" t="s">
        <v>514</v>
      </c>
      <c r="F599" t="s">
        <v>423</v>
      </c>
    </row>
    <row r="600" spans="1:6" ht="11.25" hidden="1" customHeight="1" x14ac:dyDescent="0.2">
      <c r="A600">
        <v>3251</v>
      </c>
      <c r="B600" t="s">
        <v>2326</v>
      </c>
      <c r="C600" t="s">
        <v>784</v>
      </c>
      <c r="D600" t="s">
        <v>2635</v>
      </c>
      <c r="E600" t="s">
        <v>683</v>
      </c>
      <c r="F600" t="s">
        <v>429</v>
      </c>
    </row>
    <row r="601" spans="1:6" ht="11.25" hidden="1" customHeight="1" x14ac:dyDescent="0.2">
      <c r="A601">
        <v>3252</v>
      </c>
      <c r="B601" t="s">
        <v>1699</v>
      </c>
      <c r="C601" t="s">
        <v>815</v>
      </c>
      <c r="D601" t="s">
        <v>1971</v>
      </c>
      <c r="E601" t="s">
        <v>817</v>
      </c>
      <c r="F601" t="s">
        <v>429</v>
      </c>
    </row>
    <row r="602" spans="1:6" ht="11.25" hidden="1" customHeight="1" x14ac:dyDescent="0.2">
      <c r="A602">
        <v>3253</v>
      </c>
      <c r="B602" t="s">
        <v>508</v>
      </c>
      <c r="C602" t="s">
        <v>2327</v>
      </c>
      <c r="D602" t="s">
        <v>452</v>
      </c>
      <c r="E602" t="s">
        <v>783</v>
      </c>
      <c r="F602" t="s">
        <v>429</v>
      </c>
    </row>
    <row r="603" spans="1:6" ht="11.25" hidden="1" customHeight="1" x14ac:dyDescent="0.2">
      <c r="A603">
        <v>3254</v>
      </c>
      <c r="B603" t="s">
        <v>2328</v>
      </c>
      <c r="C603" t="s">
        <v>1038</v>
      </c>
      <c r="D603" t="s">
        <v>2636</v>
      </c>
      <c r="E603" t="s">
        <v>683</v>
      </c>
      <c r="F603" t="s">
        <v>429</v>
      </c>
    </row>
    <row r="604" spans="1:6" ht="11.25" hidden="1" customHeight="1" x14ac:dyDescent="0.2">
      <c r="A604">
        <v>3255</v>
      </c>
      <c r="B604" t="s">
        <v>2329</v>
      </c>
      <c r="C604" t="s">
        <v>2330</v>
      </c>
      <c r="D604" t="s">
        <v>2637</v>
      </c>
      <c r="E604" t="s">
        <v>422</v>
      </c>
      <c r="F604" t="s">
        <v>429</v>
      </c>
    </row>
    <row r="605" spans="1:6" ht="11.25" hidden="1" customHeight="1" x14ac:dyDescent="0.2">
      <c r="A605">
        <v>3256</v>
      </c>
      <c r="B605" t="s">
        <v>2331</v>
      </c>
      <c r="C605" t="s">
        <v>2332</v>
      </c>
      <c r="D605" t="s">
        <v>2638</v>
      </c>
      <c r="E605" t="s">
        <v>432</v>
      </c>
      <c r="F605" t="s">
        <v>429</v>
      </c>
    </row>
    <row r="606" spans="1:6" ht="11.25" hidden="1" customHeight="1" x14ac:dyDescent="0.2">
      <c r="A606">
        <v>3257</v>
      </c>
      <c r="B606" t="s">
        <v>580</v>
      </c>
      <c r="C606" t="s">
        <v>2333</v>
      </c>
      <c r="D606" t="s">
        <v>582</v>
      </c>
      <c r="E606" t="s">
        <v>829</v>
      </c>
      <c r="F606" t="s">
        <v>429</v>
      </c>
    </row>
    <row r="607" spans="1:6" ht="11.25" hidden="1" customHeight="1" x14ac:dyDescent="0.2">
      <c r="A607">
        <v>3258</v>
      </c>
      <c r="B607" t="s">
        <v>2334</v>
      </c>
      <c r="C607" t="s">
        <v>675</v>
      </c>
      <c r="D607" t="s">
        <v>2639</v>
      </c>
      <c r="E607" t="s">
        <v>448</v>
      </c>
      <c r="F607" t="s">
        <v>429</v>
      </c>
    </row>
    <row r="608" spans="1:6" ht="11.25" hidden="1" customHeight="1" x14ac:dyDescent="0.2">
      <c r="A608">
        <v>3259</v>
      </c>
      <c r="B608" t="s">
        <v>527</v>
      </c>
      <c r="C608" t="s">
        <v>2335</v>
      </c>
      <c r="D608" t="s">
        <v>528</v>
      </c>
      <c r="E608" t="s">
        <v>472</v>
      </c>
      <c r="F608" t="s">
        <v>429</v>
      </c>
    </row>
    <row r="609" spans="1:6" ht="11.25" hidden="1" customHeight="1" x14ac:dyDescent="0.2">
      <c r="A609">
        <v>3260</v>
      </c>
      <c r="B609" t="s">
        <v>2336</v>
      </c>
      <c r="C609" t="s">
        <v>2337</v>
      </c>
      <c r="D609" t="s">
        <v>2640</v>
      </c>
      <c r="E609" t="s">
        <v>620</v>
      </c>
      <c r="F609" t="s">
        <v>444</v>
      </c>
    </row>
    <row r="610" spans="1:6" ht="11.25" hidden="1" customHeight="1" x14ac:dyDescent="0.2">
      <c r="A610">
        <v>3261</v>
      </c>
      <c r="B610" t="s">
        <v>2338</v>
      </c>
      <c r="C610" t="s">
        <v>2339</v>
      </c>
      <c r="D610" t="s">
        <v>2641</v>
      </c>
      <c r="E610" t="s">
        <v>2642</v>
      </c>
      <c r="F610" t="s">
        <v>444</v>
      </c>
    </row>
    <row r="611" spans="1:6" ht="11.25" hidden="1" customHeight="1" x14ac:dyDescent="0.2">
      <c r="A611">
        <v>3262</v>
      </c>
      <c r="B611" t="s">
        <v>2340</v>
      </c>
      <c r="C611" t="s">
        <v>2341</v>
      </c>
      <c r="D611" t="s">
        <v>2643</v>
      </c>
      <c r="E611" t="s">
        <v>2644</v>
      </c>
      <c r="F611" t="s">
        <v>444</v>
      </c>
    </row>
    <row r="612" spans="1:6" ht="11.25" hidden="1" customHeight="1" x14ac:dyDescent="0.2">
      <c r="A612">
        <v>3263</v>
      </c>
      <c r="B612" t="s">
        <v>2342</v>
      </c>
      <c r="C612" t="s">
        <v>2343</v>
      </c>
      <c r="D612" t="s">
        <v>881</v>
      </c>
      <c r="E612" t="s">
        <v>2645</v>
      </c>
      <c r="F612" t="s">
        <v>444</v>
      </c>
    </row>
    <row r="613" spans="1:6" ht="11.25" hidden="1" customHeight="1" x14ac:dyDescent="0.2">
      <c r="A613">
        <v>3331</v>
      </c>
      <c r="B613" t="s">
        <v>2344</v>
      </c>
      <c r="C613" t="s">
        <v>2345</v>
      </c>
      <c r="D613" t="s">
        <v>2646</v>
      </c>
      <c r="E613" t="s">
        <v>654</v>
      </c>
      <c r="F613" t="s">
        <v>423</v>
      </c>
    </row>
    <row r="614" spans="1:6" ht="11.25" hidden="1" customHeight="1" x14ac:dyDescent="0.2">
      <c r="A614">
        <v>3332</v>
      </c>
      <c r="B614" t="s">
        <v>2346</v>
      </c>
      <c r="C614" t="s">
        <v>2347</v>
      </c>
      <c r="D614" t="s">
        <v>2647</v>
      </c>
      <c r="E614" t="s">
        <v>2648</v>
      </c>
      <c r="F614" t="s">
        <v>423</v>
      </c>
    </row>
    <row r="615" spans="1:6" ht="11.25" hidden="1" customHeight="1" x14ac:dyDescent="0.2">
      <c r="A615">
        <v>3333</v>
      </c>
      <c r="B615" t="s">
        <v>2348</v>
      </c>
      <c r="C615" t="s">
        <v>2349</v>
      </c>
      <c r="D615" t="s">
        <v>2649</v>
      </c>
      <c r="E615" t="s">
        <v>564</v>
      </c>
      <c r="F615" t="s">
        <v>423</v>
      </c>
    </row>
    <row r="616" spans="1:6" ht="11.25" hidden="1" customHeight="1" x14ac:dyDescent="0.2">
      <c r="A616">
        <v>3334</v>
      </c>
      <c r="B616" t="s">
        <v>2350</v>
      </c>
      <c r="C616" t="s">
        <v>2351</v>
      </c>
      <c r="D616" t="s">
        <v>2650</v>
      </c>
      <c r="E616" t="s">
        <v>1945</v>
      </c>
      <c r="F616" t="s">
        <v>423</v>
      </c>
    </row>
    <row r="617" spans="1:6" ht="11.25" hidden="1" customHeight="1" x14ac:dyDescent="0.2">
      <c r="A617">
        <v>3335</v>
      </c>
      <c r="B617" t="s">
        <v>1081</v>
      </c>
      <c r="C617" t="s">
        <v>2352</v>
      </c>
      <c r="D617" t="s">
        <v>1082</v>
      </c>
      <c r="E617" t="s">
        <v>2651</v>
      </c>
      <c r="F617" t="s">
        <v>423</v>
      </c>
    </row>
    <row r="618" spans="1:6" ht="11.25" hidden="1" customHeight="1" x14ac:dyDescent="0.2">
      <c r="A618">
        <v>3336</v>
      </c>
      <c r="B618" t="s">
        <v>1646</v>
      </c>
      <c r="C618" t="s">
        <v>1647</v>
      </c>
      <c r="D618" t="s">
        <v>1937</v>
      </c>
      <c r="E618" t="s">
        <v>451</v>
      </c>
      <c r="F618" t="s">
        <v>423</v>
      </c>
    </row>
    <row r="619" spans="1:6" ht="11.25" hidden="1" customHeight="1" x14ac:dyDescent="0.2">
      <c r="A619">
        <v>3337</v>
      </c>
      <c r="B619" t="s">
        <v>1648</v>
      </c>
      <c r="C619" t="s">
        <v>1649</v>
      </c>
      <c r="D619" t="s">
        <v>1938</v>
      </c>
      <c r="E619" t="s">
        <v>774</v>
      </c>
      <c r="F619" t="s">
        <v>423</v>
      </c>
    </row>
    <row r="620" spans="1:6" ht="11.25" hidden="1" customHeight="1" x14ac:dyDescent="0.2">
      <c r="A620">
        <v>3338</v>
      </c>
      <c r="B620" t="s">
        <v>1650</v>
      </c>
      <c r="C620" t="s">
        <v>1567</v>
      </c>
      <c r="D620" t="s">
        <v>1939</v>
      </c>
      <c r="E620" t="s">
        <v>432</v>
      </c>
      <c r="F620" t="s">
        <v>423</v>
      </c>
    </row>
    <row r="621" spans="1:6" ht="11.25" hidden="1" customHeight="1" x14ac:dyDescent="0.2">
      <c r="A621">
        <v>3339</v>
      </c>
      <c r="B621" t="s">
        <v>1651</v>
      </c>
      <c r="C621" t="s">
        <v>650</v>
      </c>
      <c r="D621" t="s">
        <v>1940</v>
      </c>
      <c r="E621" t="s">
        <v>434</v>
      </c>
      <c r="F621" t="s">
        <v>429</v>
      </c>
    </row>
    <row r="622" spans="1:6" ht="11.25" hidden="1" customHeight="1" x14ac:dyDescent="0.2">
      <c r="A622">
        <v>3340</v>
      </c>
      <c r="B622" t="s">
        <v>510</v>
      </c>
      <c r="C622" t="s">
        <v>1652</v>
      </c>
      <c r="D622" t="s">
        <v>511</v>
      </c>
      <c r="E622" t="s">
        <v>1941</v>
      </c>
      <c r="F622" t="s">
        <v>429</v>
      </c>
    </row>
    <row r="623" spans="1:6" ht="11.25" hidden="1" customHeight="1" x14ac:dyDescent="0.2">
      <c r="A623">
        <v>3341</v>
      </c>
      <c r="B623" t="s">
        <v>873</v>
      </c>
      <c r="C623" t="s">
        <v>1204</v>
      </c>
      <c r="D623" t="s">
        <v>875</v>
      </c>
      <c r="E623" t="s">
        <v>1019</v>
      </c>
      <c r="F623" t="s">
        <v>429</v>
      </c>
    </row>
    <row r="624" spans="1:6" ht="11.25" hidden="1" customHeight="1" x14ac:dyDescent="0.2">
      <c r="A624">
        <v>3342</v>
      </c>
      <c r="B624" t="s">
        <v>1653</v>
      </c>
      <c r="C624" t="s">
        <v>1654</v>
      </c>
      <c r="D624" t="s">
        <v>1942</v>
      </c>
      <c r="E624" t="s">
        <v>790</v>
      </c>
      <c r="F624" t="s">
        <v>429</v>
      </c>
    </row>
    <row r="625" spans="1:6" ht="11.25" hidden="1" customHeight="1" x14ac:dyDescent="0.2">
      <c r="A625">
        <v>3343</v>
      </c>
      <c r="B625" t="s">
        <v>473</v>
      </c>
      <c r="C625" t="s">
        <v>460</v>
      </c>
      <c r="D625" t="s">
        <v>475</v>
      </c>
      <c r="E625" t="s">
        <v>461</v>
      </c>
      <c r="F625" t="s">
        <v>429</v>
      </c>
    </row>
    <row r="626" spans="1:6" ht="11.25" hidden="1" customHeight="1" x14ac:dyDescent="0.2">
      <c r="A626">
        <v>3344</v>
      </c>
      <c r="B626" t="s">
        <v>580</v>
      </c>
      <c r="C626" t="s">
        <v>1655</v>
      </c>
      <c r="D626" t="s">
        <v>582</v>
      </c>
      <c r="E626" t="s">
        <v>1943</v>
      </c>
      <c r="F626" t="s">
        <v>429</v>
      </c>
    </row>
    <row r="627" spans="1:6" ht="11.25" hidden="1" customHeight="1" x14ac:dyDescent="0.2">
      <c r="A627">
        <v>3345</v>
      </c>
      <c r="B627" t="s">
        <v>580</v>
      </c>
      <c r="C627" t="s">
        <v>1656</v>
      </c>
      <c r="D627" t="s">
        <v>582</v>
      </c>
      <c r="E627" t="s">
        <v>950</v>
      </c>
      <c r="F627" t="s">
        <v>429</v>
      </c>
    </row>
    <row r="628" spans="1:6" ht="11.25" hidden="1" customHeight="1" x14ac:dyDescent="0.2">
      <c r="A628">
        <v>3346</v>
      </c>
      <c r="B628" t="s">
        <v>843</v>
      </c>
      <c r="C628" t="s">
        <v>1259</v>
      </c>
      <c r="D628" t="s">
        <v>844</v>
      </c>
      <c r="E628" t="s">
        <v>505</v>
      </c>
      <c r="F628" t="s">
        <v>429</v>
      </c>
    </row>
    <row r="629" spans="1:6" ht="11.25" hidden="1" customHeight="1" x14ac:dyDescent="0.2">
      <c r="A629">
        <v>3347</v>
      </c>
      <c r="B629" t="s">
        <v>677</v>
      </c>
      <c r="C629" t="s">
        <v>1657</v>
      </c>
      <c r="D629" t="s">
        <v>779</v>
      </c>
      <c r="E629" t="s">
        <v>949</v>
      </c>
      <c r="F629" t="s">
        <v>429</v>
      </c>
    </row>
    <row r="630" spans="1:6" ht="11.25" hidden="1" customHeight="1" x14ac:dyDescent="0.2">
      <c r="A630">
        <v>3348</v>
      </c>
      <c r="B630" t="s">
        <v>1658</v>
      </c>
      <c r="C630" t="s">
        <v>1659</v>
      </c>
      <c r="D630" t="s">
        <v>1944</v>
      </c>
      <c r="E630" t="s">
        <v>667</v>
      </c>
      <c r="F630" t="s">
        <v>429</v>
      </c>
    </row>
    <row r="631" spans="1:6" ht="11.25" hidden="1" customHeight="1" x14ac:dyDescent="0.2">
      <c r="A631">
        <v>3349</v>
      </c>
      <c r="B631" t="s">
        <v>861</v>
      </c>
      <c r="C631" t="s">
        <v>745</v>
      </c>
      <c r="D631" t="s">
        <v>863</v>
      </c>
      <c r="E631" t="s">
        <v>620</v>
      </c>
      <c r="F631" t="s">
        <v>429</v>
      </c>
    </row>
    <row r="632" spans="1:6" ht="11.25" hidden="1" customHeight="1" x14ac:dyDescent="0.2">
      <c r="A632">
        <v>3350</v>
      </c>
      <c r="B632" t="s">
        <v>861</v>
      </c>
      <c r="C632" t="s">
        <v>1660</v>
      </c>
      <c r="D632" t="s">
        <v>863</v>
      </c>
      <c r="E632" t="s">
        <v>1945</v>
      </c>
      <c r="F632" t="s">
        <v>429</v>
      </c>
    </row>
    <row r="633" spans="1:6" ht="11.25" hidden="1" customHeight="1" x14ac:dyDescent="0.2">
      <c r="A633">
        <v>3351</v>
      </c>
      <c r="B633" t="s">
        <v>1661</v>
      </c>
      <c r="C633" t="s">
        <v>1662</v>
      </c>
      <c r="D633" t="s">
        <v>1946</v>
      </c>
      <c r="E633" t="s">
        <v>1947</v>
      </c>
      <c r="F633" t="s">
        <v>429</v>
      </c>
    </row>
    <row r="634" spans="1:6" ht="11.25" hidden="1" customHeight="1" x14ac:dyDescent="0.2">
      <c r="A634">
        <v>3353</v>
      </c>
      <c r="B634" t="s">
        <v>686</v>
      </c>
      <c r="C634" t="s">
        <v>1663</v>
      </c>
      <c r="D634" t="s">
        <v>688</v>
      </c>
      <c r="E634" t="s">
        <v>514</v>
      </c>
      <c r="F634" t="s">
        <v>429</v>
      </c>
    </row>
    <row r="635" spans="1:6" ht="11.25" hidden="1" customHeight="1" x14ac:dyDescent="0.2">
      <c r="A635">
        <v>3354</v>
      </c>
      <c r="B635" t="s">
        <v>2353</v>
      </c>
      <c r="C635" t="s">
        <v>2354</v>
      </c>
      <c r="D635" t="s">
        <v>2652</v>
      </c>
      <c r="E635" t="s">
        <v>2653</v>
      </c>
      <c r="F635" t="s">
        <v>429</v>
      </c>
    </row>
    <row r="636" spans="1:6" ht="11.25" hidden="1" customHeight="1" x14ac:dyDescent="0.2">
      <c r="A636">
        <v>3355</v>
      </c>
      <c r="B636" t="s">
        <v>663</v>
      </c>
      <c r="C636" t="s">
        <v>2355</v>
      </c>
      <c r="D636" t="s">
        <v>664</v>
      </c>
      <c r="E636" t="s">
        <v>2654</v>
      </c>
      <c r="F636" t="s">
        <v>444</v>
      </c>
    </row>
    <row r="637" spans="1:6" ht="11.25" hidden="1" customHeight="1" x14ac:dyDescent="0.2">
      <c r="A637">
        <v>3356</v>
      </c>
      <c r="B637" t="s">
        <v>2356</v>
      </c>
      <c r="C637" t="s">
        <v>815</v>
      </c>
      <c r="D637" t="s">
        <v>854</v>
      </c>
      <c r="E637" t="s">
        <v>817</v>
      </c>
      <c r="F637" t="s">
        <v>444</v>
      </c>
    </row>
    <row r="638" spans="1:6" ht="11.25" hidden="1" customHeight="1" x14ac:dyDescent="0.2">
      <c r="A638">
        <v>3357</v>
      </c>
      <c r="B638" t="s">
        <v>2357</v>
      </c>
      <c r="C638" t="s">
        <v>515</v>
      </c>
      <c r="D638" t="s">
        <v>2655</v>
      </c>
      <c r="E638" t="s">
        <v>516</v>
      </c>
      <c r="F638" t="s">
        <v>444</v>
      </c>
    </row>
    <row r="639" spans="1:6" ht="11.25" hidden="1" customHeight="1" x14ac:dyDescent="0.2">
      <c r="A639">
        <v>3358</v>
      </c>
      <c r="B639" t="s">
        <v>2358</v>
      </c>
      <c r="C639" t="s">
        <v>868</v>
      </c>
      <c r="D639" t="s">
        <v>2656</v>
      </c>
      <c r="E639" t="s">
        <v>514</v>
      </c>
      <c r="F639" t="s">
        <v>444</v>
      </c>
    </row>
    <row r="640" spans="1:6" ht="11.25" hidden="1" customHeight="1" x14ac:dyDescent="0.2">
      <c r="A640">
        <v>3359</v>
      </c>
      <c r="B640" t="s">
        <v>2359</v>
      </c>
      <c r="C640" t="s">
        <v>2360</v>
      </c>
      <c r="D640" t="s">
        <v>2657</v>
      </c>
      <c r="E640" t="s">
        <v>526</v>
      </c>
      <c r="F640" t="s">
        <v>444</v>
      </c>
    </row>
    <row r="641" spans="1:6" ht="11.25" hidden="1" customHeight="1" x14ac:dyDescent="0.2">
      <c r="A641">
        <v>3360</v>
      </c>
      <c r="B641" t="s">
        <v>2361</v>
      </c>
      <c r="C641" t="s">
        <v>2362</v>
      </c>
      <c r="D641" t="s">
        <v>2658</v>
      </c>
      <c r="E641" t="s">
        <v>601</v>
      </c>
      <c r="F641" t="s">
        <v>444</v>
      </c>
    </row>
    <row r="642" spans="1:6" ht="11.25" hidden="1" customHeight="1" x14ac:dyDescent="0.2">
      <c r="A642">
        <v>3361</v>
      </c>
      <c r="B642" t="s">
        <v>1212</v>
      </c>
      <c r="C642" t="s">
        <v>1380</v>
      </c>
      <c r="D642" t="s">
        <v>1213</v>
      </c>
      <c r="E642" t="s">
        <v>459</v>
      </c>
      <c r="F642" t="s">
        <v>444</v>
      </c>
    </row>
    <row r="643" spans="1:6" ht="11.25" hidden="1" customHeight="1" x14ac:dyDescent="0.2">
      <c r="A643">
        <v>3362</v>
      </c>
      <c r="B643" t="s">
        <v>2363</v>
      </c>
      <c r="C643" t="s">
        <v>2364</v>
      </c>
      <c r="D643" t="s">
        <v>2659</v>
      </c>
      <c r="E643" t="s">
        <v>2660</v>
      </c>
      <c r="F643" t="s">
        <v>444</v>
      </c>
    </row>
    <row r="644" spans="1:6" ht="11.25" hidden="1" customHeight="1" x14ac:dyDescent="0.2">
      <c r="A644">
        <v>3363</v>
      </c>
      <c r="B644" t="s">
        <v>2365</v>
      </c>
      <c r="C644" t="s">
        <v>868</v>
      </c>
      <c r="D644" t="s">
        <v>2661</v>
      </c>
      <c r="E644" t="s">
        <v>514</v>
      </c>
      <c r="F644" t="s">
        <v>444</v>
      </c>
    </row>
    <row r="645" spans="1:6" ht="11.25" hidden="1" customHeight="1" x14ac:dyDescent="0.2">
      <c r="A645">
        <v>3364</v>
      </c>
      <c r="B645" t="s">
        <v>464</v>
      </c>
      <c r="C645" t="s">
        <v>2366</v>
      </c>
      <c r="D645" t="s">
        <v>465</v>
      </c>
      <c r="E645" t="s">
        <v>949</v>
      </c>
      <c r="F645" t="s">
        <v>444</v>
      </c>
    </row>
    <row r="646" spans="1:6" ht="11.25" hidden="1" customHeight="1" x14ac:dyDescent="0.2">
      <c r="A646">
        <v>3464</v>
      </c>
      <c r="B646" t="s">
        <v>1214</v>
      </c>
      <c r="C646" t="s">
        <v>711</v>
      </c>
      <c r="D646" t="s">
        <v>1215</v>
      </c>
      <c r="E646" t="s">
        <v>712</v>
      </c>
      <c r="F646" t="s">
        <v>423</v>
      </c>
    </row>
    <row r="647" spans="1:6" ht="11.25" hidden="1" customHeight="1" x14ac:dyDescent="0.2">
      <c r="A647">
        <v>3465</v>
      </c>
      <c r="B647" t="s">
        <v>1216</v>
      </c>
      <c r="C647" t="s">
        <v>1217</v>
      </c>
      <c r="D647" t="s">
        <v>1218</v>
      </c>
      <c r="E647" t="s">
        <v>649</v>
      </c>
      <c r="F647" t="s">
        <v>423</v>
      </c>
    </row>
    <row r="648" spans="1:6" ht="11.25" hidden="1" customHeight="1" x14ac:dyDescent="0.2">
      <c r="A648">
        <v>3466</v>
      </c>
      <c r="B648" t="s">
        <v>1219</v>
      </c>
      <c r="C648" t="s">
        <v>1220</v>
      </c>
      <c r="D648" t="s">
        <v>1221</v>
      </c>
      <c r="E648" t="s">
        <v>536</v>
      </c>
      <c r="F648" t="s">
        <v>423</v>
      </c>
    </row>
    <row r="649" spans="1:6" ht="11.25" hidden="1" customHeight="1" x14ac:dyDescent="0.2">
      <c r="A649">
        <v>3467</v>
      </c>
      <c r="B649" t="s">
        <v>1222</v>
      </c>
      <c r="C649" t="s">
        <v>1223</v>
      </c>
      <c r="D649" t="s">
        <v>1224</v>
      </c>
      <c r="E649" t="s">
        <v>1225</v>
      </c>
      <c r="F649" t="s">
        <v>423</v>
      </c>
    </row>
    <row r="650" spans="1:6" ht="11.25" hidden="1" customHeight="1" x14ac:dyDescent="0.2">
      <c r="A650">
        <v>3468</v>
      </c>
      <c r="B650" t="s">
        <v>1226</v>
      </c>
      <c r="C650" t="s">
        <v>721</v>
      </c>
      <c r="D650" t="s">
        <v>1227</v>
      </c>
      <c r="E650" t="s">
        <v>712</v>
      </c>
      <c r="F650" t="s">
        <v>423</v>
      </c>
    </row>
    <row r="651" spans="1:6" ht="11.25" hidden="1" customHeight="1" x14ac:dyDescent="0.2">
      <c r="A651">
        <v>3471</v>
      </c>
      <c r="B651" t="s">
        <v>947</v>
      </c>
      <c r="C651" t="s">
        <v>1229</v>
      </c>
      <c r="D651" t="s">
        <v>949</v>
      </c>
      <c r="E651" t="s">
        <v>669</v>
      </c>
      <c r="F651" t="s">
        <v>423</v>
      </c>
    </row>
    <row r="652" spans="1:6" ht="11.25" hidden="1" customHeight="1" x14ac:dyDescent="0.2">
      <c r="A652">
        <v>3473</v>
      </c>
      <c r="B652" t="s">
        <v>1664</v>
      </c>
      <c r="C652" t="s">
        <v>1665</v>
      </c>
      <c r="D652" t="s">
        <v>1948</v>
      </c>
      <c r="E652" t="s">
        <v>1949</v>
      </c>
      <c r="F652" t="s">
        <v>423</v>
      </c>
    </row>
    <row r="653" spans="1:6" ht="11.25" hidden="1" customHeight="1" x14ac:dyDescent="0.2">
      <c r="A653">
        <v>3474</v>
      </c>
      <c r="B653" t="s">
        <v>1666</v>
      </c>
      <c r="C653" t="s">
        <v>1667</v>
      </c>
      <c r="D653" t="s">
        <v>1950</v>
      </c>
      <c r="E653" t="s">
        <v>1302</v>
      </c>
      <c r="F653" t="s">
        <v>429</v>
      </c>
    </row>
    <row r="654" spans="1:6" ht="11.25" hidden="1" customHeight="1" x14ac:dyDescent="0.2">
      <c r="A654">
        <v>3475</v>
      </c>
      <c r="B654" t="s">
        <v>1631</v>
      </c>
      <c r="C654" t="s">
        <v>2367</v>
      </c>
      <c r="D654" t="s">
        <v>1929</v>
      </c>
      <c r="E654" t="s">
        <v>1951</v>
      </c>
      <c r="F654" t="s">
        <v>429</v>
      </c>
    </row>
    <row r="655" spans="1:6" ht="11.25" hidden="1" customHeight="1" x14ac:dyDescent="0.2">
      <c r="A655">
        <v>3476</v>
      </c>
      <c r="B655" t="s">
        <v>886</v>
      </c>
      <c r="C655" t="s">
        <v>1668</v>
      </c>
      <c r="D655" t="s">
        <v>888</v>
      </c>
      <c r="E655" t="s">
        <v>953</v>
      </c>
      <c r="F655" t="s">
        <v>429</v>
      </c>
    </row>
    <row r="656" spans="1:6" ht="11.25" hidden="1" customHeight="1" x14ac:dyDescent="0.2">
      <c r="A656">
        <v>3477</v>
      </c>
      <c r="B656" t="s">
        <v>1670</v>
      </c>
      <c r="C656" t="s">
        <v>1671</v>
      </c>
      <c r="D656" t="s">
        <v>1952</v>
      </c>
      <c r="E656" t="s">
        <v>1953</v>
      </c>
      <c r="F656" t="s">
        <v>429</v>
      </c>
    </row>
    <row r="657" spans="1:6" ht="11.25" hidden="1" customHeight="1" x14ac:dyDescent="0.2">
      <c r="A657">
        <v>3478</v>
      </c>
      <c r="B657" t="s">
        <v>1672</v>
      </c>
      <c r="C657" t="s">
        <v>1673</v>
      </c>
      <c r="D657" t="s">
        <v>1954</v>
      </c>
      <c r="E657" t="s">
        <v>514</v>
      </c>
      <c r="F657" t="s">
        <v>429</v>
      </c>
    </row>
    <row r="658" spans="1:6" ht="11.25" hidden="1" customHeight="1" x14ac:dyDescent="0.2">
      <c r="A658">
        <v>3479</v>
      </c>
      <c r="B658" t="s">
        <v>473</v>
      </c>
      <c r="C658" t="s">
        <v>1346</v>
      </c>
      <c r="D658" t="s">
        <v>475</v>
      </c>
      <c r="E658" t="s">
        <v>597</v>
      </c>
      <c r="F658" t="s">
        <v>429</v>
      </c>
    </row>
    <row r="659" spans="1:6" ht="11.25" hidden="1" customHeight="1" x14ac:dyDescent="0.2">
      <c r="A659">
        <v>3480</v>
      </c>
      <c r="B659" t="s">
        <v>1674</v>
      </c>
      <c r="C659" t="s">
        <v>1675</v>
      </c>
      <c r="D659" t="s">
        <v>440</v>
      </c>
      <c r="E659" t="s">
        <v>1302</v>
      </c>
      <c r="F659" t="s">
        <v>429</v>
      </c>
    </row>
    <row r="660" spans="1:6" ht="11.25" hidden="1" customHeight="1" x14ac:dyDescent="0.2">
      <c r="A660">
        <v>3481</v>
      </c>
      <c r="B660" t="s">
        <v>1057</v>
      </c>
      <c r="C660" t="s">
        <v>1676</v>
      </c>
      <c r="D660" t="s">
        <v>1058</v>
      </c>
      <c r="E660" t="s">
        <v>1955</v>
      </c>
      <c r="F660" t="s">
        <v>429</v>
      </c>
    </row>
    <row r="661" spans="1:6" ht="11.25" hidden="1" customHeight="1" x14ac:dyDescent="0.2">
      <c r="A661">
        <v>3482</v>
      </c>
      <c r="B661" t="s">
        <v>1677</v>
      </c>
      <c r="C661" t="s">
        <v>1678</v>
      </c>
      <c r="D661" t="s">
        <v>1956</v>
      </c>
      <c r="E661" t="s">
        <v>1957</v>
      </c>
      <c r="F661" t="s">
        <v>429</v>
      </c>
    </row>
    <row r="662" spans="1:6" ht="11.25" hidden="1" customHeight="1" x14ac:dyDescent="0.2">
      <c r="A662">
        <v>3483</v>
      </c>
      <c r="B662" t="s">
        <v>2368</v>
      </c>
      <c r="C662" t="s">
        <v>2369</v>
      </c>
      <c r="D662" t="s">
        <v>2662</v>
      </c>
      <c r="E662" t="s">
        <v>2663</v>
      </c>
      <c r="F662" t="s">
        <v>444</v>
      </c>
    </row>
    <row r="663" spans="1:6" ht="11.25" hidden="1" customHeight="1" x14ac:dyDescent="0.2">
      <c r="A663">
        <v>3484</v>
      </c>
      <c r="B663" t="s">
        <v>2370</v>
      </c>
      <c r="C663" t="s">
        <v>2371</v>
      </c>
      <c r="D663" t="s">
        <v>2664</v>
      </c>
      <c r="E663" t="s">
        <v>514</v>
      </c>
      <c r="F663" t="s">
        <v>444</v>
      </c>
    </row>
    <row r="664" spans="1:6" ht="11.25" hidden="1" customHeight="1" x14ac:dyDescent="0.2">
      <c r="A664">
        <v>3485</v>
      </c>
      <c r="B664" t="s">
        <v>800</v>
      </c>
      <c r="C664" t="s">
        <v>2372</v>
      </c>
      <c r="D664" t="s">
        <v>802</v>
      </c>
      <c r="E664" t="s">
        <v>2665</v>
      </c>
      <c r="F664" t="s">
        <v>444</v>
      </c>
    </row>
    <row r="665" spans="1:6" ht="11.25" hidden="1" customHeight="1" x14ac:dyDescent="0.2">
      <c r="A665">
        <v>3486</v>
      </c>
      <c r="B665" t="s">
        <v>2373</v>
      </c>
      <c r="C665" t="s">
        <v>2374</v>
      </c>
      <c r="D665" t="s">
        <v>2666</v>
      </c>
      <c r="E665" t="s">
        <v>1182</v>
      </c>
      <c r="F665" t="s">
        <v>444</v>
      </c>
    </row>
    <row r="666" spans="1:6" ht="11.25" hidden="1" customHeight="1" x14ac:dyDescent="0.2">
      <c r="A666">
        <v>3487</v>
      </c>
      <c r="B666" t="s">
        <v>2375</v>
      </c>
      <c r="C666" t="s">
        <v>2376</v>
      </c>
      <c r="D666" t="s">
        <v>2667</v>
      </c>
      <c r="E666" t="s">
        <v>2668</v>
      </c>
      <c r="F666" t="s">
        <v>444</v>
      </c>
    </row>
    <row r="667" spans="1:6" ht="11.25" hidden="1" customHeight="1" x14ac:dyDescent="0.2">
      <c r="A667">
        <v>3575</v>
      </c>
      <c r="B667" t="s">
        <v>1231</v>
      </c>
      <c r="C667" t="s">
        <v>1232</v>
      </c>
      <c r="D667" t="s">
        <v>1233</v>
      </c>
      <c r="E667" t="s">
        <v>1234</v>
      </c>
      <c r="F667" t="s">
        <v>423</v>
      </c>
    </row>
    <row r="668" spans="1:6" ht="11.25" hidden="1" customHeight="1" x14ac:dyDescent="0.2">
      <c r="A668">
        <v>3576</v>
      </c>
      <c r="B668" t="s">
        <v>798</v>
      </c>
      <c r="C668" t="s">
        <v>1235</v>
      </c>
      <c r="D668" t="s">
        <v>799</v>
      </c>
      <c r="E668" t="s">
        <v>1225</v>
      </c>
      <c r="F668" t="s">
        <v>423</v>
      </c>
    </row>
    <row r="669" spans="1:6" ht="11.25" hidden="1" customHeight="1" x14ac:dyDescent="0.2">
      <c r="A669">
        <v>3579</v>
      </c>
      <c r="B669" t="s">
        <v>1338</v>
      </c>
      <c r="C669" t="s">
        <v>1679</v>
      </c>
      <c r="D669" t="s">
        <v>904</v>
      </c>
      <c r="E669" t="s">
        <v>1111</v>
      </c>
      <c r="F669" t="s">
        <v>423</v>
      </c>
    </row>
    <row r="670" spans="1:6" ht="11.25" hidden="1" customHeight="1" x14ac:dyDescent="0.2">
      <c r="A670">
        <v>3582</v>
      </c>
      <c r="B670" t="s">
        <v>2377</v>
      </c>
      <c r="C670" t="s">
        <v>2094</v>
      </c>
      <c r="D670" t="s">
        <v>2669</v>
      </c>
      <c r="E670" t="s">
        <v>2499</v>
      </c>
      <c r="F670" t="s">
        <v>444</v>
      </c>
    </row>
    <row r="671" spans="1:6" ht="11.25" hidden="1" customHeight="1" x14ac:dyDescent="0.2">
      <c r="A671">
        <v>3583</v>
      </c>
      <c r="B671" t="s">
        <v>2378</v>
      </c>
      <c r="C671" t="s">
        <v>2379</v>
      </c>
      <c r="D671" t="s">
        <v>2670</v>
      </c>
      <c r="E671" t="s">
        <v>2584</v>
      </c>
      <c r="F671" t="s">
        <v>444</v>
      </c>
    </row>
    <row r="672" spans="1:6" ht="11.25" hidden="1" customHeight="1" x14ac:dyDescent="0.2">
      <c r="A672">
        <v>3618</v>
      </c>
      <c r="B672" t="s">
        <v>1242</v>
      </c>
      <c r="C672" t="s">
        <v>1243</v>
      </c>
      <c r="D672" t="s">
        <v>1244</v>
      </c>
      <c r="E672" t="s">
        <v>760</v>
      </c>
      <c r="F672" t="s">
        <v>423</v>
      </c>
    </row>
    <row r="673" spans="1:6" ht="11.25" hidden="1" customHeight="1" x14ac:dyDescent="0.2">
      <c r="A673">
        <v>3619</v>
      </c>
      <c r="B673" t="s">
        <v>1245</v>
      </c>
      <c r="C673" t="s">
        <v>1246</v>
      </c>
      <c r="D673" t="s">
        <v>1247</v>
      </c>
      <c r="E673" t="s">
        <v>1248</v>
      </c>
      <c r="F673" t="s">
        <v>423</v>
      </c>
    </row>
    <row r="674" spans="1:6" ht="11.25" hidden="1" customHeight="1" x14ac:dyDescent="0.2">
      <c r="A674">
        <v>3620</v>
      </c>
      <c r="B674" t="s">
        <v>1249</v>
      </c>
      <c r="C674" t="s">
        <v>781</v>
      </c>
      <c r="D674" t="s">
        <v>1250</v>
      </c>
      <c r="E674" t="s">
        <v>601</v>
      </c>
      <c r="F674" t="s">
        <v>423</v>
      </c>
    </row>
    <row r="675" spans="1:6" ht="11.25" hidden="1" customHeight="1" x14ac:dyDescent="0.2">
      <c r="A675">
        <v>3621</v>
      </c>
      <c r="B675" t="s">
        <v>1251</v>
      </c>
      <c r="C675" t="s">
        <v>1252</v>
      </c>
      <c r="D675" t="s">
        <v>1253</v>
      </c>
      <c r="E675" t="s">
        <v>667</v>
      </c>
      <c r="F675" t="s">
        <v>423</v>
      </c>
    </row>
    <row r="676" spans="1:6" ht="11.25" hidden="1" customHeight="1" x14ac:dyDescent="0.2">
      <c r="A676">
        <v>3622</v>
      </c>
      <c r="B676" t="s">
        <v>1254</v>
      </c>
      <c r="C676" t="s">
        <v>1255</v>
      </c>
      <c r="D676" t="s">
        <v>1256</v>
      </c>
      <c r="E676" t="s">
        <v>1257</v>
      </c>
      <c r="F676" t="s">
        <v>423</v>
      </c>
    </row>
    <row r="677" spans="1:6" ht="11.25" hidden="1" customHeight="1" x14ac:dyDescent="0.2">
      <c r="A677">
        <v>3625</v>
      </c>
      <c r="B677" t="s">
        <v>464</v>
      </c>
      <c r="C677" t="s">
        <v>1258</v>
      </c>
      <c r="D677" t="s">
        <v>465</v>
      </c>
      <c r="E677" t="s">
        <v>1023</v>
      </c>
      <c r="F677" t="s">
        <v>423</v>
      </c>
    </row>
    <row r="678" spans="1:6" ht="11.25" hidden="1" customHeight="1" x14ac:dyDescent="0.2">
      <c r="A678">
        <v>3626</v>
      </c>
      <c r="B678" t="s">
        <v>1681</v>
      </c>
      <c r="C678" t="s">
        <v>1610</v>
      </c>
      <c r="D678" t="s">
        <v>1959</v>
      </c>
      <c r="E678" t="s">
        <v>533</v>
      </c>
      <c r="F678" t="s">
        <v>429</v>
      </c>
    </row>
    <row r="679" spans="1:6" ht="11.25" hidden="1" customHeight="1" x14ac:dyDescent="0.2">
      <c r="A679">
        <v>3627</v>
      </c>
      <c r="B679" t="s">
        <v>1682</v>
      </c>
      <c r="C679" t="s">
        <v>1683</v>
      </c>
      <c r="D679" t="s">
        <v>1960</v>
      </c>
      <c r="E679" t="s">
        <v>1961</v>
      </c>
      <c r="F679" t="s">
        <v>429</v>
      </c>
    </row>
    <row r="680" spans="1:6" ht="11.25" hidden="1" customHeight="1" x14ac:dyDescent="0.2">
      <c r="A680">
        <v>3628</v>
      </c>
      <c r="B680" t="s">
        <v>1684</v>
      </c>
      <c r="C680" t="s">
        <v>1685</v>
      </c>
      <c r="D680" t="s">
        <v>1962</v>
      </c>
      <c r="E680" t="s">
        <v>1040</v>
      </c>
      <c r="F680" t="s">
        <v>429</v>
      </c>
    </row>
    <row r="681" spans="1:6" ht="11.25" hidden="1" customHeight="1" x14ac:dyDescent="0.2">
      <c r="A681">
        <v>3630</v>
      </c>
      <c r="B681" t="s">
        <v>1686</v>
      </c>
      <c r="C681" t="s">
        <v>778</v>
      </c>
      <c r="D681" t="s">
        <v>1963</v>
      </c>
      <c r="E681" t="s">
        <v>1103</v>
      </c>
      <c r="F681" t="s">
        <v>429</v>
      </c>
    </row>
    <row r="682" spans="1:6" ht="11.25" hidden="1" customHeight="1" x14ac:dyDescent="0.2">
      <c r="A682">
        <v>3631</v>
      </c>
      <c r="B682" t="s">
        <v>1542</v>
      </c>
      <c r="C682" t="s">
        <v>1687</v>
      </c>
      <c r="D682" t="s">
        <v>648</v>
      </c>
      <c r="E682" t="s">
        <v>1964</v>
      </c>
      <c r="F682" t="s">
        <v>429</v>
      </c>
    </row>
    <row r="683" spans="1:6" ht="11.25" hidden="1" customHeight="1" x14ac:dyDescent="0.2">
      <c r="A683">
        <v>3632</v>
      </c>
      <c r="B683" t="s">
        <v>1688</v>
      </c>
      <c r="C683" t="s">
        <v>1689</v>
      </c>
      <c r="D683" t="s">
        <v>1965</v>
      </c>
      <c r="E683" t="s">
        <v>484</v>
      </c>
      <c r="F683" t="s">
        <v>429</v>
      </c>
    </row>
    <row r="684" spans="1:6" ht="11.25" hidden="1" customHeight="1" x14ac:dyDescent="0.2">
      <c r="A684">
        <v>3633</v>
      </c>
      <c r="B684" t="s">
        <v>1690</v>
      </c>
      <c r="C684" t="s">
        <v>515</v>
      </c>
      <c r="D684" t="s">
        <v>1261</v>
      </c>
      <c r="E684" t="s">
        <v>516</v>
      </c>
      <c r="F684" t="s">
        <v>429</v>
      </c>
    </row>
    <row r="685" spans="1:6" ht="11.25" hidden="1" customHeight="1" x14ac:dyDescent="0.2">
      <c r="A685">
        <v>3634</v>
      </c>
      <c r="B685" t="s">
        <v>1691</v>
      </c>
      <c r="C685" t="s">
        <v>1692</v>
      </c>
      <c r="D685" t="s">
        <v>986</v>
      </c>
      <c r="E685" t="s">
        <v>1194</v>
      </c>
      <c r="F685" t="s">
        <v>429</v>
      </c>
    </row>
    <row r="686" spans="1:6" ht="11.25" hidden="1" customHeight="1" x14ac:dyDescent="0.2">
      <c r="A686">
        <v>3635</v>
      </c>
      <c r="B686" t="s">
        <v>1693</v>
      </c>
      <c r="C686" t="s">
        <v>1694</v>
      </c>
      <c r="D686" t="s">
        <v>1966</v>
      </c>
      <c r="E686" t="s">
        <v>1967</v>
      </c>
      <c r="F686" t="s">
        <v>429</v>
      </c>
    </row>
    <row r="687" spans="1:6" ht="11.25" hidden="1" customHeight="1" x14ac:dyDescent="0.2">
      <c r="A687">
        <v>3636</v>
      </c>
      <c r="B687" t="s">
        <v>978</v>
      </c>
      <c r="C687" t="s">
        <v>1695</v>
      </c>
      <c r="D687" t="s">
        <v>979</v>
      </c>
      <c r="E687" t="s">
        <v>1968</v>
      </c>
      <c r="F687" t="s">
        <v>429</v>
      </c>
    </row>
    <row r="688" spans="1:6" ht="11.25" hidden="1" customHeight="1" x14ac:dyDescent="0.2">
      <c r="A688">
        <v>3637</v>
      </c>
      <c r="B688" t="s">
        <v>2380</v>
      </c>
      <c r="C688" t="s">
        <v>2381</v>
      </c>
      <c r="D688" t="s">
        <v>2671</v>
      </c>
      <c r="E688" t="s">
        <v>2672</v>
      </c>
      <c r="F688" t="s">
        <v>423</v>
      </c>
    </row>
    <row r="689" spans="1:6" ht="11.25" hidden="1" customHeight="1" x14ac:dyDescent="0.2">
      <c r="A689">
        <v>3638</v>
      </c>
      <c r="B689" t="s">
        <v>2382</v>
      </c>
      <c r="C689" t="s">
        <v>2383</v>
      </c>
      <c r="D689" t="s">
        <v>2673</v>
      </c>
      <c r="E689" t="s">
        <v>597</v>
      </c>
      <c r="F689" t="s">
        <v>444</v>
      </c>
    </row>
    <row r="690" spans="1:6" ht="11.25" hidden="1" customHeight="1" x14ac:dyDescent="0.2">
      <c r="A690">
        <v>3639</v>
      </c>
      <c r="B690" t="s">
        <v>2384</v>
      </c>
      <c r="C690" t="s">
        <v>1760</v>
      </c>
      <c r="D690" t="s">
        <v>2674</v>
      </c>
      <c r="E690" t="s">
        <v>790</v>
      </c>
      <c r="F690" t="s">
        <v>444</v>
      </c>
    </row>
    <row r="691" spans="1:6" ht="11.25" hidden="1" customHeight="1" x14ac:dyDescent="0.2">
      <c r="A691">
        <v>3640</v>
      </c>
      <c r="B691" t="s">
        <v>2385</v>
      </c>
      <c r="C691" t="s">
        <v>2386</v>
      </c>
      <c r="D691" t="s">
        <v>2675</v>
      </c>
      <c r="E691" t="s">
        <v>507</v>
      </c>
      <c r="F691" t="s">
        <v>444</v>
      </c>
    </row>
    <row r="692" spans="1:6" ht="11.25" hidden="1" customHeight="1" x14ac:dyDescent="0.2">
      <c r="A692">
        <v>3641</v>
      </c>
      <c r="B692" t="s">
        <v>674</v>
      </c>
      <c r="C692" t="s">
        <v>2387</v>
      </c>
      <c r="D692" t="s">
        <v>676</v>
      </c>
      <c r="E692" t="s">
        <v>996</v>
      </c>
      <c r="F692" t="s">
        <v>444</v>
      </c>
    </row>
    <row r="693" spans="1:6" ht="11.25" hidden="1" customHeight="1" x14ac:dyDescent="0.2">
      <c r="A693">
        <v>3642</v>
      </c>
      <c r="B693" t="s">
        <v>2388</v>
      </c>
      <c r="C693" t="s">
        <v>2389</v>
      </c>
      <c r="D693" t="s">
        <v>2676</v>
      </c>
      <c r="E693" t="s">
        <v>1157</v>
      </c>
      <c r="F693" t="s">
        <v>444</v>
      </c>
    </row>
    <row r="694" spans="1:6" ht="11.25" hidden="1" customHeight="1" x14ac:dyDescent="0.2">
      <c r="A694">
        <v>3643</v>
      </c>
      <c r="B694" t="s">
        <v>2390</v>
      </c>
      <c r="C694" t="s">
        <v>2391</v>
      </c>
      <c r="D694" t="s">
        <v>2677</v>
      </c>
      <c r="E694" t="s">
        <v>533</v>
      </c>
      <c r="F694" t="s">
        <v>444</v>
      </c>
    </row>
    <row r="695" spans="1:6" ht="11.25" hidden="1" customHeight="1" x14ac:dyDescent="0.2">
      <c r="A695">
        <v>3644</v>
      </c>
      <c r="B695" t="s">
        <v>2392</v>
      </c>
      <c r="C695" t="s">
        <v>2393</v>
      </c>
      <c r="D695" t="s">
        <v>2678</v>
      </c>
      <c r="E695" t="s">
        <v>673</v>
      </c>
      <c r="F695" t="s">
        <v>444</v>
      </c>
    </row>
    <row r="696" spans="1:6" ht="11.25" hidden="1" customHeight="1" x14ac:dyDescent="0.2">
      <c r="A696">
        <v>3645</v>
      </c>
      <c r="B696" t="s">
        <v>2394</v>
      </c>
      <c r="C696" t="s">
        <v>2395</v>
      </c>
      <c r="D696" t="s">
        <v>2679</v>
      </c>
      <c r="E696" t="s">
        <v>649</v>
      </c>
      <c r="F696" t="s">
        <v>444</v>
      </c>
    </row>
    <row r="697" spans="1:6" ht="11.25" hidden="1" customHeight="1" x14ac:dyDescent="0.2">
      <c r="A697">
        <v>3778</v>
      </c>
      <c r="B697" t="s">
        <v>1267</v>
      </c>
      <c r="C697" t="s">
        <v>1268</v>
      </c>
      <c r="D697" t="s">
        <v>1269</v>
      </c>
      <c r="E697" t="s">
        <v>950</v>
      </c>
      <c r="F697" t="s">
        <v>423</v>
      </c>
    </row>
    <row r="698" spans="1:6" ht="11.25" hidden="1" customHeight="1" x14ac:dyDescent="0.2">
      <c r="A698">
        <v>3779</v>
      </c>
      <c r="B698" t="s">
        <v>1206</v>
      </c>
      <c r="C698" t="s">
        <v>1270</v>
      </c>
      <c r="D698" t="s">
        <v>1207</v>
      </c>
      <c r="E698" t="s">
        <v>1265</v>
      </c>
      <c r="F698" t="s">
        <v>423</v>
      </c>
    </row>
    <row r="699" spans="1:6" ht="11.25" hidden="1" customHeight="1" x14ac:dyDescent="0.2">
      <c r="A699">
        <v>3780</v>
      </c>
      <c r="B699" t="s">
        <v>534</v>
      </c>
      <c r="C699" t="s">
        <v>2396</v>
      </c>
      <c r="D699" t="s">
        <v>535</v>
      </c>
      <c r="E699" t="s">
        <v>2680</v>
      </c>
      <c r="F699" t="s">
        <v>423</v>
      </c>
    </row>
    <row r="700" spans="1:6" ht="11.25" hidden="1" customHeight="1" x14ac:dyDescent="0.2">
      <c r="A700">
        <v>3783</v>
      </c>
      <c r="B700" t="s">
        <v>1696</v>
      </c>
      <c r="C700" t="s">
        <v>711</v>
      </c>
      <c r="D700" t="s">
        <v>1696</v>
      </c>
      <c r="E700" t="s">
        <v>712</v>
      </c>
      <c r="F700" t="s">
        <v>423</v>
      </c>
    </row>
    <row r="701" spans="1:6" ht="11.25" hidden="1" customHeight="1" x14ac:dyDescent="0.2">
      <c r="A701">
        <v>3785</v>
      </c>
      <c r="B701" t="s">
        <v>1697</v>
      </c>
      <c r="C701" t="s">
        <v>1698</v>
      </c>
      <c r="D701" t="s">
        <v>1969</v>
      </c>
      <c r="E701" t="s">
        <v>1970</v>
      </c>
      <c r="F701" t="s">
        <v>429</v>
      </c>
    </row>
    <row r="702" spans="1:6" ht="11.25" hidden="1" customHeight="1" x14ac:dyDescent="0.2">
      <c r="A702">
        <v>3791</v>
      </c>
      <c r="B702" t="s">
        <v>2397</v>
      </c>
      <c r="C702" t="s">
        <v>1620</v>
      </c>
      <c r="D702" t="s">
        <v>2681</v>
      </c>
      <c r="E702" t="s">
        <v>665</v>
      </c>
      <c r="F702" t="s">
        <v>444</v>
      </c>
    </row>
    <row r="703" spans="1:6" ht="11.25" hidden="1" customHeight="1" x14ac:dyDescent="0.2">
      <c r="A703">
        <v>3792</v>
      </c>
      <c r="B703" t="s">
        <v>646</v>
      </c>
      <c r="C703" t="s">
        <v>2398</v>
      </c>
      <c r="D703" t="s">
        <v>648</v>
      </c>
      <c r="E703" t="s">
        <v>2682</v>
      </c>
      <c r="F703" t="s">
        <v>444</v>
      </c>
    </row>
    <row r="704" spans="1:6" ht="11.25" hidden="1" customHeight="1" x14ac:dyDescent="0.2">
      <c r="A704">
        <v>3793</v>
      </c>
      <c r="B704" t="s">
        <v>870</v>
      </c>
      <c r="C704" t="s">
        <v>2399</v>
      </c>
      <c r="D704" t="s">
        <v>802</v>
      </c>
      <c r="E704" t="s">
        <v>2574</v>
      </c>
      <c r="F704" t="s">
        <v>444</v>
      </c>
    </row>
    <row r="705" spans="1:6" ht="11.25" hidden="1" customHeight="1" x14ac:dyDescent="0.2">
      <c r="A705">
        <v>3794</v>
      </c>
      <c r="B705" t="s">
        <v>1696</v>
      </c>
      <c r="C705" t="s">
        <v>1414</v>
      </c>
      <c r="D705" t="s">
        <v>1696</v>
      </c>
      <c r="E705" t="s">
        <v>2550</v>
      </c>
      <c r="F705" t="s">
        <v>444</v>
      </c>
    </row>
    <row r="706" spans="1:6" ht="11.25" hidden="1" customHeight="1" x14ac:dyDescent="0.2">
      <c r="A706">
        <v>3795</v>
      </c>
      <c r="B706" t="s">
        <v>1308</v>
      </c>
      <c r="C706" t="s">
        <v>1288</v>
      </c>
      <c r="D706" t="s">
        <v>1309</v>
      </c>
      <c r="E706" t="s">
        <v>760</v>
      </c>
      <c r="F706" t="s">
        <v>444</v>
      </c>
    </row>
    <row r="707" spans="1:6" ht="11.25" hidden="1" customHeight="1" x14ac:dyDescent="0.2">
      <c r="A707">
        <v>3819</v>
      </c>
      <c r="B707" t="s">
        <v>1277</v>
      </c>
      <c r="C707" t="s">
        <v>1278</v>
      </c>
      <c r="D707" t="s">
        <v>1279</v>
      </c>
      <c r="E707" t="s">
        <v>1280</v>
      </c>
      <c r="F707" t="s">
        <v>423</v>
      </c>
    </row>
    <row r="708" spans="1:6" ht="11.25" hidden="1" customHeight="1" x14ac:dyDescent="0.2">
      <c r="A708">
        <v>3820</v>
      </c>
      <c r="B708" t="s">
        <v>430</v>
      </c>
      <c r="C708" t="s">
        <v>1281</v>
      </c>
      <c r="D708" t="s">
        <v>431</v>
      </c>
      <c r="E708" t="s">
        <v>1282</v>
      </c>
      <c r="F708" t="s">
        <v>423</v>
      </c>
    </row>
    <row r="709" spans="1:6" ht="11.25" hidden="1" customHeight="1" x14ac:dyDescent="0.2">
      <c r="A709">
        <v>3821</v>
      </c>
      <c r="B709" t="s">
        <v>427</v>
      </c>
      <c r="C709" t="s">
        <v>781</v>
      </c>
      <c r="D709" t="s">
        <v>428</v>
      </c>
      <c r="E709" t="s">
        <v>1283</v>
      </c>
      <c r="F709" t="s">
        <v>423</v>
      </c>
    </row>
    <row r="710" spans="1:6" ht="11.25" hidden="1" customHeight="1" x14ac:dyDescent="0.2">
      <c r="A710">
        <v>3822</v>
      </c>
      <c r="B710" t="s">
        <v>891</v>
      </c>
      <c r="C710" t="s">
        <v>1284</v>
      </c>
      <c r="D710" t="s">
        <v>892</v>
      </c>
      <c r="E710" t="s">
        <v>426</v>
      </c>
      <c r="F710" t="s">
        <v>423</v>
      </c>
    </row>
    <row r="711" spans="1:6" ht="11.25" hidden="1" customHeight="1" x14ac:dyDescent="0.2">
      <c r="A711">
        <v>3823</v>
      </c>
      <c r="B711" t="s">
        <v>1285</v>
      </c>
      <c r="C711" t="s">
        <v>1286</v>
      </c>
      <c r="D711" t="s">
        <v>1287</v>
      </c>
      <c r="E711" t="s">
        <v>649</v>
      </c>
      <c r="F711" t="s">
        <v>423</v>
      </c>
    </row>
    <row r="712" spans="1:6" ht="11.25" hidden="1" customHeight="1" x14ac:dyDescent="0.2">
      <c r="A712">
        <v>3825</v>
      </c>
      <c r="B712" t="s">
        <v>489</v>
      </c>
      <c r="C712" t="s">
        <v>1288</v>
      </c>
      <c r="D712" t="s">
        <v>491</v>
      </c>
      <c r="E712" t="s">
        <v>760</v>
      </c>
      <c r="F712" t="s">
        <v>423</v>
      </c>
    </row>
    <row r="713" spans="1:6" ht="11.25" hidden="1" customHeight="1" x14ac:dyDescent="0.2">
      <c r="A713">
        <v>3826</v>
      </c>
      <c r="B713" t="s">
        <v>1289</v>
      </c>
      <c r="C713" t="s">
        <v>1191</v>
      </c>
      <c r="D713" t="s">
        <v>1234</v>
      </c>
      <c r="E713" t="s">
        <v>665</v>
      </c>
      <c r="F713" t="s">
        <v>423</v>
      </c>
    </row>
    <row r="714" spans="1:6" ht="11.25" hidden="1" customHeight="1" x14ac:dyDescent="0.2">
      <c r="A714">
        <v>3827</v>
      </c>
      <c r="B714" t="s">
        <v>951</v>
      </c>
      <c r="C714" t="s">
        <v>742</v>
      </c>
      <c r="D714" t="s">
        <v>952</v>
      </c>
      <c r="E714" t="s">
        <v>579</v>
      </c>
      <c r="F714" t="s">
        <v>423</v>
      </c>
    </row>
    <row r="715" spans="1:6" ht="11.25" hidden="1" customHeight="1" x14ac:dyDescent="0.2">
      <c r="A715">
        <v>3829</v>
      </c>
      <c r="B715" t="s">
        <v>420</v>
      </c>
      <c r="C715" t="s">
        <v>1290</v>
      </c>
      <c r="D715" t="s">
        <v>421</v>
      </c>
      <c r="E715" t="s">
        <v>654</v>
      </c>
      <c r="F715" t="s">
        <v>423</v>
      </c>
    </row>
    <row r="716" spans="1:6" ht="11.25" hidden="1" customHeight="1" x14ac:dyDescent="0.2">
      <c r="A716">
        <v>3830</v>
      </c>
      <c r="B716" t="s">
        <v>1700</v>
      </c>
      <c r="C716" t="s">
        <v>1510</v>
      </c>
      <c r="D716" t="s">
        <v>1972</v>
      </c>
      <c r="E716" t="s">
        <v>469</v>
      </c>
      <c r="F716" t="s">
        <v>429</v>
      </c>
    </row>
    <row r="717" spans="1:6" ht="11.25" hidden="1" customHeight="1" x14ac:dyDescent="0.2">
      <c r="A717">
        <v>3831</v>
      </c>
      <c r="B717" t="s">
        <v>861</v>
      </c>
      <c r="C717" t="s">
        <v>1701</v>
      </c>
      <c r="D717" t="s">
        <v>863</v>
      </c>
      <c r="E717" t="s">
        <v>1973</v>
      </c>
      <c r="F717" t="s">
        <v>429</v>
      </c>
    </row>
    <row r="718" spans="1:6" ht="11.25" hidden="1" customHeight="1" x14ac:dyDescent="0.2">
      <c r="A718">
        <v>3832</v>
      </c>
      <c r="B718" t="s">
        <v>1702</v>
      </c>
      <c r="C718" t="s">
        <v>1703</v>
      </c>
      <c r="D718" t="s">
        <v>1974</v>
      </c>
      <c r="E718" t="s">
        <v>760</v>
      </c>
      <c r="F718" t="s">
        <v>429</v>
      </c>
    </row>
    <row r="719" spans="1:6" ht="11.25" hidden="1" customHeight="1" x14ac:dyDescent="0.2">
      <c r="A719">
        <v>3834</v>
      </c>
      <c r="B719" t="s">
        <v>1704</v>
      </c>
      <c r="C719" t="s">
        <v>1705</v>
      </c>
      <c r="D719" t="s">
        <v>1291</v>
      </c>
      <c r="E719" t="s">
        <v>1975</v>
      </c>
      <c r="F719" t="s">
        <v>429</v>
      </c>
    </row>
    <row r="720" spans="1:6" ht="11.25" hidden="1" customHeight="1" x14ac:dyDescent="0.2">
      <c r="A720">
        <v>3835</v>
      </c>
      <c r="B720" t="s">
        <v>674</v>
      </c>
      <c r="C720" t="s">
        <v>1706</v>
      </c>
      <c r="D720" t="s">
        <v>676</v>
      </c>
      <c r="E720" t="s">
        <v>902</v>
      </c>
      <c r="F720" t="s">
        <v>429</v>
      </c>
    </row>
    <row r="721" spans="1:6" ht="11.25" hidden="1" customHeight="1" x14ac:dyDescent="0.2">
      <c r="A721">
        <v>3836</v>
      </c>
      <c r="B721" t="s">
        <v>1707</v>
      </c>
      <c r="C721" t="s">
        <v>1708</v>
      </c>
      <c r="D721" t="s">
        <v>1976</v>
      </c>
      <c r="E721" t="s">
        <v>1071</v>
      </c>
      <c r="F721" t="s">
        <v>429</v>
      </c>
    </row>
    <row r="722" spans="1:6" ht="11.25" hidden="1" customHeight="1" x14ac:dyDescent="0.2">
      <c r="A722">
        <v>3837</v>
      </c>
      <c r="B722" t="s">
        <v>1709</v>
      </c>
      <c r="C722" t="s">
        <v>1060</v>
      </c>
      <c r="D722" t="s">
        <v>1977</v>
      </c>
      <c r="E722" t="s">
        <v>993</v>
      </c>
      <c r="F722" t="s">
        <v>429</v>
      </c>
    </row>
    <row r="723" spans="1:6" ht="11.25" hidden="1" customHeight="1" x14ac:dyDescent="0.2">
      <c r="A723">
        <v>3838</v>
      </c>
      <c r="B723" t="s">
        <v>823</v>
      </c>
      <c r="C723" t="s">
        <v>2400</v>
      </c>
      <c r="D723" t="s">
        <v>825</v>
      </c>
      <c r="E723" t="s">
        <v>817</v>
      </c>
      <c r="F723" t="s">
        <v>429</v>
      </c>
    </row>
    <row r="724" spans="1:6" ht="11.25" hidden="1" customHeight="1" x14ac:dyDescent="0.2">
      <c r="A724">
        <v>3839</v>
      </c>
      <c r="B724" t="s">
        <v>709</v>
      </c>
      <c r="C724" t="s">
        <v>2401</v>
      </c>
      <c r="D724" t="s">
        <v>710</v>
      </c>
      <c r="E724" t="s">
        <v>505</v>
      </c>
      <c r="F724" t="s">
        <v>444</v>
      </c>
    </row>
    <row r="725" spans="1:6" ht="11.25" hidden="1" customHeight="1" x14ac:dyDescent="0.2">
      <c r="A725">
        <v>3840</v>
      </c>
      <c r="B725" t="s">
        <v>2402</v>
      </c>
      <c r="C725" t="s">
        <v>2403</v>
      </c>
      <c r="D725" t="s">
        <v>2683</v>
      </c>
      <c r="E725" t="s">
        <v>2615</v>
      </c>
      <c r="F725" t="s">
        <v>444</v>
      </c>
    </row>
    <row r="726" spans="1:6" ht="11.25" hidden="1" customHeight="1" x14ac:dyDescent="0.2">
      <c r="A726">
        <v>3841</v>
      </c>
      <c r="B726" t="s">
        <v>2404</v>
      </c>
      <c r="C726" t="s">
        <v>2405</v>
      </c>
      <c r="D726" t="s">
        <v>2684</v>
      </c>
      <c r="E726" t="s">
        <v>2685</v>
      </c>
      <c r="F726" t="s">
        <v>444</v>
      </c>
    </row>
    <row r="727" spans="1:6" ht="11.25" hidden="1" customHeight="1" x14ac:dyDescent="0.2">
      <c r="A727">
        <v>3842</v>
      </c>
      <c r="B727" t="s">
        <v>674</v>
      </c>
      <c r="C727" t="s">
        <v>2406</v>
      </c>
      <c r="D727" t="s">
        <v>676</v>
      </c>
      <c r="E727" t="s">
        <v>1337</v>
      </c>
      <c r="F727" t="s">
        <v>444</v>
      </c>
    </row>
    <row r="728" spans="1:6" ht="11.25" hidden="1" customHeight="1" x14ac:dyDescent="0.2">
      <c r="A728">
        <v>3843</v>
      </c>
      <c r="B728" t="s">
        <v>1273</v>
      </c>
      <c r="C728" t="s">
        <v>1130</v>
      </c>
      <c r="D728" t="s">
        <v>1274</v>
      </c>
      <c r="E728" t="s">
        <v>662</v>
      </c>
      <c r="F728" t="s">
        <v>444</v>
      </c>
    </row>
    <row r="729" spans="1:6" ht="11.25" hidden="1" customHeight="1" x14ac:dyDescent="0.2">
      <c r="A729">
        <v>3844</v>
      </c>
      <c r="B729" t="s">
        <v>561</v>
      </c>
      <c r="C729" t="s">
        <v>1486</v>
      </c>
      <c r="D729" t="s">
        <v>563</v>
      </c>
      <c r="E729" t="s">
        <v>461</v>
      </c>
      <c r="F729" t="s">
        <v>444</v>
      </c>
    </row>
    <row r="730" spans="1:6" ht="11.25" hidden="1" customHeight="1" x14ac:dyDescent="0.2">
      <c r="A730">
        <v>3845</v>
      </c>
      <c r="B730" t="s">
        <v>1029</v>
      </c>
      <c r="C730" t="s">
        <v>781</v>
      </c>
      <c r="D730" t="s">
        <v>816</v>
      </c>
      <c r="E730" t="s">
        <v>601</v>
      </c>
      <c r="F730" t="s">
        <v>444</v>
      </c>
    </row>
    <row r="731" spans="1:6" ht="11.25" hidden="1" customHeight="1" x14ac:dyDescent="0.2">
      <c r="A731">
        <v>3846</v>
      </c>
      <c r="B731" t="s">
        <v>2407</v>
      </c>
      <c r="C731" t="s">
        <v>1191</v>
      </c>
      <c r="D731" t="s">
        <v>2656</v>
      </c>
      <c r="E731" t="s">
        <v>665</v>
      </c>
      <c r="F731" t="s">
        <v>444</v>
      </c>
    </row>
    <row r="732" spans="1:6" ht="11.25" hidden="1" customHeight="1" x14ac:dyDescent="0.2">
      <c r="A732">
        <v>3847</v>
      </c>
      <c r="B732" t="s">
        <v>2408</v>
      </c>
      <c r="C732" t="s">
        <v>2333</v>
      </c>
      <c r="D732" t="s">
        <v>2686</v>
      </c>
      <c r="E732" t="s">
        <v>829</v>
      </c>
      <c r="F732" t="s">
        <v>444</v>
      </c>
    </row>
    <row r="733" spans="1:6" ht="11.25" hidden="1" customHeight="1" x14ac:dyDescent="0.2">
      <c r="A733">
        <v>3848</v>
      </c>
      <c r="B733" t="s">
        <v>2409</v>
      </c>
      <c r="C733" t="s">
        <v>687</v>
      </c>
      <c r="D733" t="s">
        <v>2687</v>
      </c>
      <c r="E733" t="s">
        <v>689</v>
      </c>
      <c r="F733" t="s">
        <v>444</v>
      </c>
    </row>
    <row r="734" spans="1:6" ht="11.25" hidden="1" customHeight="1" x14ac:dyDescent="0.2">
      <c r="A734">
        <v>3901</v>
      </c>
      <c r="B734" t="s">
        <v>1710</v>
      </c>
      <c r="C734" t="s">
        <v>602</v>
      </c>
      <c r="D734" t="s">
        <v>1978</v>
      </c>
      <c r="E734" t="s">
        <v>1964</v>
      </c>
      <c r="F734" t="s">
        <v>429</v>
      </c>
    </row>
    <row r="735" spans="1:6" ht="11.25" hidden="1" customHeight="1" x14ac:dyDescent="0.2">
      <c r="A735">
        <v>3902</v>
      </c>
      <c r="B735" t="s">
        <v>1711</v>
      </c>
      <c r="C735" t="s">
        <v>1140</v>
      </c>
      <c r="D735" t="s">
        <v>1979</v>
      </c>
      <c r="E735" t="s">
        <v>662</v>
      </c>
      <c r="F735" t="s">
        <v>429</v>
      </c>
    </row>
    <row r="736" spans="1:6" ht="11.25" hidden="1" customHeight="1" x14ac:dyDescent="0.2">
      <c r="A736">
        <v>3903</v>
      </c>
      <c r="B736" t="s">
        <v>1005</v>
      </c>
      <c r="C736" t="s">
        <v>1712</v>
      </c>
      <c r="D736" t="s">
        <v>1006</v>
      </c>
      <c r="E736" t="s">
        <v>1980</v>
      </c>
      <c r="F736" t="s">
        <v>429</v>
      </c>
    </row>
    <row r="737" spans="1:6" ht="11.25" hidden="1" customHeight="1" x14ac:dyDescent="0.2">
      <c r="A737">
        <v>3904</v>
      </c>
      <c r="B737" t="s">
        <v>1151</v>
      </c>
      <c r="C737" t="s">
        <v>742</v>
      </c>
      <c r="D737" t="s">
        <v>1152</v>
      </c>
      <c r="E737" t="s">
        <v>579</v>
      </c>
      <c r="F737" t="s">
        <v>429</v>
      </c>
    </row>
    <row r="738" spans="1:6" ht="11.25" hidden="1" customHeight="1" x14ac:dyDescent="0.2">
      <c r="A738">
        <v>3905</v>
      </c>
      <c r="B738" t="s">
        <v>800</v>
      </c>
      <c r="C738" t="s">
        <v>1713</v>
      </c>
      <c r="D738" t="s">
        <v>802</v>
      </c>
      <c r="E738" t="s">
        <v>1981</v>
      </c>
      <c r="F738" t="s">
        <v>429</v>
      </c>
    </row>
    <row r="739" spans="1:6" ht="11.25" hidden="1" customHeight="1" x14ac:dyDescent="0.2">
      <c r="A739">
        <v>3906</v>
      </c>
      <c r="B739" t="s">
        <v>1714</v>
      </c>
      <c r="C739" t="s">
        <v>1715</v>
      </c>
      <c r="D739" t="s">
        <v>1982</v>
      </c>
      <c r="E739" t="s">
        <v>1016</v>
      </c>
      <c r="F739" t="s">
        <v>429</v>
      </c>
    </row>
    <row r="740" spans="1:6" ht="11.25" hidden="1" customHeight="1" x14ac:dyDescent="0.2">
      <c r="A740">
        <v>3907</v>
      </c>
      <c r="B740" t="s">
        <v>706</v>
      </c>
      <c r="C740" t="s">
        <v>1259</v>
      </c>
      <c r="D740" t="s">
        <v>708</v>
      </c>
      <c r="E740" t="s">
        <v>505</v>
      </c>
      <c r="F740" t="s">
        <v>429</v>
      </c>
    </row>
    <row r="741" spans="1:6" ht="11.25" hidden="1" customHeight="1" x14ac:dyDescent="0.2">
      <c r="A741">
        <v>3908</v>
      </c>
      <c r="B741" t="s">
        <v>733</v>
      </c>
      <c r="C741" t="s">
        <v>2410</v>
      </c>
      <c r="D741" t="s">
        <v>734</v>
      </c>
      <c r="E741" t="s">
        <v>683</v>
      </c>
      <c r="F741" t="s">
        <v>444</v>
      </c>
    </row>
    <row r="742" spans="1:6" ht="11.25" hidden="1" customHeight="1" x14ac:dyDescent="0.2">
      <c r="A742">
        <v>3994</v>
      </c>
      <c r="B742" t="s">
        <v>1294</v>
      </c>
      <c r="C742" t="s">
        <v>1295</v>
      </c>
      <c r="D742" t="s">
        <v>1296</v>
      </c>
      <c r="E742" t="s">
        <v>783</v>
      </c>
      <c r="F742" t="s">
        <v>423</v>
      </c>
    </row>
    <row r="743" spans="1:6" ht="11.25" hidden="1" customHeight="1" x14ac:dyDescent="0.2">
      <c r="A743">
        <v>3999</v>
      </c>
      <c r="B743" t="s">
        <v>1463</v>
      </c>
      <c r="C743" t="s">
        <v>1716</v>
      </c>
      <c r="D743" t="s">
        <v>1835</v>
      </c>
      <c r="E743" t="s">
        <v>768</v>
      </c>
      <c r="F743" t="s">
        <v>429</v>
      </c>
    </row>
    <row r="744" spans="1:6" ht="11.25" hidden="1" customHeight="1" x14ac:dyDescent="0.2">
      <c r="A744">
        <v>4018</v>
      </c>
      <c r="B744" t="s">
        <v>1303</v>
      </c>
      <c r="C744" t="s">
        <v>1059</v>
      </c>
      <c r="D744" t="s">
        <v>1090</v>
      </c>
      <c r="E744" t="s">
        <v>469</v>
      </c>
      <c r="F744" t="s">
        <v>423</v>
      </c>
    </row>
    <row r="745" spans="1:6" ht="11.25" hidden="1" customHeight="1" x14ac:dyDescent="0.2">
      <c r="A745">
        <v>4019</v>
      </c>
      <c r="B745" t="s">
        <v>1304</v>
      </c>
      <c r="C745" t="s">
        <v>1305</v>
      </c>
      <c r="D745" t="s">
        <v>1306</v>
      </c>
      <c r="E745" t="s">
        <v>1307</v>
      </c>
      <c r="F745" t="s">
        <v>423</v>
      </c>
    </row>
    <row r="746" spans="1:6" ht="11.25" hidden="1" customHeight="1" x14ac:dyDescent="0.2">
      <c r="A746">
        <v>4020</v>
      </c>
      <c r="B746" t="s">
        <v>674</v>
      </c>
      <c r="C746" t="s">
        <v>1717</v>
      </c>
      <c r="D746" t="s">
        <v>676</v>
      </c>
      <c r="E746" t="s">
        <v>459</v>
      </c>
      <c r="F746" t="s">
        <v>429</v>
      </c>
    </row>
    <row r="747" spans="1:6" ht="11.25" hidden="1" customHeight="1" x14ac:dyDescent="0.2">
      <c r="A747">
        <v>4021</v>
      </c>
      <c r="B747" t="s">
        <v>1718</v>
      </c>
      <c r="C747" t="s">
        <v>1719</v>
      </c>
      <c r="D747" t="s">
        <v>1983</v>
      </c>
      <c r="E747" t="s">
        <v>928</v>
      </c>
      <c r="F747" t="s">
        <v>429</v>
      </c>
    </row>
    <row r="748" spans="1:6" ht="11.25" hidden="1" customHeight="1" x14ac:dyDescent="0.2">
      <c r="A748">
        <v>4022</v>
      </c>
      <c r="B748" t="s">
        <v>1720</v>
      </c>
      <c r="C748" t="s">
        <v>1721</v>
      </c>
      <c r="D748" t="s">
        <v>1984</v>
      </c>
      <c r="E748" t="s">
        <v>689</v>
      </c>
      <c r="F748" t="s">
        <v>429</v>
      </c>
    </row>
    <row r="749" spans="1:6" ht="11.25" hidden="1" customHeight="1" x14ac:dyDescent="0.2">
      <c r="A749">
        <v>4023</v>
      </c>
      <c r="B749" t="s">
        <v>580</v>
      </c>
      <c r="C749" t="s">
        <v>1495</v>
      </c>
      <c r="D749" t="s">
        <v>582</v>
      </c>
      <c r="E749" t="s">
        <v>469</v>
      </c>
      <c r="F749" t="s">
        <v>423</v>
      </c>
    </row>
    <row r="750" spans="1:6" ht="11.25" hidden="1" customHeight="1" x14ac:dyDescent="0.2">
      <c r="A750">
        <v>4024</v>
      </c>
      <c r="B750" t="s">
        <v>1722</v>
      </c>
      <c r="C750" t="s">
        <v>1723</v>
      </c>
      <c r="D750" t="s">
        <v>1985</v>
      </c>
      <c r="E750" t="s">
        <v>766</v>
      </c>
      <c r="F750" t="s">
        <v>429</v>
      </c>
    </row>
    <row r="751" spans="1:6" ht="11.25" hidden="1" customHeight="1" x14ac:dyDescent="0.2">
      <c r="A751">
        <v>4025</v>
      </c>
      <c r="B751" t="s">
        <v>1100</v>
      </c>
      <c r="C751" t="s">
        <v>1724</v>
      </c>
      <c r="D751" t="s">
        <v>1101</v>
      </c>
      <c r="E751" t="s">
        <v>593</v>
      </c>
      <c r="F751" t="s">
        <v>429</v>
      </c>
    </row>
    <row r="752" spans="1:6" ht="11.25" hidden="1" customHeight="1" x14ac:dyDescent="0.2">
      <c r="A752">
        <v>4026</v>
      </c>
      <c r="B752" t="s">
        <v>1725</v>
      </c>
      <c r="C752" t="s">
        <v>1726</v>
      </c>
      <c r="D752" t="s">
        <v>1986</v>
      </c>
      <c r="E752" t="s">
        <v>1987</v>
      </c>
      <c r="F752" t="s">
        <v>429</v>
      </c>
    </row>
    <row r="753" spans="1:6" ht="11.25" hidden="1" customHeight="1" x14ac:dyDescent="0.2">
      <c r="A753">
        <v>4027</v>
      </c>
      <c r="B753" t="s">
        <v>1727</v>
      </c>
      <c r="C753" t="s">
        <v>1728</v>
      </c>
      <c r="D753" t="s">
        <v>841</v>
      </c>
      <c r="E753" t="s">
        <v>512</v>
      </c>
      <c r="F753" t="s">
        <v>429</v>
      </c>
    </row>
    <row r="754" spans="1:6" ht="11.25" hidden="1" customHeight="1" x14ac:dyDescent="0.2">
      <c r="A754">
        <v>4028</v>
      </c>
      <c r="B754" t="s">
        <v>1729</v>
      </c>
      <c r="C754" t="s">
        <v>1730</v>
      </c>
      <c r="D754" t="s">
        <v>1988</v>
      </c>
      <c r="E754" t="s">
        <v>928</v>
      </c>
      <c r="F754" t="s">
        <v>429</v>
      </c>
    </row>
    <row r="755" spans="1:6" ht="11.25" hidden="1" customHeight="1" x14ac:dyDescent="0.2">
      <c r="A755">
        <v>4029</v>
      </c>
      <c r="B755" t="s">
        <v>796</v>
      </c>
      <c r="C755" t="s">
        <v>2411</v>
      </c>
      <c r="D755" t="s">
        <v>797</v>
      </c>
      <c r="E755" t="s">
        <v>854</v>
      </c>
      <c r="F755" t="s">
        <v>429</v>
      </c>
    </row>
    <row r="756" spans="1:6" ht="11.25" hidden="1" customHeight="1" x14ac:dyDescent="0.2">
      <c r="A756">
        <v>4030</v>
      </c>
      <c r="B756" t="s">
        <v>2412</v>
      </c>
      <c r="C756" t="s">
        <v>1087</v>
      </c>
      <c r="D756" t="s">
        <v>2688</v>
      </c>
      <c r="E756" t="s">
        <v>565</v>
      </c>
      <c r="F756" t="s">
        <v>444</v>
      </c>
    </row>
    <row r="757" spans="1:6" ht="11.25" hidden="1" customHeight="1" x14ac:dyDescent="0.2">
      <c r="A757">
        <v>4031</v>
      </c>
      <c r="B757" t="s">
        <v>508</v>
      </c>
      <c r="C757" t="s">
        <v>2413</v>
      </c>
      <c r="D757" t="s">
        <v>452</v>
      </c>
      <c r="E757" t="s">
        <v>466</v>
      </c>
      <c r="F757" t="s">
        <v>444</v>
      </c>
    </row>
    <row r="758" spans="1:6" ht="11.25" hidden="1" customHeight="1" x14ac:dyDescent="0.2">
      <c r="A758">
        <v>4032</v>
      </c>
      <c r="B758" t="s">
        <v>891</v>
      </c>
      <c r="C758" t="s">
        <v>2414</v>
      </c>
      <c r="D758" t="s">
        <v>892</v>
      </c>
      <c r="E758" t="s">
        <v>2689</v>
      </c>
      <c r="F758" t="s">
        <v>444</v>
      </c>
    </row>
    <row r="759" spans="1:6" ht="11.25" hidden="1" customHeight="1" x14ac:dyDescent="0.2">
      <c r="A759">
        <v>4033</v>
      </c>
      <c r="B759" t="s">
        <v>2415</v>
      </c>
      <c r="C759" t="s">
        <v>934</v>
      </c>
      <c r="D759" t="s">
        <v>2690</v>
      </c>
      <c r="E759" t="s">
        <v>432</v>
      </c>
      <c r="F759" t="s">
        <v>444</v>
      </c>
    </row>
    <row r="760" spans="1:6" ht="11.25" hidden="1" customHeight="1" x14ac:dyDescent="0.2">
      <c r="A760">
        <v>4112</v>
      </c>
      <c r="B760" t="s">
        <v>1237</v>
      </c>
      <c r="C760" t="s">
        <v>515</v>
      </c>
      <c r="D760" t="s">
        <v>1238</v>
      </c>
      <c r="E760" t="s">
        <v>516</v>
      </c>
      <c r="F760" t="s">
        <v>423</v>
      </c>
    </row>
    <row r="761" spans="1:6" ht="11.25" hidden="1" customHeight="1" x14ac:dyDescent="0.2">
      <c r="A761">
        <v>4113</v>
      </c>
      <c r="B761" t="s">
        <v>1057</v>
      </c>
      <c r="C761" t="s">
        <v>1311</v>
      </c>
      <c r="D761" t="s">
        <v>1058</v>
      </c>
      <c r="E761" t="s">
        <v>1312</v>
      </c>
      <c r="F761" t="s">
        <v>423</v>
      </c>
    </row>
    <row r="762" spans="1:6" ht="11.25" hidden="1" customHeight="1" x14ac:dyDescent="0.2">
      <c r="A762">
        <v>4114</v>
      </c>
      <c r="B762" t="s">
        <v>718</v>
      </c>
      <c r="C762" t="s">
        <v>932</v>
      </c>
      <c r="D762" t="s">
        <v>719</v>
      </c>
      <c r="E762" t="s">
        <v>662</v>
      </c>
      <c r="F762" t="s">
        <v>423</v>
      </c>
    </row>
    <row r="763" spans="1:6" ht="11.25" hidden="1" customHeight="1" x14ac:dyDescent="0.2">
      <c r="A763">
        <v>4115</v>
      </c>
      <c r="B763" t="s">
        <v>926</v>
      </c>
      <c r="C763" t="s">
        <v>1313</v>
      </c>
      <c r="D763" t="s">
        <v>773</v>
      </c>
      <c r="E763" t="s">
        <v>953</v>
      </c>
      <c r="F763" t="s">
        <v>423</v>
      </c>
    </row>
    <row r="764" spans="1:6" ht="11.25" hidden="1" customHeight="1" x14ac:dyDescent="0.2">
      <c r="A764">
        <v>4116</v>
      </c>
      <c r="B764" t="s">
        <v>886</v>
      </c>
      <c r="C764" t="s">
        <v>1314</v>
      </c>
      <c r="D764" t="s">
        <v>888</v>
      </c>
      <c r="E764" t="s">
        <v>422</v>
      </c>
      <c r="F764" t="s">
        <v>423</v>
      </c>
    </row>
    <row r="765" spans="1:6" ht="11.25" hidden="1" customHeight="1" x14ac:dyDescent="0.2">
      <c r="A765">
        <v>4118</v>
      </c>
      <c r="B765" t="s">
        <v>590</v>
      </c>
      <c r="C765" t="s">
        <v>1316</v>
      </c>
      <c r="D765" t="s">
        <v>592</v>
      </c>
      <c r="E765" t="s">
        <v>1317</v>
      </c>
      <c r="F765" t="s">
        <v>423</v>
      </c>
    </row>
    <row r="766" spans="1:6" ht="11.25" hidden="1" customHeight="1" x14ac:dyDescent="0.2">
      <c r="A766">
        <v>4119</v>
      </c>
      <c r="B766" t="s">
        <v>1318</v>
      </c>
      <c r="C766" t="s">
        <v>1319</v>
      </c>
      <c r="D766" t="s">
        <v>1203</v>
      </c>
      <c r="E766" t="s">
        <v>1119</v>
      </c>
      <c r="F766" t="s">
        <v>423</v>
      </c>
    </row>
    <row r="767" spans="1:6" ht="11.25" hidden="1" customHeight="1" x14ac:dyDescent="0.2">
      <c r="A767">
        <v>4120</v>
      </c>
      <c r="B767" t="s">
        <v>462</v>
      </c>
      <c r="C767" t="s">
        <v>1320</v>
      </c>
      <c r="D767" t="s">
        <v>463</v>
      </c>
      <c r="E767" t="s">
        <v>557</v>
      </c>
      <c r="F767" t="s">
        <v>423</v>
      </c>
    </row>
    <row r="768" spans="1:6" ht="11.25" hidden="1" customHeight="1" x14ac:dyDescent="0.2">
      <c r="A768">
        <v>4121</v>
      </c>
      <c r="B768" t="s">
        <v>1731</v>
      </c>
      <c r="C768" t="s">
        <v>1732</v>
      </c>
      <c r="D768" t="s">
        <v>1989</v>
      </c>
      <c r="E768" t="s">
        <v>536</v>
      </c>
      <c r="F768" t="s">
        <v>423</v>
      </c>
    </row>
    <row r="769" spans="1:6" ht="11.25" hidden="1" customHeight="1" x14ac:dyDescent="0.2">
      <c r="A769">
        <v>4122</v>
      </c>
      <c r="B769" t="s">
        <v>718</v>
      </c>
      <c r="C769" t="s">
        <v>1733</v>
      </c>
      <c r="D769" t="s">
        <v>719</v>
      </c>
      <c r="E769" t="s">
        <v>1990</v>
      </c>
      <c r="F769" t="s">
        <v>423</v>
      </c>
    </row>
    <row r="770" spans="1:6" ht="11.25" hidden="1" customHeight="1" x14ac:dyDescent="0.2">
      <c r="A770">
        <v>4123</v>
      </c>
      <c r="B770" t="s">
        <v>1570</v>
      </c>
      <c r="C770" t="s">
        <v>1734</v>
      </c>
      <c r="D770" t="s">
        <v>1894</v>
      </c>
      <c r="E770" t="s">
        <v>1991</v>
      </c>
      <c r="F770" t="s">
        <v>429</v>
      </c>
    </row>
    <row r="771" spans="1:6" ht="11.25" hidden="1" customHeight="1" x14ac:dyDescent="0.2">
      <c r="A771">
        <v>4124</v>
      </c>
      <c r="B771" t="s">
        <v>1735</v>
      </c>
      <c r="C771" t="s">
        <v>1323</v>
      </c>
      <c r="D771" t="s">
        <v>1992</v>
      </c>
      <c r="E771" t="s">
        <v>432</v>
      </c>
      <c r="F771" t="s">
        <v>429</v>
      </c>
    </row>
    <row r="772" spans="1:6" ht="11.25" hidden="1" customHeight="1" x14ac:dyDescent="0.2">
      <c r="A772">
        <v>4125</v>
      </c>
      <c r="B772" t="s">
        <v>1736</v>
      </c>
      <c r="C772" t="s">
        <v>721</v>
      </c>
      <c r="D772" t="s">
        <v>1993</v>
      </c>
      <c r="E772" t="s">
        <v>712</v>
      </c>
      <c r="F772" t="s">
        <v>429</v>
      </c>
    </row>
    <row r="773" spans="1:6" ht="11.25" hidden="1" customHeight="1" x14ac:dyDescent="0.2">
      <c r="A773">
        <v>4126</v>
      </c>
      <c r="B773" t="s">
        <v>561</v>
      </c>
      <c r="C773" t="s">
        <v>581</v>
      </c>
      <c r="D773" t="s">
        <v>563</v>
      </c>
      <c r="E773" t="s">
        <v>583</v>
      </c>
      <c r="F773" t="s">
        <v>429</v>
      </c>
    </row>
    <row r="774" spans="1:6" ht="11.25" hidden="1" customHeight="1" x14ac:dyDescent="0.2">
      <c r="A774">
        <v>4127</v>
      </c>
      <c r="B774" t="s">
        <v>1737</v>
      </c>
      <c r="C774" t="s">
        <v>1669</v>
      </c>
      <c r="D774" t="s">
        <v>1994</v>
      </c>
      <c r="E774" t="s">
        <v>949</v>
      </c>
      <c r="F774" t="s">
        <v>429</v>
      </c>
    </row>
    <row r="775" spans="1:6" ht="11.25" hidden="1" customHeight="1" x14ac:dyDescent="0.2">
      <c r="A775">
        <v>4128</v>
      </c>
      <c r="B775" t="s">
        <v>508</v>
      </c>
      <c r="C775" t="s">
        <v>1133</v>
      </c>
      <c r="D775" t="s">
        <v>452</v>
      </c>
      <c r="E775" t="s">
        <v>780</v>
      </c>
      <c r="F775" t="s">
        <v>429</v>
      </c>
    </row>
    <row r="776" spans="1:6" ht="11.25" hidden="1" customHeight="1" x14ac:dyDescent="0.2">
      <c r="A776">
        <v>4129</v>
      </c>
      <c r="B776" t="s">
        <v>1738</v>
      </c>
      <c r="C776" t="s">
        <v>1739</v>
      </c>
      <c r="D776" t="s">
        <v>1995</v>
      </c>
      <c r="E776" t="s">
        <v>1996</v>
      </c>
      <c r="F776" t="s">
        <v>429</v>
      </c>
    </row>
    <row r="777" spans="1:6" ht="11.25" hidden="1" customHeight="1" x14ac:dyDescent="0.2">
      <c r="A777">
        <v>4130</v>
      </c>
      <c r="B777" t="s">
        <v>2416</v>
      </c>
      <c r="C777" t="s">
        <v>2406</v>
      </c>
      <c r="D777" t="s">
        <v>2691</v>
      </c>
      <c r="E777" t="s">
        <v>1337</v>
      </c>
      <c r="F777" t="s">
        <v>444</v>
      </c>
    </row>
    <row r="778" spans="1:6" ht="11.25" hidden="1" customHeight="1" x14ac:dyDescent="0.2">
      <c r="A778">
        <v>4131</v>
      </c>
      <c r="B778" t="s">
        <v>2417</v>
      </c>
      <c r="C778" t="s">
        <v>2418</v>
      </c>
      <c r="D778" t="s">
        <v>2692</v>
      </c>
      <c r="E778" t="s">
        <v>2693</v>
      </c>
      <c r="F778" t="s">
        <v>444</v>
      </c>
    </row>
    <row r="779" spans="1:6" ht="11.25" hidden="1" customHeight="1" x14ac:dyDescent="0.2">
      <c r="A779">
        <v>4132</v>
      </c>
      <c r="B779" t="s">
        <v>2419</v>
      </c>
      <c r="C779" t="s">
        <v>2420</v>
      </c>
      <c r="D779" t="s">
        <v>2694</v>
      </c>
      <c r="E779" t="s">
        <v>2695</v>
      </c>
      <c r="F779" t="s">
        <v>444</v>
      </c>
    </row>
    <row r="780" spans="1:6" ht="11.25" hidden="1" customHeight="1" x14ac:dyDescent="0.2">
      <c r="A780">
        <v>4133</v>
      </c>
      <c r="B780" t="s">
        <v>2421</v>
      </c>
      <c r="C780" t="s">
        <v>2422</v>
      </c>
      <c r="D780" t="s">
        <v>2696</v>
      </c>
      <c r="E780" t="s">
        <v>654</v>
      </c>
      <c r="F780" t="s">
        <v>444</v>
      </c>
    </row>
    <row r="781" spans="1:6" ht="11.25" hidden="1" customHeight="1" x14ac:dyDescent="0.2">
      <c r="A781">
        <v>4134</v>
      </c>
      <c r="B781" t="s">
        <v>1100</v>
      </c>
      <c r="C781" t="s">
        <v>2423</v>
      </c>
      <c r="D781" t="s">
        <v>1101</v>
      </c>
      <c r="E781" t="s">
        <v>505</v>
      </c>
      <c r="F781" t="s">
        <v>444</v>
      </c>
    </row>
    <row r="782" spans="1:6" ht="11.25" hidden="1" customHeight="1" x14ac:dyDescent="0.2">
      <c r="A782">
        <v>4135</v>
      </c>
      <c r="B782" t="s">
        <v>2136</v>
      </c>
      <c r="C782" t="s">
        <v>745</v>
      </c>
      <c r="D782" t="s">
        <v>2697</v>
      </c>
      <c r="E782" t="s">
        <v>620</v>
      </c>
      <c r="F782" t="s">
        <v>444</v>
      </c>
    </row>
    <row r="783" spans="1:6" ht="11.25" hidden="1" customHeight="1" x14ac:dyDescent="0.2">
      <c r="A783">
        <v>4136</v>
      </c>
      <c r="B783" t="s">
        <v>2106</v>
      </c>
      <c r="C783" t="s">
        <v>2424</v>
      </c>
      <c r="D783" t="s">
        <v>964</v>
      </c>
      <c r="E783" t="s">
        <v>2698</v>
      </c>
      <c r="F783" t="s">
        <v>444</v>
      </c>
    </row>
    <row r="784" spans="1:6" ht="11.25" hidden="1" customHeight="1" x14ac:dyDescent="0.2">
      <c r="A784">
        <v>4137</v>
      </c>
      <c r="B784" t="s">
        <v>2425</v>
      </c>
      <c r="C784" t="s">
        <v>2426</v>
      </c>
      <c r="D784" t="s">
        <v>2699</v>
      </c>
      <c r="E784" t="s">
        <v>2700</v>
      </c>
      <c r="F784" t="s">
        <v>444</v>
      </c>
    </row>
    <row r="785" spans="1:6" ht="11.25" hidden="1" customHeight="1" x14ac:dyDescent="0.2">
      <c r="A785">
        <v>4138</v>
      </c>
      <c r="B785" t="s">
        <v>2427</v>
      </c>
      <c r="C785" t="s">
        <v>2428</v>
      </c>
      <c r="D785" t="s">
        <v>2701</v>
      </c>
      <c r="E785" t="s">
        <v>569</v>
      </c>
      <c r="F785" t="s">
        <v>444</v>
      </c>
    </row>
    <row r="786" spans="1:6" ht="11.25" hidden="1" customHeight="1" x14ac:dyDescent="0.2">
      <c r="A786">
        <v>4139</v>
      </c>
      <c r="B786" t="s">
        <v>2429</v>
      </c>
      <c r="C786" t="s">
        <v>2430</v>
      </c>
      <c r="D786" t="s">
        <v>2702</v>
      </c>
      <c r="E786" t="s">
        <v>2703</v>
      </c>
      <c r="F786" t="s">
        <v>444</v>
      </c>
    </row>
    <row r="787" spans="1:6" ht="11.25" hidden="1" customHeight="1" x14ac:dyDescent="0.2">
      <c r="A787">
        <v>4140</v>
      </c>
      <c r="B787" t="s">
        <v>2373</v>
      </c>
      <c r="C787" t="s">
        <v>2204</v>
      </c>
      <c r="D787" t="s">
        <v>2666</v>
      </c>
      <c r="E787" t="s">
        <v>484</v>
      </c>
      <c r="F787" t="s">
        <v>444</v>
      </c>
    </row>
    <row r="788" spans="1:6" ht="11.25" hidden="1" customHeight="1" x14ac:dyDescent="0.2">
      <c r="A788">
        <v>4141</v>
      </c>
      <c r="B788" t="s">
        <v>1426</v>
      </c>
      <c r="C788" t="s">
        <v>2431</v>
      </c>
      <c r="D788" t="s">
        <v>1812</v>
      </c>
      <c r="E788" t="s">
        <v>469</v>
      </c>
      <c r="F788" t="s">
        <v>444</v>
      </c>
    </row>
    <row r="789" spans="1:6" ht="11.25" hidden="1" customHeight="1" x14ac:dyDescent="0.2">
      <c r="A789">
        <v>4142</v>
      </c>
      <c r="B789" t="s">
        <v>1300</v>
      </c>
      <c r="C789" t="s">
        <v>1490</v>
      </c>
      <c r="D789" t="s">
        <v>1301</v>
      </c>
      <c r="E789" t="s">
        <v>451</v>
      </c>
      <c r="F789" t="s">
        <v>444</v>
      </c>
    </row>
    <row r="790" spans="1:6" ht="11.25" hidden="1" customHeight="1" x14ac:dyDescent="0.2">
      <c r="A790">
        <v>4143</v>
      </c>
      <c r="B790" t="s">
        <v>2244</v>
      </c>
      <c r="C790" t="s">
        <v>2432</v>
      </c>
      <c r="D790" t="s">
        <v>2587</v>
      </c>
      <c r="E790" t="s">
        <v>505</v>
      </c>
      <c r="F790" t="s">
        <v>444</v>
      </c>
    </row>
    <row r="791" spans="1:6" ht="11.25" hidden="1" customHeight="1" x14ac:dyDescent="0.2">
      <c r="A791">
        <v>4366</v>
      </c>
      <c r="B791" t="s">
        <v>1324</v>
      </c>
      <c r="C791" t="s">
        <v>1325</v>
      </c>
      <c r="D791" t="s">
        <v>1326</v>
      </c>
      <c r="E791" t="s">
        <v>505</v>
      </c>
      <c r="F791" t="s">
        <v>423</v>
      </c>
    </row>
    <row r="792" spans="1:6" ht="11.25" hidden="1" customHeight="1" x14ac:dyDescent="0.2">
      <c r="A792">
        <v>4367</v>
      </c>
      <c r="B792" t="s">
        <v>686</v>
      </c>
      <c r="C792" t="s">
        <v>1327</v>
      </c>
      <c r="D792" t="s">
        <v>688</v>
      </c>
      <c r="E792" t="s">
        <v>1328</v>
      </c>
      <c r="F792" t="s">
        <v>423</v>
      </c>
    </row>
    <row r="793" spans="1:6" ht="11.25" hidden="1" customHeight="1" x14ac:dyDescent="0.2">
      <c r="A793">
        <v>4368</v>
      </c>
      <c r="B793" t="s">
        <v>1329</v>
      </c>
      <c r="C793" t="s">
        <v>1330</v>
      </c>
      <c r="D793" t="s">
        <v>1331</v>
      </c>
      <c r="E793" t="s">
        <v>712</v>
      </c>
      <c r="F793" t="s">
        <v>423</v>
      </c>
    </row>
    <row r="794" spans="1:6" ht="11.25" hidden="1" customHeight="1" x14ac:dyDescent="0.2">
      <c r="A794">
        <v>4369</v>
      </c>
      <c r="B794" t="s">
        <v>1332</v>
      </c>
      <c r="C794" t="s">
        <v>1333</v>
      </c>
      <c r="D794" t="s">
        <v>1334</v>
      </c>
      <c r="E794" t="s">
        <v>1335</v>
      </c>
      <c r="F794" t="s">
        <v>423</v>
      </c>
    </row>
    <row r="795" spans="1:6" ht="11.25" hidden="1" customHeight="1" x14ac:dyDescent="0.2">
      <c r="A795">
        <v>4370</v>
      </c>
      <c r="B795" t="s">
        <v>793</v>
      </c>
      <c r="C795" t="s">
        <v>1740</v>
      </c>
      <c r="D795" t="s">
        <v>794</v>
      </c>
      <c r="E795" t="s">
        <v>712</v>
      </c>
      <c r="F795" t="s">
        <v>423</v>
      </c>
    </row>
    <row r="796" spans="1:6" ht="11.25" hidden="1" customHeight="1" x14ac:dyDescent="0.2">
      <c r="A796">
        <v>4371</v>
      </c>
      <c r="B796" t="s">
        <v>873</v>
      </c>
      <c r="C796" t="s">
        <v>2433</v>
      </c>
      <c r="D796" t="s">
        <v>875</v>
      </c>
      <c r="E796" t="s">
        <v>717</v>
      </c>
      <c r="F796" t="s">
        <v>444</v>
      </c>
    </row>
    <row r="797" spans="1:6" ht="11.25" hidden="1" customHeight="1" x14ac:dyDescent="0.2">
      <c r="A797">
        <v>4372</v>
      </c>
      <c r="B797" t="s">
        <v>2434</v>
      </c>
      <c r="C797" t="s">
        <v>2435</v>
      </c>
      <c r="D797" t="s">
        <v>2704</v>
      </c>
      <c r="E797" t="s">
        <v>2693</v>
      </c>
      <c r="F797" t="s">
        <v>444</v>
      </c>
    </row>
    <row r="798" spans="1:6" ht="11.25" hidden="1" customHeight="1" x14ac:dyDescent="0.2">
      <c r="A798">
        <v>4373</v>
      </c>
      <c r="B798" t="s">
        <v>2436</v>
      </c>
      <c r="C798" t="s">
        <v>442</v>
      </c>
      <c r="D798" t="s">
        <v>2705</v>
      </c>
      <c r="E798" t="s">
        <v>435</v>
      </c>
      <c r="F798" t="s">
        <v>444</v>
      </c>
    </row>
    <row r="799" spans="1:6" ht="11.25" hidden="1" customHeight="1" x14ac:dyDescent="0.2">
      <c r="A799">
        <v>4374</v>
      </c>
      <c r="B799" t="s">
        <v>823</v>
      </c>
      <c r="C799" t="s">
        <v>1525</v>
      </c>
      <c r="D799" t="s">
        <v>825</v>
      </c>
      <c r="E799" t="s">
        <v>2706</v>
      </c>
      <c r="F799" t="s">
        <v>444</v>
      </c>
    </row>
    <row r="800" spans="1:6" ht="11.25" hidden="1" customHeight="1" x14ac:dyDescent="0.2">
      <c r="A800">
        <v>4375</v>
      </c>
      <c r="B800" t="s">
        <v>1077</v>
      </c>
      <c r="C800" t="s">
        <v>2437</v>
      </c>
      <c r="D800" t="s">
        <v>1078</v>
      </c>
      <c r="E800" t="s">
        <v>931</v>
      </c>
      <c r="F800" t="s">
        <v>444</v>
      </c>
    </row>
    <row r="801" spans="1:6" ht="11.25" hidden="1" customHeight="1" x14ac:dyDescent="0.2">
      <c r="A801">
        <v>4411</v>
      </c>
      <c r="B801" t="s">
        <v>1358</v>
      </c>
      <c r="C801" t="s">
        <v>1359</v>
      </c>
      <c r="D801" t="s">
        <v>1360</v>
      </c>
      <c r="E801" t="s">
        <v>905</v>
      </c>
      <c r="F801" t="s">
        <v>423</v>
      </c>
    </row>
    <row r="802" spans="1:6" ht="11.25" hidden="1" customHeight="1" x14ac:dyDescent="0.2">
      <c r="A802">
        <v>4412</v>
      </c>
      <c r="B802" t="s">
        <v>1348</v>
      </c>
      <c r="C802" t="s">
        <v>1349</v>
      </c>
      <c r="D802" t="s">
        <v>1350</v>
      </c>
      <c r="E802" t="s">
        <v>1351</v>
      </c>
      <c r="F802" t="s">
        <v>423</v>
      </c>
    </row>
    <row r="803" spans="1:6" ht="11.25" hidden="1" customHeight="1" x14ac:dyDescent="0.2">
      <c r="A803">
        <v>4414</v>
      </c>
      <c r="B803" t="s">
        <v>1363</v>
      </c>
      <c r="C803" t="s">
        <v>650</v>
      </c>
      <c r="D803" t="s">
        <v>1364</v>
      </c>
      <c r="E803" t="s">
        <v>651</v>
      </c>
      <c r="F803" t="s">
        <v>423</v>
      </c>
    </row>
    <row r="804" spans="1:6" ht="11.25" hidden="1" customHeight="1" x14ac:dyDescent="0.2">
      <c r="A804">
        <v>4415</v>
      </c>
      <c r="B804" t="s">
        <v>1354</v>
      </c>
      <c r="C804" t="s">
        <v>695</v>
      </c>
      <c r="D804" t="s">
        <v>1355</v>
      </c>
      <c r="E804" t="s">
        <v>583</v>
      </c>
      <c r="F804" t="s">
        <v>423</v>
      </c>
    </row>
    <row r="805" spans="1:6" ht="11.25" hidden="1" customHeight="1" x14ac:dyDescent="0.2">
      <c r="A805">
        <v>4416</v>
      </c>
      <c r="B805" t="s">
        <v>686</v>
      </c>
      <c r="C805" t="s">
        <v>1361</v>
      </c>
      <c r="D805" t="s">
        <v>688</v>
      </c>
      <c r="E805" t="s">
        <v>1362</v>
      </c>
      <c r="F805" t="s">
        <v>423</v>
      </c>
    </row>
    <row r="806" spans="1:6" ht="11.25" hidden="1" customHeight="1" x14ac:dyDescent="0.2">
      <c r="A806">
        <v>4417</v>
      </c>
      <c r="B806" t="s">
        <v>1343</v>
      </c>
      <c r="C806" t="s">
        <v>1344</v>
      </c>
      <c r="D806" t="s">
        <v>1203</v>
      </c>
      <c r="E806" t="s">
        <v>953</v>
      </c>
      <c r="F806" t="s">
        <v>423</v>
      </c>
    </row>
    <row r="807" spans="1:6" ht="11.25" hidden="1" customHeight="1" x14ac:dyDescent="0.2">
      <c r="A807">
        <v>4418</v>
      </c>
      <c r="B807" t="s">
        <v>704</v>
      </c>
      <c r="C807" t="s">
        <v>1356</v>
      </c>
      <c r="D807" t="s">
        <v>705</v>
      </c>
      <c r="E807" t="s">
        <v>1357</v>
      </c>
      <c r="F807" t="s">
        <v>423</v>
      </c>
    </row>
    <row r="808" spans="1:6" ht="11.25" hidden="1" customHeight="1" x14ac:dyDescent="0.2">
      <c r="A808">
        <v>4419</v>
      </c>
      <c r="B808" t="s">
        <v>1365</v>
      </c>
      <c r="C808" t="s">
        <v>1366</v>
      </c>
      <c r="D808" t="s">
        <v>1367</v>
      </c>
      <c r="E808" t="s">
        <v>1368</v>
      </c>
      <c r="F808" t="s">
        <v>423</v>
      </c>
    </row>
    <row r="809" spans="1:6" ht="11.25" hidden="1" customHeight="1" x14ac:dyDescent="0.2">
      <c r="A809">
        <v>4420</v>
      </c>
      <c r="B809" t="s">
        <v>1352</v>
      </c>
      <c r="C809" t="s">
        <v>1353</v>
      </c>
      <c r="D809" t="s">
        <v>722</v>
      </c>
      <c r="E809" t="s">
        <v>649</v>
      </c>
      <c r="F809" t="s">
        <v>423</v>
      </c>
    </row>
    <row r="810" spans="1:6" ht="11.25" hidden="1" customHeight="1" x14ac:dyDescent="0.2">
      <c r="A810">
        <v>4424</v>
      </c>
      <c r="B810" t="s">
        <v>1345</v>
      </c>
      <c r="C810" t="s">
        <v>1346</v>
      </c>
      <c r="D810" t="s">
        <v>1347</v>
      </c>
      <c r="E810" t="s">
        <v>597</v>
      </c>
      <c r="F810" t="s">
        <v>423</v>
      </c>
    </row>
    <row r="811" spans="1:6" ht="11.25" hidden="1" customHeight="1" x14ac:dyDescent="0.2">
      <c r="A811">
        <v>4427</v>
      </c>
      <c r="B811" t="s">
        <v>1741</v>
      </c>
      <c r="C811" t="s">
        <v>711</v>
      </c>
      <c r="D811" t="s">
        <v>1997</v>
      </c>
      <c r="E811" t="s">
        <v>446</v>
      </c>
      <c r="F811" t="s">
        <v>423</v>
      </c>
    </row>
    <row r="812" spans="1:6" ht="11.25" hidden="1" customHeight="1" x14ac:dyDescent="0.2">
      <c r="A812">
        <v>4428</v>
      </c>
      <c r="B812" t="s">
        <v>1742</v>
      </c>
      <c r="C812" t="s">
        <v>650</v>
      </c>
      <c r="D812" t="s">
        <v>1998</v>
      </c>
      <c r="E812" t="s">
        <v>683</v>
      </c>
      <c r="F812" t="s">
        <v>423</v>
      </c>
    </row>
    <row r="813" spans="1:6" ht="11.25" hidden="1" customHeight="1" x14ac:dyDescent="0.2">
      <c r="A813">
        <v>4429</v>
      </c>
      <c r="B813" t="s">
        <v>798</v>
      </c>
      <c r="C813" t="s">
        <v>1743</v>
      </c>
      <c r="D813" t="s">
        <v>799</v>
      </c>
      <c r="E813" t="s">
        <v>1160</v>
      </c>
      <c r="F813" t="s">
        <v>423</v>
      </c>
    </row>
    <row r="814" spans="1:6" ht="11.25" hidden="1" customHeight="1" x14ac:dyDescent="0.2">
      <c r="A814">
        <v>4430</v>
      </c>
      <c r="B814" t="s">
        <v>1744</v>
      </c>
      <c r="C814" t="s">
        <v>1375</v>
      </c>
      <c r="D814" t="s">
        <v>1999</v>
      </c>
      <c r="E814" t="s">
        <v>1310</v>
      </c>
      <c r="F814" t="s">
        <v>429</v>
      </c>
    </row>
    <row r="815" spans="1:6" ht="11.25" hidden="1" customHeight="1" x14ac:dyDescent="0.2">
      <c r="A815">
        <v>4431</v>
      </c>
      <c r="B815" t="s">
        <v>1745</v>
      </c>
      <c r="C815" t="s">
        <v>1746</v>
      </c>
      <c r="D815" t="s">
        <v>2000</v>
      </c>
      <c r="E815" t="s">
        <v>2001</v>
      </c>
      <c r="F815" t="s">
        <v>429</v>
      </c>
    </row>
    <row r="816" spans="1:6" ht="11.25" hidden="1" customHeight="1" x14ac:dyDescent="0.2">
      <c r="A816">
        <v>4433</v>
      </c>
      <c r="B816" t="s">
        <v>614</v>
      </c>
      <c r="C816" t="s">
        <v>1669</v>
      </c>
      <c r="D816" t="s">
        <v>616</v>
      </c>
      <c r="E816" t="s">
        <v>1108</v>
      </c>
      <c r="F816" t="s">
        <v>429</v>
      </c>
    </row>
    <row r="817" spans="1:6" ht="11.25" hidden="1" customHeight="1" x14ac:dyDescent="0.2">
      <c r="A817">
        <v>4434</v>
      </c>
      <c r="B817" t="s">
        <v>1747</v>
      </c>
      <c r="C817" t="s">
        <v>1748</v>
      </c>
      <c r="D817" t="s">
        <v>2002</v>
      </c>
      <c r="E817" t="s">
        <v>2003</v>
      </c>
      <c r="F817" t="s">
        <v>429</v>
      </c>
    </row>
    <row r="818" spans="1:6" ht="11.25" hidden="1" customHeight="1" x14ac:dyDescent="0.2">
      <c r="A818">
        <v>4436</v>
      </c>
      <c r="B818" t="s">
        <v>1749</v>
      </c>
      <c r="C818" t="s">
        <v>513</v>
      </c>
      <c r="D818" t="s">
        <v>2004</v>
      </c>
      <c r="E818" t="s">
        <v>514</v>
      </c>
      <c r="F818" t="s">
        <v>429</v>
      </c>
    </row>
    <row r="819" spans="1:6" ht="11.25" hidden="1" customHeight="1" x14ac:dyDescent="0.2">
      <c r="A819">
        <v>4437</v>
      </c>
      <c r="B819" t="s">
        <v>1084</v>
      </c>
      <c r="C819" t="s">
        <v>1750</v>
      </c>
      <c r="D819" t="s">
        <v>1085</v>
      </c>
      <c r="E819" t="s">
        <v>2005</v>
      </c>
      <c r="F819" t="s">
        <v>429</v>
      </c>
    </row>
    <row r="820" spans="1:6" ht="11.25" hidden="1" customHeight="1" x14ac:dyDescent="0.2">
      <c r="A820">
        <v>4438</v>
      </c>
      <c r="B820" t="s">
        <v>1751</v>
      </c>
      <c r="C820" t="s">
        <v>1752</v>
      </c>
      <c r="D820" t="s">
        <v>2006</v>
      </c>
      <c r="E820" t="s">
        <v>662</v>
      </c>
      <c r="F820" t="s">
        <v>429</v>
      </c>
    </row>
    <row r="821" spans="1:6" ht="11.25" hidden="1" customHeight="1" x14ac:dyDescent="0.2">
      <c r="A821">
        <v>4439</v>
      </c>
      <c r="B821" t="s">
        <v>951</v>
      </c>
      <c r="C821" t="s">
        <v>1753</v>
      </c>
      <c r="D821" t="s">
        <v>952</v>
      </c>
      <c r="E821" t="s">
        <v>2007</v>
      </c>
      <c r="F821" t="s">
        <v>429</v>
      </c>
    </row>
    <row r="822" spans="1:6" ht="11.25" hidden="1" customHeight="1" x14ac:dyDescent="0.2">
      <c r="A822">
        <v>4440</v>
      </c>
      <c r="B822" t="s">
        <v>1754</v>
      </c>
      <c r="C822" t="s">
        <v>1755</v>
      </c>
      <c r="D822" t="s">
        <v>2008</v>
      </c>
      <c r="E822" t="s">
        <v>2009</v>
      </c>
      <c r="F822" t="s">
        <v>429</v>
      </c>
    </row>
    <row r="823" spans="1:6" ht="11.25" hidden="1" customHeight="1" x14ac:dyDescent="0.2">
      <c r="A823">
        <v>4441</v>
      </c>
      <c r="B823" t="s">
        <v>1756</v>
      </c>
      <c r="C823" t="s">
        <v>1757</v>
      </c>
      <c r="D823" t="s">
        <v>1924</v>
      </c>
      <c r="E823" t="s">
        <v>2010</v>
      </c>
      <c r="F823" t="s">
        <v>429</v>
      </c>
    </row>
    <row r="824" spans="1:6" ht="11.25" hidden="1" customHeight="1" x14ac:dyDescent="0.2">
      <c r="A824">
        <v>4442</v>
      </c>
      <c r="B824" t="s">
        <v>508</v>
      </c>
      <c r="C824" t="s">
        <v>1321</v>
      </c>
      <c r="D824" t="s">
        <v>452</v>
      </c>
      <c r="E824" t="s">
        <v>1322</v>
      </c>
      <c r="F824" t="s">
        <v>429</v>
      </c>
    </row>
    <row r="825" spans="1:6" ht="11.25" hidden="1" customHeight="1" x14ac:dyDescent="0.2">
      <c r="A825">
        <v>4443</v>
      </c>
      <c r="B825" t="s">
        <v>1758</v>
      </c>
      <c r="C825" t="s">
        <v>1759</v>
      </c>
      <c r="D825" t="s">
        <v>2011</v>
      </c>
      <c r="E825" t="s">
        <v>788</v>
      </c>
      <c r="F825" t="s">
        <v>429</v>
      </c>
    </row>
    <row r="826" spans="1:6" ht="11.25" hidden="1" customHeight="1" x14ac:dyDescent="0.2">
      <c r="A826">
        <v>4444</v>
      </c>
      <c r="B826" t="s">
        <v>835</v>
      </c>
      <c r="C826" t="s">
        <v>1153</v>
      </c>
      <c r="D826" t="s">
        <v>837</v>
      </c>
      <c r="E826" t="s">
        <v>764</v>
      </c>
      <c r="F826" t="s">
        <v>429</v>
      </c>
    </row>
    <row r="827" spans="1:6" ht="11.25" hidden="1" customHeight="1" x14ac:dyDescent="0.2">
      <c r="A827">
        <v>4445</v>
      </c>
      <c r="B827" t="s">
        <v>2438</v>
      </c>
      <c r="C827" t="s">
        <v>2439</v>
      </c>
      <c r="D827" t="s">
        <v>2707</v>
      </c>
      <c r="E827" t="s">
        <v>2708</v>
      </c>
      <c r="F827" t="s">
        <v>429</v>
      </c>
    </row>
    <row r="828" spans="1:6" ht="11.25" hidden="1" customHeight="1" x14ac:dyDescent="0.2">
      <c r="A828">
        <v>4448</v>
      </c>
      <c r="B828" t="s">
        <v>2440</v>
      </c>
      <c r="C828" t="s">
        <v>2441</v>
      </c>
      <c r="D828" t="s">
        <v>2709</v>
      </c>
      <c r="E828" t="s">
        <v>1086</v>
      </c>
      <c r="F828" t="s">
        <v>444</v>
      </c>
    </row>
    <row r="829" spans="1:6" ht="11.25" hidden="1" customHeight="1" x14ac:dyDescent="0.2">
      <c r="A829">
        <v>4449</v>
      </c>
      <c r="B829" t="s">
        <v>2442</v>
      </c>
      <c r="C829" t="s">
        <v>1059</v>
      </c>
      <c r="D829" t="s">
        <v>2710</v>
      </c>
      <c r="E829" t="s">
        <v>469</v>
      </c>
      <c r="F829" t="s">
        <v>444</v>
      </c>
    </row>
    <row r="830" spans="1:6" ht="11.25" hidden="1" customHeight="1" x14ac:dyDescent="0.2">
      <c r="A830">
        <v>4450</v>
      </c>
      <c r="B830" t="s">
        <v>897</v>
      </c>
      <c r="C830" t="s">
        <v>715</v>
      </c>
      <c r="D830" t="s">
        <v>898</v>
      </c>
      <c r="E830" t="s">
        <v>717</v>
      </c>
      <c r="F830" t="s">
        <v>444</v>
      </c>
    </row>
    <row r="831" spans="1:6" ht="11.25" hidden="1" customHeight="1" x14ac:dyDescent="0.2">
      <c r="A831">
        <v>4451</v>
      </c>
      <c r="B831" t="s">
        <v>531</v>
      </c>
      <c r="C831" t="s">
        <v>2443</v>
      </c>
      <c r="D831" t="s">
        <v>532</v>
      </c>
      <c r="E831" t="s">
        <v>765</v>
      </c>
      <c r="F831" t="s">
        <v>444</v>
      </c>
    </row>
    <row r="832" spans="1:6" ht="11.25" hidden="1" customHeight="1" x14ac:dyDescent="0.2">
      <c r="A832">
        <v>4674</v>
      </c>
      <c r="B832" t="s">
        <v>584</v>
      </c>
      <c r="C832" t="s">
        <v>1761</v>
      </c>
      <c r="D832" t="s">
        <v>586</v>
      </c>
      <c r="E832" t="s">
        <v>954</v>
      </c>
      <c r="F832" t="s">
        <v>423</v>
      </c>
    </row>
    <row r="833" spans="1:6" ht="11.25" hidden="1" customHeight="1" x14ac:dyDescent="0.2">
      <c r="A833">
        <v>4675</v>
      </c>
      <c r="B833" t="s">
        <v>1762</v>
      </c>
      <c r="C833" t="s">
        <v>650</v>
      </c>
      <c r="D833" t="s">
        <v>1078</v>
      </c>
      <c r="E833" t="s">
        <v>434</v>
      </c>
      <c r="F833" t="s">
        <v>423</v>
      </c>
    </row>
    <row r="834" spans="1:6" ht="11.25" hidden="1" customHeight="1" x14ac:dyDescent="0.2">
      <c r="A834">
        <v>4676</v>
      </c>
      <c r="B834" t="s">
        <v>1763</v>
      </c>
      <c r="C834" t="s">
        <v>1764</v>
      </c>
      <c r="D834" t="s">
        <v>2012</v>
      </c>
      <c r="E834" t="s">
        <v>2013</v>
      </c>
      <c r="F834" t="s">
        <v>423</v>
      </c>
    </row>
    <row r="835" spans="1:6" ht="11.25" hidden="1" customHeight="1" x14ac:dyDescent="0.2">
      <c r="A835">
        <v>4677</v>
      </c>
      <c r="B835" t="s">
        <v>1765</v>
      </c>
      <c r="C835" t="s">
        <v>1766</v>
      </c>
      <c r="D835" t="s">
        <v>596</v>
      </c>
      <c r="E835" t="s">
        <v>2014</v>
      </c>
      <c r="F835" t="s">
        <v>423</v>
      </c>
    </row>
    <row r="836" spans="1:6" ht="11.25" hidden="1" customHeight="1" x14ac:dyDescent="0.2">
      <c r="A836">
        <v>4678</v>
      </c>
      <c r="B836" t="s">
        <v>1767</v>
      </c>
      <c r="C836" t="s">
        <v>1768</v>
      </c>
      <c r="D836" t="s">
        <v>2015</v>
      </c>
      <c r="E836" t="s">
        <v>2016</v>
      </c>
      <c r="F836" t="s">
        <v>423</v>
      </c>
    </row>
    <row r="837" spans="1:6" ht="11.25" hidden="1" customHeight="1" x14ac:dyDescent="0.2">
      <c r="A837">
        <v>4680</v>
      </c>
      <c r="B837" t="s">
        <v>1185</v>
      </c>
      <c r="C837" t="s">
        <v>1769</v>
      </c>
      <c r="D837" t="s">
        <v>1187</v>
      </c>
      <c r="E837" t="s">
        <v>2017</v>
      </c>
      <c r="F837" t="s">
        <v>423</v>
      </c>
    </row>
    <row r="838" spans="1:6" ht="11.25" hidden="1" customHeight="1" x14ac:dyDescent="0.2">
      <c r="A838">
        <v>4681</v>
      </c>
      <c r="B838" t="s">
        <v>1459</v>
      </c>
      <c r="C838" t="s">
        <v>1260</v>
      </c>
      <c r="D838" t="s">
        <v>1832</v>
      </c>
      <c r="E838" t="s">
        <v>849</v>
      </c>
      <c r="F838" t="s">
        <v>423</v>
      </c>
    </row>
    <row r="839" spans="1:6" ht="11.25" hidden="1" customHeight="1" x14ac:dyDescent="0.2">
      <c r="A839">
        <v>4683</v>
      </c>
      <c r="B839" t="s">
        <v>523</v>
      </c>
      <c r="C839" t="s">
        <v>1770</v>
      </c>
      <c r="D839" t="s">
        <v>524</v>
      </c>
      <c r="E839" t="s">
        <v>854</v>
      </c>
      <c r="F839" t="s">
        <v>429</v>
      </c>
    </row>
    <row r="840" spans="1:6" ht="11.25" hidden="1" customHeight="1" x14ac:dyDescent="0.2">
      <c r="A840">
        <v>4684</v>
      </c>
      <c r="B840" t="s">
        <v>1771</v>
      </c>
      <c r="C840" t="s">
        <v>1228</v>
      </c>
      <c r="D840" t="s">
        <v>2018</v>
      </c>
      <c r="E840" t="s">
        <v>775</v>
      </c>
      <c r="F840" t="s">
        <v>429</v>
      </c>
    </row>
    <row r="841" spans="1:6" ht="11.25" hidden="1" customHeight="1" x14ac:dyDescent="0.2">
      <c r="A841">
        <v>4685</v>
      </c>
      <c r="B841" t="s">
        <v>1772</v>
      </c>
      <c r="C841" t="s">
        <v>675</v>
      </c>
      <c r="D841" t="s">
        <v>2019</v>
      </c>
      <c r="E841" t="s">
        <v>448</v>
      </c>
      <c r="F841" t="s">
        <v>429</v>
      </c>
    </row>
    <row r="842" spans="1:6" ht="11.25" hidden="1" customHeight="1" x14ac:dyDescent="0.2">
      <c r="A842">
        <v>4687</v>
      </c>
      <c r="B842" t="s">
        <v>1773</v>
      </c>
      <c r="C842" t="s">
        <v>1774</v>
      </c>
      <c r="D842" t="s">
        <v>2020</v>
      </c>
      <c r="E842" t="s">
        <v>2021</v>
      </c>
      <c r="F842" t="s">
        <v>429</v>
      </c>
    </row>
    <row r="843" spans="1:6" ht="11.25" hidden="1" customHeight="1" x14ac:dyDescent="0.2">
      <c r="A843">
        <v>4688</v>
      </c>
      <c r="B843" t="s">
        <v>1775</v>
      </c>
      <c r="C843" t="s">
        <v>1776</v>
      </c>
      <c r="D843" t="s">
        <v>2022</v>
      </c>
      <c r="E843" t="s">
        <v>817</v>
      </c>
      <c r="F843" t="s">
        <v>429</v>
      </c>
    </row>
    <row r="844" spans="1:6" ht="11.25" hidden="1" customHeight="1" x14ac:dyDescent="0.2">
      <c r="A844">
        <v>4689</v>
      </c>
      <c r="B844" t="s">
        <v>1777</v>
      </c>
      <c r="C844" t="s">
        <v>1778</v>
      </c>
      <c r="D844" t="s">
        <v>2023</v>
      </c>
      <c r="E844" t="s">
        <v>703</v>
      </c>
      <c r="F844" t="s">
        <v>429</v>
      </c>
    </row>
    <row r="845" spans="1:6" ht="11.25" hidden="1" customHeight="1" x14ac:dyDescent="0.2">
      <c r="A845">
        <v>4691</v>
      </c>
      <c r="B845" t="s">
        <v>1294</v>
      </c>
      <c r="C845" t="s">
        <v>2037</v>
      </c>
      <c r="D845" t="s">
        <v>2711</v>
      </c>
      <c r="E845" t="s">
        <v>768</v>
      </c>
      <c r="F845" t="s">
        <v>429</v>
      </c>
    </row>
    <row r="846" spans="1:6" ht="11.25" hidden="1" customHeight="1" x14ac:dyDescent="0.2">
      <c r="A846">
        <v>4701</v>
      </c>
      <c r="B846" t="s">
        <v>2444</v>
      </c>
      <c r="C846" t="s">
        <v>2445</v>
      </c>
      <c r="D846" t="s">
        <v>904</v>
      </c>
      <c r="E846" t="s">
        <v>2712</v>
      </c>
      <c r="F846" t="s">
        <v>444</v>
      </c>
    </row>
    <row r="847" spans="1:6" ht="11.25" hidden="1" customHeight="1" x14ac:dyDescent="0.2">
      <c r="A847">
        <v>4702</v>
      </c>
      <c r="B847" t="s">
        <v>793</v>
      </c>
      <c r="C847" t="s">
        <v>1293</v>
      </c>
      <c r="D847" t="s">
        <v>794</v>
      </c>
      <c r="E847" t="s">
        <v>645</v>
      </c>
      <c r="F847" t="s">
        <v>444</v>
      </c>
    </row>
    <row r="848" spans="1:6" ht="11.25" hidden="1" customHeight="1" x14ac:dyDescent="0.2">
      <c r="A848">
        <v>4703</v>
      </c>
      <c r="B848" t="s">
        <v>674</v>
      </c>
      <c r="C848" t="s">
        <v>2446</v>
      </c>
      <c r="D848" t="s">
        <v>676</v>
      </c>
      <c r="E848" t="s">
        <v>605</v>
      </c>
      <c r="F848" t="s">
        <v>444</v>
      </c>
    </row>
    <row r="849" spans="1:6" ht="11.25" hidden="1" customHeight="1" x14ac:dyDescent="0.2">
      <c r="A849">
        <v>4704</v>
      </c>
      <c r="B849" t="s">
        <v>1580</v>
      </c>
      <c r="C849" t="s">
        <v>2447</v>
      </c>
      <c r="D849" t="s">
        <v>2713</v>
      </c>
      <c r="E849" t="s">
        <v>2714</v>
      </c>
      <c r="F849" t="s">
        <v>444</v>
      </c>
    </row>
    <row r="850" spans="1:6" ht="11.25" hidden="1" customHeight="1" x14ac:dyDescent="0.2">
      <c r="A850">
        <v>4705</v>
      </c>
      <c r="B850" t="s">
        <v>2448</v>
      </c>
      <c r="C850" t="s">
        <v>2449</v>
      </c>
      <c r="D850" t="s">
        <v>2715</v>
      </c>
      <c r="E850" t="s">
        <v>683</v>
      </c>
      <c r="F850" t="s">
        <v>444</v>
      </c>
    </row>
    <row r="851" spans="1:6" ht="11.25" hidden="1" customHeight="1" x14ac:dyDescent="0.2">
      <c r="A851">
        <v>4706</v>
      </c>
      <c r="B851" t="s">
        <v>2450</v>
      </c>
      <c r="C851" t="s">
        <v>2451</v>
      </c>
      <c r="D851" t="s">
        <v>2716</v>
      </c>
      <c r="E851" t="s">
        <v>2477</v>
      </c>
      <c r="F851" t="s">
        <v>444</v>
      </c>
    </row>
    <row r="852" spans="1:6" ht="11.25" hidden="1" customHeight="1" x14ac:dyDescent="0.2">
      <c r="A852">
        <v>4707</v>
      </c>
      <c r="B852" t="s">
        <v>2452</v>
      </c>
      <c r="C852" t="s">
        <v>976</v>
      </c>
      <c r="D852" t="s">
        <v>2717</v>
      </c>
      <c r="E852" t="s">
        <v>593</v>
      </c>
      <c r="F852" t="s">
        <v>444</v>
      </c>
    </row>
    <row r="853" spans="1:6" ht="11.25" hidden="1" customHeight="1" x14ac:dyDescent="0.2">
      <c r="A853">
        <v>4708</v>
      </c>
      <c r="B853" t="s">
        <v>2453</v>
      </c>
      <c r="C853" t="s">
        <v>2454</v>
      </c>
      <c r="D853" t="s">
        <v>2718</v>
      </c>
      <c r="E853" t="s">
        <v>2719</v>
      </c>
      <c r="F853" t="s">
        <v>444</v>
      </c>
    </row>
    <row r="854" spans="1:6" ht="11.25" hidden="1" customHeight="1" x14ac:dyDescent="0.2">
      <c r="A854">
        <v>4794</v>
      </c>
      <c r="B854" t="s">
        <v>910</v>
      </c>
      <c r="C854" t="s">
        <v>1060</v>
      </c>
      <c r="D854" t="s">
        <v>912</v>
      </c>
      <c r="E854" t="s">
        <v>993</v>
      </c>
      <c r="F854" t="s">
        <v>423</v>
      </c>
    </row>
    <row r="855" spans="1:6" ht="11.25" hidden="1" customHeight="1" x14ac:dyDescent="0.2">
      <c r="A855">
        <v>4798</v>
      </c>
      <c r="B855" t="s">
        <v>2455</v>
      </c>
      <c r="C855" t="s">
        <v>1760</v>
      </c>
      <c r="D855" t="s">
        <v>2720</v>
      </c>
      <c r="E855" t="s">
        <v>790</v>
      </c>
      <c r="F855" t="s">
        <v>429</v>
      </c>
    </row>
    <row r="856" spans="1:6" ht="11.25" hidden="1" customHeight="1" x14ac:dyDescent="0.2">
      <c r="A856">
        <v>4799</v>
      </c>
      <c r="B856" t="s">
        <v>2456</v>
      </c>
      <c r="C856" t="s">
        <v>2457</v>
      </c>
      <c r="D856" t="s">
        <v>2721</v>
      </c>
      <c r="E856" t="s">
        <v>1236</v>
      </c>
      <c r="F856" t="s">
        <v>444</v>
      </c>
    </row>
    <row r="857" spans="1:6" ht="11.25" hidden="1" customHeight="1" x14ac:dyDescent="0.2">
      <c r="A857">
        <v>4814</v>
      </c>
      <c r="B857" t="s">
        <v>1556</v>
      </c>
      <c r="C857" t="s">
        <v>1779</v>
      </c>
      <c r="D857" t="s">
        <v>1890</v>
      </c>
      <c r="E857" t="s">
        <v>469</v>
      </c>
      <c r="F857" t="s">
        <v>429</v>
      </c>
    </row>
    <row r="858" spans="1:6" ht="11.25" hidden="1" customHeight="1" x14ac:dyDescent="0.2">
      <c r="B858" t="s">
        <v>718</v>
      </c>
      <c r="C858" t="s">
        <v>2458</v>
      </c>
      <c r="D858" t="s">
        <v>719</v>
      </c>
      <c r="E858" t="s">
        <v>2722</v>
      </c>
      <c r="F858" t="s">
        <v>444</v>
      </c>
    </row>
    <row r="859" spans="1:6" ht="11.25" hidden="1" customHeight="1" x14ac:dyDescent="0.2">
      <c r="B859" t="s">
        <v>2459</v>
      </c>
      <c r="C859" t="s">
        <v>742</v>
      </c>
      <c r="D859" t="s">
        <v>2723</v>
      </c>
      <c r="E859" t="s">
        <v>579</v>
      </c>
      <c r="F859" t="s">
        <v>444</v>
      </c>
    </row>
    <row r="860" spans="1:6" ht="11.25" hidden="1" customHeight="1" x14ac:dyDescent="0.2"/>
    <row r="861" spans="1:6" ht="11.25" hidden="1" customHeight="1" x14ac:dyDescent="0.2"/>
    <row r="862" spans="1:6" ht="11.25" hidden="1" customHeight="1" x14ac:dyDescent="0.2"/>
    <row r="863" spans="1:6" ht="11.25" hidden="1" customHeight="1" x14ac:dyDescent="0.2"/>
    <row r="864" spans="1:6" ht="11.25" hidden="1" customHeight="1" x14ac:dyDescent="0.2"/>
    <row r="865" ht="11.25" hidden="1" customHeight="1" x14ac:dyDescent="0.2"/>
    <row r="866" ht="11.25" hidden="1" customHeight="1" x14ac:dyDescent="0.2"/>
    <row r="867" ht="11.25" hidden="1" customHeight="1" x14ac:dyDescent="0.2"/>
    <row r="868" ht="11.25" hidden="1" customHeight="1" x14ac:dyDescent="0.2"/>
    <row r="869" ht="11.25" hidden="1" customHeight="1" x14ac:dyDescent="0.2"/>
    <row r="870" ht="11.25" hidden="1" customHeight="1" x14ac:dyDescent="0.2"/>
    <row r="871" ht="11.25" hidden="1" customHeight="1" x14ac:dyDescent="0.2"/>
    <row r="872" ht="11.25" hidden="1" customHeight="1" x14ac:dyDescent="0.2"/>
    <row r="873" ht="11.25" hidden="1" customHeight="1" x14ac:dyDescent="0.2"/>
    <row r="874" ht="11.25" hidden="1" customHeight="1" x14ac:dyDescent="0.2"/>
    <row r="875" ht="11.25" hidden="1" customHeight="1" x14ac:dyDescent="0.2"/>
    <row r="876" ht="11.25" hidden="1" customHeight="1" x14ac:dyDescent="0.2"/>
    <row r="877" ht="11.25" hidden="1" customHeight="1" x14ac:dyDescent="0.2"/>
    <row r="878" ht="11.25" hidden="1" customHeight="1" x14ac:dyDescent="0.2"/>
    <row r="879" ht="11.25" hidden="1" customHeight="1" x14ac:dyDescent="0.2"/>
    <row r="880" ht="11.25" hidden="1" customHeight="1" x14ac:dyDescent="0.2"/>
    <row r="881" ht="11.25" hidden="1" customHeight="1" x14ac:dyDescent="0.2"/>
    <row r="882" ht="11.25" hidden="1" customHeight="1" x14ac:dyDescent="0.2"/>
    <row r="883" ht="11.25" hidden="1" customHeight="1" x14ac:dyDescent="0.2"/>
    <row r="884" ht="11.25" hidden="1" customHeight="1" x14ac:dyDescent="0.2"/>
    <row r="885" ht="11.25" hidden="1" customHeight="1" x14ac:dyDescent="0.2"/>
    <row r="886" ht="11.25" hidden="1" customHeight="1" x14ac:dyDescent="0.2"/>
    <row r="887" ht="11.25" hidden="1" customHeight="1" x14ac:dyDescent="0.2"/>
    <row r="888" ht="11.25" hidden="1" customHeight="1" x14ac:dyDescent="0.2"/>
    <row r="889" ht="11.25" hidden="1" customHeight="1" x14ac:dyDescent="0.2"/>
    <row r="890" ht="11.25" hidden="1" customHeight="1" x14ac:dyDescent="0.2"/>
    <row r="891" ht="11.25" hidden="1" customHeight="1" x14ac:dyDescent="0.2"/>
    <row r="892" ht="11.25" hidden="1" customHeight="1" x14ac:dyDescent="0.2"/>
    <row r="893" ht="11.25" hidden="1" customHeight="1" x14ac:dyDescent="0.2"/>
    <row r="894" ht="11.25" hidden="1" customHeight="1" x14ac:dyDescent="0.2"/>
    <row r="895" ht="11.25" hidden="1" customHeight="1" x14ac:dyDescent="0.2"/>
    <row r="896" ht="11.25" hidden="1" customHeight="1" x14ac:dyDescent="0.2"/>
    <row r="897" spans="1:6" ht="11.25" hidden="1" customHeight="1" x14ac:dyDescent="0.2"/>
    <row r="898" spans="1:6" ht="11.25" hidden="1" customHeight="1" x14ac:dyDescent="0.2"/>
    <row r="899" spans="1:6" ht="11.25" hidden="1" customHeight="1" x14ac:dyDescent="0.2"/>
    <row r="900" spans="1:6" ht="11.25" customHeight="1" x14ac:dyDescent="0.2">
      <c r="A900" s="219" t="s">
        <v>411</v>
      </c>
      <c r="B900" s="225" t="s">
        <v>412</v>
      </c>
      <c r="C900" s="225" t="s">
        <v>413</v>
      </c>
      <c r="D900" s="225" t="s">
        <v>414</v>
      </c>
      <c r="E900" s="225" t="s">
        <v>415</v>
      </c>
      <c r="F900" s="225" t="s">
        <v>152</v>
      </c>
    </row>
    <row r="901" spans="1:6" ht="20.25" customHeight="1" x14ac:dyDescent="0.2">
      <c r="A901" s="220"/>
      <c r="B901" s="220"/>
      <c r="C901" s="220"/>
      <c r="D901" s="220"/>
      <c r="E901" s="220"/>
      <c r="F901" s="220"/>
    </row>
    <row r="902" spans="1:6" ht="20.25" customHeight="1" x14ac:dyDescent="0.2">
      <c r="A902" s="220"/>
      <c r="B902" s="220"/>
      <c r="C902" s="220"/>
      <c r="D902" s="220"/>
      <c r="E902" s="220"/>
      <c r="F902" s="220"/>
    </row>
    <row r="903" spans="1:6" ht="20.25" customHeight="1" x14ac:dyDescent="0.2">
      <c r="A903" s="220"/>
      <c r="B903" s="220"/>
      <c r="C903" s="220"/>
      <c r="D903" s="220"/>
      <c r="E903" s="220"/>
      <c r="F903" s="220"/>
    </row>
    <row r="904" spans="1:6" ht="20.25" customHeight="1" x14ac:dyDescent="0.2">
      <c r="A904" s="220"/>
      <c r="B904" s="220"/>
      <c r="C904" s="220"/>
      <c r="D904" s="220"/>
      <c r="E904" s="220"/>
      <c r="F904" s="220"/>
    </row>
    <row r="905" spans="1:6" ht="20.25" customHeight="1" x14ac:dyDescent="0.2">
      <c r="A905" s="220"/>
      <c r="B905" s="220"/>
      <c r="C905" s="220"/>
      <c r="D905" s="220"/>
      <c r="E905" s="220"/>
      <c r="F905" s="220"/>
    </row>
    <row r="906" spans="1:6" ht="20.25" customHeight="1" x14ac:dyDescent="0.2">
      <c r="A906" s="220"/>
      <c r="B906" s="220"/>
      <c r="C906" s="220"/>
      <c r="D906" s="220"/>
      <c r="E906" s="220"/>
      <c r="F906" s="220"/>
    </row>
    <row r="907" spans="1:6" ht="20.25" customHeight="1" x14ac:dyDescent="0.2">
      <c r="A907" s="220"/>
      <c r="B907" s="220"/>
      <c r="C907" s="220"/>
      <c r="D907" s="220"/>
      <c r="E907" s="220"/>
      <c r="F907" s="220"/>
    </row>
    <row r="908" spans="1:6" ht="20.25" customHeight="1" x14ac:dyDescent="0.2">
      <c r="A908" s="220"/>
      <c r="B908" s="220"/>
      <c r="C908" s="220"/>
      <c r="D908" s="220"/>
      <c r="E908" s="220"/>
      <c r="F908" s="220"/>
    </row>
    <row r="909" spans="1:6" ht="20.25" customHeight="1" x14ac:dyDescent="0.2">
      <c r="A909" s="220"/>
      <c r="B909" s="220"/>
      <c r="C909" s="220"/>
      <c r="D909" s="220"/>
      <c r="E909" s="220"/>
      <c r="F909" s="220"/>
    </row>
    <row r="910" spans="1:6" ht="20.25" customHeight="1" x14ac:dyDescent="0.2">
      <c r="A910" s="220"/>
      <c r="B910" s="220"/>
      <c r="C910" s="220"/>
      <c r="D910" s="220"/>
      <c r="E910" s="220"/>
      <c r="F910" s="220"/>
    </row>
    <row r="911" spans="1:6" ht="20.25" customHeight="1" x14ac:dyDescent="0.2">
      <c r="A911" s="220"/>
      <c r="B911" s="220"/>
      <c r="C911" s="220"/>
      <c r="D911" s="220"/>
      <c r="E911" s="220"/>
      <c r="F911" s="220"/>
    </row>
    <row r="912" spans="1:6" ht="20.25" customHeight="1" x14ac:dyDescent="0.2">
      <c r="A912" s="220"/>
      <c r="B912" s="220"/>
      <c r="C912" s="220"/>
      <c r="D912" s="220"/>
      <c r="E912" s="220"/>
      <c r="F912" s="220"/>
    </row>
    <row r="913" spans="1:6" ht="20.25" customHeight="1" x14ac:dyDescent="0.2">
      <c r="A913" s="220"/>
      <c r="B913" s="220"/>
      <c r="C913" s="220"/>
      <c r="D913" s="220"/>
      <c r="E913" s="220"/>
      <c r="F913" s="220"/>
    </row>
    <row r="914" spans="1:6" ht="20.25" customHeight="1" x14ac:dyDescent="0.2">
      <c r="A914" s="220"/>
      <c r="B914" s="220"/>
      <c r="C914" s="220"/>
      <c r="D914" s="220"/>
      <c r="E914" s="220"/>
      <c r="F914" s="220"/>
    </row>
    <row r="915" spans="1:6" ht="20.25" customHeight="1" x14ac:dyDescent="0.2">
      <c r="A915" s="220"/>
      <c r="B915" s="220"/>
      <c r="C915" s="220"/>
      <c r="D915" s="220"/>
      <c r="E915" s="220"/>
      <c r="F915" s="220"/>
    </row>
    <row r="916" spans="1:6" ht="20.25" customHeight="1" x14ac:dyDescent="0.2">
      <c r="A916" s="220"/>
      <c r="B916" s="220"/>
      <c r="C916" s="220"/>
      <c r="D916" s="220"/>
      <c r="E916" s="220"/>
      <c r="F916" s="220"/>
    </row>
    <row r="917" spans="1:6" ht="20.25" customHeight="1" x14ac:dyDescent="0.2">
      <c r="A917" s="220"/>
      <c r="B917" s="220"/>
      <c r="C917" s="220"/>
      <c r="D917" s="220"/>
      <c r="E917" s="220"/>
      <c r="F917" s="220"/>
    </row>
    <row r="918" spans="1:6" ht="20.25" customHeight="1" x14ac:dyDescent="0.2">
      <c r="A918" s="220"/>
      <c r="B918" s="220"/>
      <c r="C918" s="220"/>
      <c r="D918" s="220"/>
      <c r="E918" s="220"/>
      <c r="F918" s="220"/>
    </row>
    <row r="919" spans="1:6" ht="20.25" customHeight="1" x14ac:dyDescent="0.2">
      <c r="A919" s="220"/>
      <c r="B919" s="220"/>
      <c r="C919" s="220"/>
      <c r="D919" s="220"/>
      <c r="E919" s="220"/>
      <c r="F919" s="220"/>
    </row>
    <row r="920" spans="1:6" ht="20.25" customHeight="1" x14ac:dyDescent="0.2">
      <c r="A920" s="220"/>
      <c r="B920" s="220"/>
      <c r="C920" s="220"/>
      <c r="D920" s="220"/>
      <c r="E920" s="220"/>
      <c r="F920" s="220"/>
    </row>
    <row r="921" spans="1:6" ht="20.25" customHeight="1" x14ac:dyDescent="0.2">
      <c r="A921" s="220"/>
      <c r="B921" s="220"/>
      <c r="C921" s="220"/>
      <c r="D921" s="220"/>
      <c r="E921" s="220"/>
      <c r="F921" s="220"/>
    </row>
    <row r="922" spans="1:6" ht="20.25" customHeight="1" x14ac:dyDescent="0.2">
      <c r="A922" s="220"/>
      <c r="B922" s="220"/>
      <c r="C922" s="220"/>
      <c r="D922" s="220"/>
      <c r="E922" s="220"/>
      <c r="F922" s="220"/>
    </row>
    <row r="923" spans="1:6" ht="20.25" customHeight="1" x14ac:dyDescent="0.2">
      <c r="A923" s="220"/>
      <c r="B923" s="220"/>
      <c r="C923" s="220"/>
      <c r="D923" s="220"/>
      <c r="E923" s="220"/>
      <c r="F923" s="220"/>
    </row>
    <row r="924" spans="1:6" ht="20.25" customHeight="1" x14ac:dyDescent="0.2">
      <c r="A924" s="220"/>
      <c r="B924" s="220"/>
      <c r="C924" s="220"/>
      <c r="D924" s="220"/>
      <c r="E924" s="220"/>
      <c r="F924" s="220"/>
    </row>
    <row r="925" spans="1:6" ht="20.25" customHeight="1" x14ac:dyDescent="0.2">
      <c r="A925" s="220"/>
      <c r="B925" s="220"/>
      <c r="C925" s="220"/>
      <c r="D925" s="220"/>
      <c r="E925" s="220"/>
      <c r="F925" s="220"/>
    </row>
    <row r="926" spans="1:6" ht="20.25" customHeight="1" x14ac:dyDescent="0.2">
      <c r="A926" s="220"/>
      <c r="B926" s="220"/>
      <c r="C926" s="220"/>
      <c r="D926" s="220"/>
      <c r="E926" s="220"/>
      <c r="F926" s="220"/>
    </row>
    <row r="927" spans="1:6" ht="20.25" customHeight="1" x14ac:dyDescent="0.2">
      <c r="A927" s="220"/>
      <c r="B927" s="220"/>
      <c r="C927" s="220"/>
      <c r="D927" s="220"/>
      <c r="E927" s="220"/>
      <c r="F927" s="220"/>
    </row>
    <row r="928" spans="1:6" ht="20.25" customHeight="1" x14ac:dyDescent="0.2">
      <c r="A928" s="220"/>
      <c r="B928" s="220"/>
      <c r="C928" s="220"/>
      <c r="D928" s="220"/>
      <c r="E928" s="220"/>
      <c r="F928" s="220"/>
    </row>
    <row r="929" spans="1:6" ht="20.25" customHeight="1" x14ac:dyDescent="0.2">
      <c r="A929" s="220"/>
      <c r="B929" s="220"/>
      <c r="C929" s="220"/>
      <c r="D929" s="220"/>
      <c r="E929" s="220"/>
      <c r="F929" s="220"/>
    </row>
    <row r="930" spans="1:6" ht="20.25" customHeight="1" x14ac:dyDescent="0.2">
      <c r="A930" s="220"/>
      <c r="B930" s="220"/>
      <c r="C930" s="220"/>
      <c r="D930" s="220"/>
      <c r="E930" s="220"/>
      <c r="F930" s="220"/>
    </row>
    <row r="931" spans="1:6" ht="20.25" customHeight="1" x14ac:dyDescent="0.2">
      <c r="A931" s="220"/>
      <c r="B931" s="220"/>
      <c r="C931" s="220"/>
      <c r="D931" s="220"/>
      <c r="E931" s="220"/>
      <c r="F931" s="220"/>
    </row>
    <row r="932" spans="1:6" ht="20.25" customHeight="1" x14ac:dyDescent="0.2">
      <c r="A932" s="220"/>
      <c r="B932" s="220"/>
      <c r="C932" s="220"/>
      <c r="D932" s="220"/>
      <c r="E932" s="220"/>
      <c r="F932" s="220"/>
    </row>
    <row r="933" spans="1:6" ht="20.25" customHeight="1" x14ac:dyDescent="0.2">
      <c r="A933" s="220"/>
      <c r="B933" s="220"/>
      <c r="C933" s="220"/>
      <c r="D933" s="220"/>
      <c r="E933" s="220"/>
      <c r="F933" s="220"/>
    </row>
    <row r="934" spans="1:6" ht="20.25" customHeight="1" x14ac:dyDescent="0.2">
      <c r="A934" s="220"/>
      <c r="B934" s="220"/>
      <c r="C934" s="220"/>
      <c r="D934" s="220"/>
      <c r="E934" s="220"/>
      <c r="F934" s="220"/>
    </row>
    <row r="935" spans="1:6" ht="20.25" customHeight="1" x14ac:dyDescent="0.2">
      <c r="A935" s="220"/>
      <c r="B935" s="220"/>
      <c r="C935" s="220"/>
      <c r="D935" s="220"/>
      <c r="E935" s="220"/>
      <c r="F935" s="220"/>
    </row>
    <row r="936" spans="1:6" ht="20.25" customHeight="1" x14ac:dyDescent="0.2">
      <c r="A936" s="220"/>
      <c r="B936" s="220"/>
      <c r="C936" s="220"/>
      <c r="D936" s="220"/>
      <c r="E936" s="220"/>
      <c r="F936" s="220"/>
    </row>
    <row r="937" spans="1:6" ht="20.25" customHeight="1" x14ac:dyDescent="0.2">
      <c r="A937" s="220"/>
      <c r="B937" s="220"/>
      <c r="C937" s="220"/>
      <c r="D937" s="220"/>
      <c r="E937" s="220"/>
      <c r="F937" s="220"/>
    </row>
    <row r="938" spans="1:6" ht="20.25" customHeight="1" x14ac:dyDescent="0.2">
      <c r="A938" s="220"/>
      <c r="B938" s="220"/>
      <c r="C938" s="220"/>
      <c r="D938" s="220"/>
      <c r="E938" s="220"/>
      <c r="F938" s="220"/>
    </row>
    <row r="939" spans="1:6" ht="20.25" customHeight="1" x14ac:dyDescent="0.2">
      <c r="A939" s="220"/>
      <c r="B939" s="220"/>
      <c r="C939" s="220"/>
      <c r="D939" s="220"/>
      <c r="E939" s="220"/>
      <c r="F939" s="220"/>
    </row>
    <row r="940" spans="1:6" ht="20.25" customHeight="1" x14ac:dyDescent="0.2">
      <c r="A940" s="220"/>
      <c r="B940" s="220"/>
      <c r="C940" s="220"/>
      <c r="D940" s="220"/>
      <c r="E940" s="220"/>
      <c r="F940" s="220"/>
    </row>
    <row r="941" spans="1:6" ht="20.25" customHeight="1" x14ac:dyDescent="0.2">
      <c r="A941" s="220"/>
      <c r="B941" s="220"/>
      <c r="C941" s="220"/>
      <c r="D941" s="220"/>
      <c r="E941" s="220"/>
      <c r="F941" s="220"/>
    </row>
    <row r="942" spans="1:6" ht="20.25" customHeight="1" x14ac:dyDescent="0.2">
      <c r="A942" s="220"/>
      <c r="B942" s="220"/>
      <c r="C942" s="220"/>
      <c r="D942" s="220"/>
      <c r="E942" s="220"/>
      <c r="F942" s="220"/>
    </row>
    <row r="943" spans="1:6" ht="20.25" customHeight="1" x14ac:dyDescent="0.2">
      <c r="A943" s="220"/>
      <c r="B943" s="220"/>
      <c r="C943" s="220"/>
      <c r="D943" s="220"/>
      <c r="E943" s="220"/>
      <c r="F943" s="220"/>
    </row>
    <row r="944" spans="1:6" ht="20.25" customHeight="1" x14ac:dyDescent="0.2">
      <c r="A944" s="220"/>
      <c r="B944" s="220"/>
      <c r="C944" s="220"/>
      <c r="D944" s="220"/>
      <c r="E944" s="220"/>
      <c r="F944" s="220"/>
    </row>
    <row r="945" spans="1:6" ht="20.25" customHeight="1" x14ac:dyDescent="0.2">
      <c r="A945" s="220"/>
      <c r="B945" s="220"/>
      <c r="C945" s="220"/>
      <c r="D945" s="220"/>
      <c r="E945" s="220"/>
      <c r="F945" s="220"/>
    </row>
    <row r="946" spans="1:6" ht="20.25" customHeight="1" x14ac:dyDescent="0.2">
      <c r="A946" s="220"/>
      <c r="B946" s="220"/>
      <c r="C946" s="220"/>
      <c r="D946" s="220"/>
      <c r="E946" s="220"/>
      <c r="F946" s="220"/>
    </row>
    <row r="947" spans="1:6" ht="20.25" customHeight="1" x14ac:dyDescent="0.2">
      <c r="A947" s="220"/>
      <c r="B947" s="220"/>
      <c r="C947" s="220"/>
      <c r="D947" s="220"/>
      <c r="E947" s="220"/>
      <c r="F947" s="220"/>
    </row>
    <row r="948" spans="1:6" ht="20.25" customHeight="1" x14ac:dyDescent="0.2">
      <c r="A948" s="220"/>
      <c r="B948" s="220"/>
      <c r="C948" s="220"/>
      <c r="D948" s="220"/>
      <c r="E948" s="220"/>
      <c r="F948" s="220"/>
    </row>
    <row r="949" spans="1:6" ht="20.25" customHeight="1" x14ac:dyDescent="0.2">
      <c r="A949" s="220"/>
      <c r="B949" s="220"/>
      <c r="C949" s="220"/>
      <c r="D949" s="220"/>
      <c r="E949" s="220"/>
      <c r="F949" s="220"/>
    </row>
    <row r="950" spans="1:6" ht="20.25" customHeight="1" x14ac:dyDescent="0.2">
      <c r="A950" s="220"/>
      <c r="B950" s="220"/>
      <c r="C950" s="220"/>
      <c r="D950" s="220"/>
      <c r="E950" s="220"/>
      <c r="F950" s="220"/>
    </row>
    <row r="951" spans="1:6" ht="20.25" customHeight="1" x14ac:dyDescent="0.2">
      <c r="A951" s="220"/>
      <c r="B951" s="220"/>
      <c r="C951" s="220"/>
      <c r="D951" s="220"/>
      <c r="E951" s="220"/>
      <c r="F951" s="220"/>
    </row>
    <row r="952" spans="1:6" ht="20.25" customHeight="1" x14ac:dyDescent="0.2">
      <c r="A952" s="220"/>
      <c r="B952" s="220"/>
      <c r="C952" s="220"/>
      <c r="D952" s="220"/>
      <c r="E952" s="220"/>
      <c r="F952" s="220"/>
    </row>
    <row r="953" spans="1:6" ht="20.25" customHeight="1" x14ac:dyDescent="0.2">
      <c r="A953" s="220"/>
      <c r="B953" s="220"/>
      <c r="C953" s="220"/>
      <c r="D953" s="220"/>
      <c r="E953" s="220"/>
      <c r="F953" s="220"/>
    </row>
    <row r="954" spans="1:6" ht="20.25" customHeight="1" x14ac:dyDescent="0.2">
      <c r="A954" s="220"/>
      <c r="B954" s="220"/>
      <c r="C954" s="220"/>
      <c r="D954" s="220"/>
      <c r="E954" s="220"/>
      <c r="F954" s="220"/>
    </row>
    <row r="955" spans="1:6" ht="20.25" customHeight="1" x14ac:dyDescent="0.2">
      <c r="A955" s="220"/>
      <c r="B955" s="220"/>
      <c r="C955" s="220"/>
      <c r="D955" s="220"/>
      <c r="E955" s="220"/>
      <c r="F955" s="220"/>
    </row>
    <row r="956" spans="1:6" ht="20.25" customHeight="1" x14ac:dyDescent="0.2">
      <c r="A956" s="220"/>
      <c r="B956" s="220"/>
      <c r="C956" s="220"/>
      <c r="D956" s="220"/>
      <c r="E956" s="220"/>
      <c r="F956" s="220"/>
    </row>
    <row r="957" spans="1:6" ht="20.25" customHeight="1" x14ac:dyDescent="0.2">
      <c r="A957" s="220"/>
      <c r="B957" s="220"/>
      <c r="C957" s="220"/>
      <c r="D957" s="220"/>
      <c r="E957" s="220"/>
      <c r="F957" s="220"/>
    </row>
    <row r="958" spans="1:6" ht="20.25" customHeight="1" x14ac:dyDescent="0.2">
      <c r="A958" s="220"/>
      <c r="B958" s="220"/>
      <c r="C958" s="220"/>
      <c r="D958" s="220"/>
      <c r="E958" s="220"/>
      <c r="F958" s="220"/>
    </row>
    <row r="959" spans="1:6" ht="20.25" customHeight="1" x14ac:dyDescent="0.2">
      <c r="A959" s="220"/>
      <c r="B959" s="220"/>
      <c r="C959" s="220"/>
      <c r="D959" s="220"/>
      <c r="E959" s="220"/>
      <c r="F959" s="220"/>
    </row>
    <row r="960" spans="1:6" ht="20.25" customHeight="1" x14ac:dyDescent="0.2">
      <c r="A960" s="220"/>
      <c r="B960" s="220"/>
      <c r="C960" s="220"/>
      <c r="D960" s="220"/>
      <c r="E960" s="220"/>
      <c r="F960" s="220"/>
    </row>
    <row r="961" spans="1:6" ht="20.25" customHeight="1" x14ac:dyDescent="0.2">
      <c r="A961" s="220"/>
      <c r="B961" s="220"/>
      <c r="C961" s="220"/>
      <c r="D961" s="220"/>
      <c r="E961" s="220"/>
      <c r="F961" s="220"/>
    </row>
    <row r="962" spans="1:6" ht="20.25" customHeight="1" x14ac:dyDescent="0.2">
      <c r="A962" s="220"/>
      <c r="B962" s="220"/>
      <c r="C962" s="220"/>
      <c r="D962" s="220"/>
      <c r="E962" s="220"/>
      <c r="F962" s="220"/>
    </row>
    <row r="963" spans="1:6" ht="20.25" customHeight="1" x14ac:dyDescent="0.2">
      <c r="A963" s="220"/>
      <c r="B963" s="220"/>
      <c r="C963" s="220"/>
      <c r="D963" s="220"/>
      <c r="E963" s="220"/>
      <c r="F963" s="220"/>
    </row>
    <row r="964" spans="1:6" ht="20.25" customHeight="1" x14ac:dyDescent="0.2">
      <c r="A964" s="220"/>
      <c r="B964" s="220"/>
      <c r="C964" s="220"/>
      <c r="D964" s="220"/>
      <c r="E964" s="220"/>
      <c r="F964" s="220"/>
    </row>
    <row r="965" spans="1:6" ht="20.25" customHeight="1" x14ac:dyDescent="0.2">
      <c r="A965" s="220"/>
      <c r="B965" s="220"/>
      <c r="C965" s="220"/>
      <c r="D965" s="220"/>
      <c r="E965" s="220"/>
      <c r="F965" s="220"/>
    </row>
    <row r="966" spans="1:6" ht="20.25" customHeight="1" x14ac:dyDescent="0.2">
      <c r="A966" s="220"/>
      <c r="B966" s="220"/>
      <c r="C966" s="220"/>
      <c r="D966" s="220"/>
      <c r="E966" s="220"/>
      <c r="F966" s="220"/>
    </row>
    <row r="967" spans="1:6" ht="20.25" customHeight="1" x14ac:dyDescent="0.2">
      <c r="A967" s="220"/>
      <c r="B967" s="220"/>
      <c r="C967" s="220"/>
      <c r="D967" s="220"/>
      <c r="E967" s="220"/>
      <c r="F967" s="220"/>
    </row>
    <row r="968" spans="1:6" ht="20.25" customHeight="1" x14ac:dyDescent="0.2">
      <c r="A968" s="220"/>
      <c r="B968" s="220"/>
      <c r="C968" s="220"/>
      <c r="D968" s="220"/>
      <c r="E968" s="220"/>
      <c r="F968" s="220"/>
    </row>
    <row r="969" spans="1:6" ht="20.25" customHeight="1" x14ac:dyDescent="0.2">
      <c r="A969" s="220"/>
      <c r="B969" s="220"/>
      <c r="C969" s="220"/>
      <c r="D969" s="220"/>
      <c r="E969" s="220"/>
      <c r="F969" s="220"/>
    </row>
    <row r="970" spans="1:6" ht="20.25" customHeight="1" x14ac:dyDescent="0.2">
      <c r="A970" s="220"/>
      <c r="B970" s="220"/>
      <c r="C970" s="220"/>
      <c r="D970" s="220"/>
      <c r="E970" s="220"/>
      <c r="F970" s="220"/>
    </row>
    <row r="971" spans="1:6" ht="20.25" customHeight="1" x14ac:dyDescent="0.2">
      <c r="A971" s="220"/>
      <c r="B971" s="220"/>
      <c r="C971" s="220"/>
      <c r="D971" s="220"/>
      <c r="E971" s="220"/>
      <c r="F971" s="220"/>
    </row>
    <row r="972" spans="1:6" ht="20.25" customHeight="1" x14ac:dyDescent="0.2">
      <c r="A972" s="220"/>
      <c r="B972" s="220"/>
      <c r="C972" s="220"/>
      <c r="D972" s="220"/>
      <c r="E972" s="220"/>
      <c r="F972" s="220"/>
    </row>
    <row r="973" spans="1:6" ht="20.25" customHeight="1" x14ac:dyDescent="0.2">
      <c r="A973" s="220"/>
      <c r="B973" s="220"/>
      <c r="C973" s="220"/>
      <c r="D973" s="220"/>
      <c r="E973" s="220"/>
      <c r="F973" s="220"/>
    </row>
    <row r="974" spans="1:6" ht="20.25" customHeight="1" x14ac:dyDescent="0.2">
      <c r="A974" s="220"/>
      <c r="B974" s="220"/>
      <c r="C974" s="220"/>
      <c r="D974" s="220"/>
      <c r="E974" s="220"/>
      <c r="F974" s="220"/>
    </row>
    <row r="975" spans="1:6" ht="20.25" customHeight="1" x14ac:dyDescent="0.2">
      <c r="A975" s="220"/>
      <c r="B975" s="220"/>
      <c r="C975" s="220"/>
      <c r="D975" s="220"/>
      <c r="E975" s="220"/>
      <c r="F975" s="220"/>
    </row>
    <row r="976" spans="1:6" ht="20.25" customHeight="1" x14ac:dyDescent="0.2">
      <c r="A976" s="220"/>
      <c r="B976" s="220"/>
      <c r="C976" s="220"/>
      <c r="D976" s="220"/>
      <c r="E976" s="220"/>
      <c r="F976" s="220"/>
    </row>
    <row r="977" spans="1:6" ht="20.25" customHeight="1" x14ac:dyDescent="0.2">
      <c r="A977" s="220"/>
      <c r="B977" s="220"/>
      <c r="C977" s="220"/>
      <c r="D977" s="220"/>
      <c r="E977" s="220"/>
      <c r="F977" s="220"/>
    </row>
    <row r="978" spans="1:6" ht="20.25" customHeight="1" x14ac:dyDescent="0.2">
      <c r="A978" s="220"/>
      <c r="B978" s="220"/>
      <c r="C978" s="220"/>
      <c r="D978" s="220"/>
      <c r="E978" s="220"/>
      <c r="F978" s="220"/>
    </row>
    <row r="979" spans="1:6" ht="20.25" customHeight="1" x14ac:dyDescent="0.2">
      <c r="A979" s="220"/>
      <c r="B979" s="220"/>
      <c r="C979" s="220"/>
      <c r="D979" s="220"/>
      <c r="E979" s="220"/>
      <c r="F979" s="220"/>
    </row>
    <row r="980" spans="1:6" ht="20.25" customHeight="1" x14ac:dyDescent="0.2">
      <c r="A980" s="220"/>
      <c r="B980" s="220"/>
      <c r="C980" s="220"/>
      <c r="D980" s="220"/>
      <c r="E980" s="220"/>
      <c r="F980" s="220"/>
    </row>
    <row r="981" spans="1:6" ht="20.25" customHeight="1" x14ac:dyDescent="0.2">
      <c r="A981" s="220"/>
      <c r="B981" s="220"/>
      <c r="C981" s="220"/>
      <c r="D981" s="220"/>
      <c r="E981" s="220"/>
      <c r="F981" s="220"/>
    </row>
    <row r="982" spans="1:6" ht="20.25" customHeight="1" x14ac:dyDescent="0.2">
      <c r="A982" s="220"/>
      <c r="B982" s="220"/>
      <c r="C982" s="220"/>
      <c r="D982" s="220"/>
      <c r="E982" s="220"/>
      <c r="F982" s="220"/>
    </row>
    <row r="983" spans="1:6" ht="20.25" customHeight="1" x14ac:dyDescent="0.2">
      <c r="A983" s="220"/>
      <c r="B983" s="220"/>
      <c r="C983" s="220"/>
      <c r="D983" s="220"/>
      <c r="E983" s="220"/>
      <c r="F983" s="220"/>
    </row>
    <row r="984" spans="1:6" ht="20.25" customHeight="1" x14ac:dyDescent="0.2">
      <c r="A984" s="220"/>
      <c r="B984" s="220"/>
      <c r="C984" s="220"/>
      <c r="D984" s="220"/>
      <c r="E984" s="220"/>
      <c r="F984" s="220"/>
    </row>
    <row r="985" spans="1:6" ht="20.25" customHeight="1" x14ac:dyDescent="0.2">
      <c r="A985" s="220"/>
      <c r="B985" s="220"/>
      <c r="C985" s="220"/>
      <c r="D985" s="220"/>
      <c r="E985" s="220"/>
      <c r="F985" s="220"/>
    </row>
    <row r="986" spans="1:6" ht="20.25" customHeight="1" x14ac:dyDescent="0.2">
      <c r="A986" s="220"/>
      <c r="B986" s="220"/>
      <c r="C986" s="220"/>
      <c r="D986" s="220"/>
      <c r="E986" s="220"/>
      <c r="F986" s="220"/>
    </row>
    <row r="987" spans="1:6" ht="20.25" customHeight="1" x14ac:dyDescent="0.2">
      <c r="A987" s="220"/>
      <c r="B987" s="220"/>
      <c r="C987" s="220"/>
      <c r="D987" s="220"/>
      <c r="E987" s="220"/>
      <c r="F987" s="220"/>
    </row>
    <row r="988" spans="1:6" ht="20.25" customHeight="1" x14ac:dyDescent="0.2">
      <c r="A988" s="220"/>
      <c r="B988" s="220"/>
      <c r="C988" s="220"/>
      <c r="D988" s="220"/>
      <c r="E988" s="220"/>
      <c r="F988" s="220"/>
    </row>
    <row r="989" spans="1:6" ht="20.25" customHeight="1" x14ac:dyDescent="0.2">
      <c r="A989" s="220"/>
      <c r="B989" s="220"/>
      <c r="C989" s="220"/>
      <c r="D989" s="220"/>
      <c r="E989" s="220"/>
      <c r="F989" s="220"/>
    </row>
    <row r="990" spans="1:6" ht="20.25" customHeight="1" x14ac:dyDescent="0.2">
      <c r="A990" s="220"/>
      <c r="B990" s="220"/>
      <c r="C990" s="220"/>
      <c r="D990" s="220"/>
      <c r="E990" s="220"/>
      <c r="F990" s="220"/>
    </row>
    <row r="991" spans="1:6" ht="20.25" customHeight="1" x14ac:dyDescent="0.2">
      <c r="A991" s="220"/>
      <c r="B991" s="220"/>
      <c r="C991" s="220"/>
      <c r="D991" s="220"/>
      <c r="E991" s="220"/>
      <c r="F991" s="220"/>
    </row>
    <row r="992" spans="1:6" ht="20.25" customHeight="1" x14ac:dyDescent="0.2">
      <c r="A992" s="220"/>
      <c r="B992" s="220"/>
      <c r="C992" s="220"/>
      <c r="D992" s="220"/>
      <c r="E992" s="220"/>
      <c r="F992" s="220"/>
    </row>
    <row r="993" spans="1:6" ht="20.25" customHeight="1" x14ac:dyDescent="0.2">
      <c r="A993" s="220"/>
      <c r="B993" s="220"/>
      <c r="C993" s="220"/>
      <c r="D993" s="220"/>
      <c r="E993" s="220"/>
      <c r="F993" s="220"/>
    </row>
    <row r="994" spans="1:6" ht="20.25" customHeight="1" x14ac:dyDescent="0.2">
      <c r="A994" s="220"/>
      <c r="B994" s="220"/>
      <c r="C994" s="220"/>
      <c r="D994" s="220"/>
      <c r="E994" s="220"/>
      <c r="F994" s="220"/>
    </row>
    <row r="995" spans="1:6" ht="20.25" customHeight="1" x14ac:dyDescent="0.2">
      <c r="A995" s="220"/>
      <c r="B995" s="220"/>
      <c r="C995" s="220"/>
      <c r="D995" s="220"/>
      <c r="E995" s="220"/>
      <c r="F995" s="220"/>
    </row>
    <row r="996" spans="1:6" ht="20.25" customHeight="1" x14ac:dyDescent="0.2">
      <c r="A996" s="220"/>
      <c r="B996" s="220"/>
      <c r="C996" s="220"/>
      <c r="D996" s="220"/>
      <c r="E996" s="220"/>
      <c r="F996" s="220"/>
    </row>
    <row r="997" spans="1:6" ht="20.25" customHeight="1" x14ac:dyDescent="0.2">
      <c r="A997" s="220"/>
      <c r="B997" s="220"/>
      <c r="C997" s="220"/>
      <c r="D997" s="220"/>
      <c r="E997" s="220"/>
      <c r="F997" s="220"/>
    </row>
    <row r="998" spans="1:6" ht="20.25" customHeight="1" x14ac:dyDescent="0.2">
      <c r="A998" s="220"/>
      <c r="B998" s="220"/>
      <c r="C998" s="220"/>
      <c r="D998" s="220"/>
      <c r="E998" s="220"/>
      <c r="F998" s="220"/>
    </row>
    <row r="999" spans="1:6" ht="20.25" customHeight="1" x14ac:dyDescent="0.2">
      <c r="A999" s="220"/>
      <c r="B999" s="220"/>
      <c r="C999" s="220"/>
      <c r="D999" s="220"/>
      <c r="E999" s="220"/>
      <c r="F999" s="220"/>
    </row>
    <row r="1000" spans="1:6" ht="20.25" customHeight="1" x14ac:dyDescent="0.2">
      <c r="A1000" s="220"/>
      <c r="B1000" s="220"/>
      <c r="C1000" s="220"/>
      <c r="D1000" s="220"/>
      <c r="E1000" s="220"/>
      <c r="F1000" s="220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0000"/>
  </sheetPr>
  <dimension ref="A1:O84"/>
  <sheetViews>
    <sheetView workbookViewId="0">
      <selection activeCell="H21" sqref="H21"/>
    </sheetView>
  </sheetViews>
  <sheetFormatPr defaultColWidth="10.08984375" defaultRowHeight="13" x14ac:dyDescent="0.2"/>
  <sheetData>
    <row r="1" spans="1:14" x14ac:dyDescent="0.2">
      <c r="A1" t="str">
        <f>IFERROR(INDEX(記録入力!$A$4:$N$87,MATCH(計算①!$E1*10+COUNTIFS($E$1:$E1,$E1),記録入力!$Q$4:$Q$87,0),COLUMN()),"")</f>
        <v/>
      </c>
      <c r="B1" t="str">
        <f>IFERROR(INDEX(記録入力!$A$4:$N$87,MATCH(計算①!$E1*10+COUNTIFS($E$1:$E1,$E1),記録入力!$Q$4:$Q$87,0),COLUMN()),"")</f>
        <v/>
      </c>
      <c r="C1" t="str">
        <f>IFERROR(INDEX(記録入力!$A$4:$N$87,MATCH(計算①!$E1*10+COUNTIFS($E$1:$E1,$E1),記録入力!$Q$4:$Q$87,0),COLUMN()),"")</f>
        <v/>
      </c>
      <c r="D1" t="str">
        <f>IFERROR(INDEX(記録入力!$A$4:$N$87,MATCH(計算①!$E1*10+COUNTIFS($E$1:$E1,$E1),記録入力!$Q$4:$Q$87,0),COLUMN()),"")</f>
        <v/>
      </c>
      <c r="E1" t="str">
        <f>IFERROR(SMALL(記録入力!$E$4:$E$87,ROW()),"")</f>
        <v/>
      </c>
      <c r="F1" t="str">
        <f>IFERROR(INDEX(記録入力!$A$4:$N$87,MATCH(計算①!$E1*10+COUNTIFS($E$1:$E1,$E1),記録入力!$Q$4:$Q$87,0),COLUMN()),"")</f>
        <v/>
      </c>
      <c r="G1" t="str">
        <f>IFERROR(INDEX(記録入力!$A$4:$N$87,MATCH(計算①!$E1*10+COUNTIFS($E$1:$E1,$E1),記録入力!$Q$4:$Q$87,0),COLUMN()),"")</f>
        <v/>
      </c>
      <c r="H1" t="str">
        <f>IFERROR(INDEX(記録入力!$A$4:$N$87,MATCH(計算①!$E1*10+COUNTIFS($E$1:$E1,$E1),記録入力!$Q$4:$Q$87,0),COLUMN()),"")</f>
        <v/>
      </c>
      <c r="I1" t="str">
        <f>IFERROR(INDEX(記録入力!$A$4:$N$87,MATCH(計算①!$E1*10+COUNTIFS($E$1:$E1,$E1),記録入力!$Q$4:$Q$87,0),COLUMN()),"")</f>
        <v/>
      </c>
      <c r="J1" t="str">
        <f>IFERROR(INDEX(記録入力!$A$4:$N$87,MATCH(計算①!$E1*10+COUNTIFS($E$1:$E1,$E1),記録入力!$Q$4:$Q$87,0),COLUMN()),"")</f>
        <v/>
      </c>
      <c r="K1" t="str">
        <f>IFERROR(INDEX(記録入力!$A$4:$N$87,MATCH(計算①!$E1*10+COUNTIFS($E$1:$E1,$E1),記録入力!$Q$4:$Q$87,0),COLUMN()),"")</f>
        <v/>
      </c>
      <c r="L1" t="str">
        <f>IFERROR(INDEX(記録入力!$A$4:$N$87,MATCH(計算①!$E1*10+COUNTIFS($E$1:$E1,$E1),記録入力!$Q$4:$Q$87,0),COLUMN()),"")</f>
        <v/>
      </c>
      <c r="M1" t="str">
        <f>IFERROR(INDEX(記録入力!$A$4:$N$87,MATCH(計算①!$E1*10+COUNTIFS($E$1:$E1,$E1),記録入力!$Q$4:$Q$87,0),COLUMN()),"")</f>
        <v/>
      </c>
      <c r="N1" t="str">
        <f>IFERROR(INDEX(記録入力!$A$4:$N$87,MATCH(計算①!$E1*10+COUNTIFS($E$1:$E1,$E1),記録入力!$Q$4:$Q$87,0),COLUMN()),"")</f>
        <v/>
      </c>
    </row>
    <row r="2" spans="1:14" x14ac:dyDescent="0.2">
      <c r="A2" t="str">
        <f>IFERROR(INDEX(記録入力!$A$4:$N$87,MATCH(計算①!$E2*10+COUNTIFS($E$1:$E2,$E2),記録入力!$Q$4:$Q$87,0),COLUMN()),"")</f>
        <v/>
      </c>
      <c r="B2" t="str">
        <f>IFERROR(INDEX(記録入力!$A$4:$N$87,MATCH(計算①!$E2*10+COUNTIFS($E$1:$E2,$E2),記録入力!$Q$4:$Q$87,0),COLUMN()),"")</f>
        <v/>
      </c>
      <c r="C2" t="str">
        <f>IFERROR(INDEX(記録入力!$A$4:$N$87,MATCH(計算①!$E2*10+COUNTIFS($E$1:$E2,$E2),記録入力!$Q$4:$Q$87,0),COLUMN()),"")</f>
        <v/>
      </c>
      <c r="D2" t="str">
        <f>IFERROR(INDEX(記録入力!$A$4:$N$87,MATCH(計算①!$E2*10+COUNTIFS($E$1:$E2,$E2),記録入力!$Q$4:$Q$87,0),COLUMN()),"")</f>
        <v/>
      </c>
      <c r="E2" t="str">
        <f>IFERROR(SMALL(記録入力!$E$4:$E$87,ROW()),"")</f>
        <v/>
      </c>
      <c r="F2" t="str">
        <f>IFERROR(INDEX(記録入力!$A$4:$N$87,MATCH(計算①!$E2*10+COUNTIFS($E$1:$E2,$E2),記録入力!$Q$4:$Q$87,0),COLUMN()),"")</f>
        <v/>
      </c>
      <c r="G2" t="str">
        <f>IFERROR(INDEX(記録入力!$A$4:$N$87,MATCH(計算①!$E2*10+COUNTIFS($E$1:$E2,$E2),記録入力!$Q$4:$Q$87,0),COLUMN()),"")</f>
        <v/>
      </c>
      <c r="H2" t="str">
        <f>IFERROR(INDEX(記録入力!$A$4:$N$87,MATCH(計算①!$E2*10+COUNTIFS($E$1:$E2,$E2),記録入力!$Q$4:$Q$87,0),COLUMN()),"")</f>
        <v/>
      </c>
      <c r="I2" t="str">
        <f>IFERROR(INDEX(記録入力!$A$4:$N$87,MATCH(計算①!$E2*10+COUNTIFS($E$1:$E2,$E2),記録入力!$Q$4:$Q$87,0),COLUMN()),"")</f>
        <v/>
      </c>
      <c r="J2" t="str">
        <f>IFERROR(INDEX(記録入力!$A$4:$N$87,MATCH(計算①!$E2*10+COUNTIFS($E$1:$E2,$E2),記録入力!$Q$4:$Q$87,0),COLUMN()),"")</f>
        <v/>
      </c>
      <c r="K2" t="str">
        <f>IFERROR(INDEX(記録入力!$A$4:$N$87,MATCH(計算①!$E2*10+COUNTIFS($E$1:$E2,$E2),記録入力!$Q$4:$Q$87,0),COLUMN()),"")</f>
        <v/>
      </c>
      <c r="L2" t="str">
        <f>IFERROR(INDEX(記録入力!$A$4:$N$87,MATCH(計算①!$E2*10+COUNTIFS($E$1:$E2,$E2),記録入力!$Q$4:$Q$87,0),COLUMN()),"")</f>
        <v/>
      </c>
      <c r="M2" t="str">
        <f>IFERROR(INDEX(記録入力!$A$4:$N$87,MATCH(計算①!$E2*10+COUNTIFS($E$1:$E2,$E2),記録入力!$Q$4:$Q$87,0),COLUMN()),"")</f>
        <v/>
      </c>
      <c r="N2" t="str">
        <f>IFERROR(INDEX(記録入力!$A$4:$N$87,MATCH(計算①!$E2*10+COUNTIFS($E$1:$E2,$E2),記録入力!$Q$4:$Q$87,0),COLUMN()),"")</f>
        <v/>
      </c>
    </row>
    <row r="3" spans="1:14" x14ac:dyDescent="0.2">
      <c r="A3" t="str">
        <f>IFERROR(INDEX(記録入力!$A$4:$N$87,MATCH(計算①!$E3*10+COUNTIFS($E$1:$E3,$E3),記録入力!$Q$4:$Q$87,0),COLUMN()),"")</f>
        <v/>
      </c>
      <c r="B3" t="str">
        <f>IFERROR(INDEX(記録入力!$A$4:$N$87,MATCH(計算①!$E3*10+COUNTIFS($E$1:$E3,$E3),記録入力!$Q$4:$Q$87,0),COLUMN()),"")</f>
        <v/>
      </c>
      <c r="C3" t="str">
        <f>IFERROR(INDEX(記録入力!$A$4:$N$87,MATCH(計算①!$E3*10+COUNTIFS($E$1:$E3,$E3),記録入力!$Q$4:$Q$87,0),COLUMN()),"")</f>
        <v/>
      </c>
      <c r="D3" t="str">
        <f>IFERROR(INDEX(記録入力!$A$4:$N$87,MATCH(計算①!$E3*10+COUNTIFS($E$1:$E3,$E3),記録入力!$Q$4:$Q$87,0),COLUMN()),"")</f>
        <v/>
      </c>
      <c r="E3" t="str">
        <f>IFERROR(SMALL(記録入力!$E$4:$E$87,ROW()),"")</f>
        <v/>
      </c>
      <c r="F3" t="str">
        <f>IFERROR(INDEX(記録入力!$A$4:$N$87,MATCH(計算①!$E3*10+COUNTIFS($E$1:$E3,$E3),記録入力!$Q$4:$Q$87,0),COLUMN()),"")</f>
        <v/>
      </c>
      <c r="G3" t="str">
        <f>IFERROR(INDEX(記録入力!$A$4:$N$87,MATCH(計算①!$E3*10+COUNTIFS($E$1:$E3,$E3),記録入力!$Q$4:$Q$87,0),COLUMN()),"")</f>
        <v/>
      </c>
      <c r="H3" t="str">
        <f>IFERROR(INDEX(記録入力!$A$4:$N$87,MATCH(計算①!$E3*10+COUNTIFS($E$1:$E3,$E3),記録入力!$Q$4:$Q$87,0),COLUMN()),"")</f>
        <v/>
      </c>
      <c r="I3" t="str">
        <f>IFERROR(INDEX(記録入力!$A$4:$N$87,MATCH(計算①!$E3*10+COUNTIFS($E$1:$E3,$E3),記録入力!$Q$4:$Q$87,0),COLUMN()),"")</f>
        <v/>
      </c>
      <c r="J3" t="str">
        <f>IFERROR(INDEX(記録入力!$A$4:$N$87,MATCH(計算①!$E3*10+COUNTIFS($E$1:$E3,$E3),記録入力!$Q$4:$Q$87,0),COLUMN()),"")</f>
        <v/>
      </c>
      <c r="K3" t="str">
        <f>IFERROR(INDEX(記録入力!$A$4:$N$87,MATCH(計算①!$E3*10+COUNTIFS($E$1:$E3,$E3),記録入力!$Q$4:$Q$87,0),COLUMN()),"")</f>
        <v/>
      </c>
      <c r="L3" t="str">
        <f>IFERROR(INDEX(記録入力!$A$4:$N$87,MATCH(計算①!$E3*10+COUNTIFS($E$1:$E3,$E3),記録入力!$Q$4:$Q$87,0),COLUMN()),"")</f>
        <v/>
      </c>
      <c r="M3" t="str">
        <f>IFERROR(INDEX(記録入力!$A$4:$N$87,MATCH(計算①!$E3*10+COUNTIFS($E$1:$E3,$E3),記録入力!$Q$4:$Q$87,0),COLUMN()),"")</f>
        <v/>
      </c>
      <c r="N3" t="str">
        <f>IFERROR(INDEX(記録入力!$A$4:$N$87,MATCH(計算①!$E3*10+COUNTIFS($E$1:$E3,$E3),記録入力!$Q$4:$Q$87,0),COLUMN()),"")</f>
        <v/>
      </c>
    </row>
    <row r="4" spans="1:14" x14ac:dyDescent="0.2">
      <c r="A4" t="str">
        <f>IFERROR(INDEX(記録入力!$A$4:$N$87,MATCH(計算①!$E4*10+COUNTIFS($E$1:$E4,$E4),記録入力!$Q$4:$Q$87,0),COLUMN()),"")</f>
        <v/>
      </c>
      <c r="B4" t="str">
        <f>IFERROR(INDEX(記録入力!$A$4:$N$87,MATCH(計算①!$E4*10+COUNTIFS($E$1:$E4,$E4),記録入力!$Q$4:$Q$87,0),COLUMN()),"")</f>
        <v/>
      </c>
      <c r="C4" t="str">
        <f>IFERROR(INDEX(記録入力!$A$4:$N$87,MATCH(計算①!$E4*10+COUNTIFS($E$1:$E4,$E4),記録入力!$Q$4:$Q$87,0),COLUMN()),"")</f>
        <v/>
      </c>
      <c r="D4" t="str">
        <f>IFERROR(INDEX(記録入力!$A$4:$N$87,MATCH(計算①!$E4*10+COUNTIFS($E$1:$E4,$E4),記録入力!$Q$4:$Q$87,0),COLUMN()),"")</f>
        <v/>
      </c>
      <c r="E4" t="str">
        <f>IFERROR(SMALL(記録入力!$E$4:$E$87,ROW()),"")</f>
        <v/>
      </c>
      <c r="F4" t="str">
        <f>IFERROR(INDEX(記録入力!$A$4:$N$87,MATCH(計算①!$E4*10+COUNTIFS($E$1:$E4,$E4),記録入力!$Q$4:$Q$87,0),COLUMN()),"")</f>
        <v/>
      </c>
      <c r="G4" t="str">
        <f>IFERROR(INDEX(記録入力!$A$4:$N$87,MATCH(計算①!$E4*10+COUNTIFS($E$1:$E4,$E4),記録入力!$Q$4:$Q$87,0),COLUMN()),"")</f>
        <v/>
      </c>
      <c r="H4" t="str">
        <f>IFERROR(INDEX(記録入力!$A$4:$N$87,MATCH(計算①!$E4*10+COUNTIFS($E$1:$E4,$E4),記録入力!$Q$4:$Q$87,0),COLUMN()),"")</f>
        <v/>
      </c>
      <c r="I4" t="str">
        <f>IFERROR(INDEX(記録入力!$A$4:$N$87,MATCH(計算①!$E4*10+COUNTIFS($E$1:$E4,$E4),記録入力!$Q$4:$Q$87,0),COLUMN()),"")</f>
        <v/>
      </c>
      <c r="J4" t="str">
        <f>IFERROR(INDEX(記録入力!$A$4:$N$87,MATCH(計算①!$E4*10+COUNTIFS($E$1:$E4,$E4),記録入力!$Q$4:$Q$87,0),COLUMN()),"")</f>
        <v/>
      </c>
      <c r="K4" t="str">
        <f>IFERROR(INDEX(記録入力!$A$4:$N$87,MATCH(計算①!$E4*10+COUNTIFS($E$1:$E4,$E4),記録入力!$Q$4:$Q$87,0),COLUMN()),"")</f>
        <v/>
      </c>
      <c r="L4" t="str">
        <f>IFERROR(INDEX(記録入力!$A$4:$N$87,MATCH(計算①!$E4*10+COUNTIFS($E$1:$E4,$E4),記録入力!$Q$4:$Q$87,0),COLUMN()),"")</f>
        <v/>
      </c>
      <c r="M4" t="str">
        <f>IFERROR(INDEX(記録入力!$A$4:$N$87,MATCH(計算①!$E4*10+COUNTIFS($E$1:$E4,$E4),記録入力!$Q$4:$Q$87,0),COLUMN()),"")</f>
        <v/>
      </c>
      <c r="N4" t="str">
        <f>IFERROR(INDEX(記録入力!$A$4:$N$87,MATCH(計算①!$E4*10+COUNTIFS($E$1:$E4,$E4),記録入力!$Q$4:$Q$87,0),COLUMN()),"")</f>
        <v/>
      </c>
    </row>
    <row r="5" spans="1:14" x14ac:dyDescent="0.2">
      <c r="A5" t="str">
        <f>IFERROR(INDEX(記録入力!$A$4:$N$87,MATCH(計算①!$E5*10+COUNTIFS($E$1:$E5,$E5),記録入力!$Q$4:$Q$87,0),COLUMN()),"")</f>
        <v/>
      </c>
      <c r="B5" t="str">
        <f>IFERROR(INDEX(記録入力!$A$4:$N$87,MATCH(計算①!$E5*10+COUNTIFS($E$1:$E5,$E5),記録入力!$Q$4:$Q$87,0),COLUMN()),"")</f>
        <v/>
      </c>
      <c r="C5" t="str">
        <f>IFERROR(INDEX(記録入力!$A$4:$N$87,MATCH(計算①!$E5*10+COUNTIFS($E$1:$E5,$E5),記録入力!$Q$4:$Q$87,0),COLUMN()),"")</f>
        <v/>
      </c>
      <c r="D5" t="str">
        <f>IFERROR(INDEX(記録入力!$A$4:$N$87,MATCH(計算①!$E5*10+COUNTIFS($E$1:$E5,$E5),記録入力!$Q$4:$Q$87,0),COLUMN()),"")</f>
        <v/>
      </c>
      <c r="E5" t="str">
        <f>IFERROR(SMALL(記録入力!$E$4:$E$87,ROW()),"")</f>
        <v/>
      </c>
      <c r="F5" t="str">
        <f>IFERROR(INDEX(記録入力!$A$4:$N$87,MATCH(計算①!$E5*10+COUNTIFS($E$1:$E5,$E5),記録入力!$Q$4:$Q$87,0),COLUMN()),"")</f>
        <v/>
      </c>
      <c r="G5" t="str">
        <f>IFERROR(INDEX(記録入力!$A$4:$N$87,MATCH(計算①!$E5*10+COUNTIFS($E$1:$E5,$E5),記録入力!$Q$4:$Q$87,0),COLUMN()),"")</f>
        <v/>
      </c>
      <c r="H5" t="str">
        <f>IFERROR(INDEX(記録入力!$A$4:$N$87,MATCH(計算①!$E5*10+COUNTIFS($E$1:$E5,$E5),記録入力!$Q$4:$Q$87,0),COLUMN()),"")</f>
        <v/>
      </c>
      <c r="I5" t="str">
        <f>IFERROR(INDEX(記録入力!$A$4:$N$87,MATCH(計算①!$E5*10+COUNTIFS($E$1:$E5,$E5),記録入力!$Q$4:$Q$87,0),COLUMN()),"")</f>
        <v/>
      </c>
      <c r="J5" t="str">
        <f>IFERROR(INDEX(記録入力!$A$4:$N$87,MATCH(計算①!$E5*10+COUNTIFS($E$1:$E5,$E5),記録入力!$Q$4:$Q$87,0),COLUMN()),"")</f>
        <v/>
      </c>
      <c r="K5" t="str">
        <f>IFERROR(INDEX(記録入力!$A$4:$N$87,MATCH(計算①!$E5*10+COUNTIFS($E$1:$E5,$E5),記録入力!$Q$4:$Q$87,0),COLUMN()),"")</f>
        <v/>
      </c>
      <c r="L5" t="str">
        <f>IFERROR(INDEX(記録入力!$A$4:$N$87,MATCH(計算①!$E5*10+COUNTIFS($E$1:$E5,$E5),記録入力!$Q$4:$Q$87,0),COLUMN()),"")</f>
        <v/>
      </c>
      <c r="M5" t="str">
        <f>IFERROR(INDEX(記録入力!$A$4:$N$87,MATCH(計算①!$E5*10+COUNTIFS($E$1:$E5,$E5),記録入力!$Q$4:$Q$87,0),COLUMN()),"")</f>
        <v/>
      </c>
      <c r="N5" t="str">
        <f>IFERROR(INDEX(記録入力!$A$4:$N$87,MATCH(計算①!$E5*10+COUNTIFS($E$1:$E5,$E5),記録入力!$Q$4:$Q$87,0),COLUMN()),"")</f>
        <v/>
      </c>
    </row>
    <row r="6" spans="1:14" x14ac:dyDescent="0.2">
      <c r="A6" t="str">
        <f>IFERROR(INDEX(記録入力!$A$4:$N$87,MATCH(計算①!$E6*10+COUNTIFS($E$1:$E6,$E6),記録入力!$Q$4:$Q$87,0),COLUMN()),"")</f>
        <v/>
      </c>
      <c r="B6" t="str">
        <f>IFERROR(INDEX(記録入力!$A$4:$N$87,MATCH(計算①!$E6*10+COUNTIFS($E$1:$E6,$E6),記録入力!$Q$4:$Q$87,0),COLUMN()),"")</f>
        <v/>
      </c>
      <c r="C6" t="str">
        <f>IFERROR(INDEX(記録入力!$A$4:$N$87,MATCH(計算①!$E6*10+COUNTIFS($E$1:$E6,$E6),記録入力!$Q$4:$Q$87,0),COLUMN()),"")</f>
        <v/>
      </c>
      <c r="D6" t="str">
        <f>IFERROR(INDEX(記録入力!$A$4:$N$87,MATCH(計算①!$E6*10+COUNTIFS($E$1:$E6,$E6),記録入力!$Q$4:$Q$87,0),COLUMN()),"")</f>
        <v/>
      </c>
      <c r="E6" t="str">
        <f>IFERROR(SMALL(記録入力!$E$4:$E$87,ROW()),"")</f>
        <v/>
      </c>
      <c r="F6" t="str">
        <f>IFERROR(INDEX(記録入力!$A$4:$N$87,MATCH(計算①!$E6*10+COUNTIFS($E$1:$E6,$E6),記録入力!$Q$4:$Q$87,0),COLUMN()),"")</f>
        <v/>
      </c>
      <c r="G6" t="str">
        <f>IFERROR(INDEX(記録入力!$A$4:$N$87,MATCH(計算①!$E6*10+COUNTIFS($E$1:$E6,$E6),記録入力!$Q$4:$Q$87,0),COLUMN()),"")</f>
        <v/>
      </c>
      <c r="H6" t="str">
        <f>IFERROR(INDEX(記録入力!$A$4:$N$87,MATCH(計算①!$E6*10+COUNTIFS($E$1:$E6,$E6),記録入力!$Q$4:$Q$87,0),COLUMN()),"")</f>
        <v/>
      </c>
      <c r="I6" t="str">
        <f>IFERROR(INDEX(記録入力!$A$4:$N$87,MATCH(計算①!$E6*10+COUNTIFS($E$1:$E6,$E6),記録入力!$Q$4:$Q$87,0),COLUMN()),"")</f>
        <v/>
      </c>
      <c r="J6" t="str">
        <f>IFERROR(INDEX(記録入力!$A$4:$N$87,MATCH(計算①!$E6*10+COUNTIFS($E$1:$E6,$E6),記録入力!$Q$4:$Q$87,0),COLUMN()),"")</f>
        <v/>
      </c>
      <c r="K6" t="str">
        <f>IFERROR(INDEX(記録入力!$A$4:$N$87,MATCH(計算①!$E6*10+COUNTIFS($E$1:$E6,$E6),記録入力!$Q$4:$Q$87,0),COLUMN()),"")</f>
        <v/>
      </c>
      <c r="L6" t="str">
        <f>IFERROR(INDEX(記録入力!$A$4:$N$87,MATCH(計算①!$E6*10+COUNTIFS($E$1:$E6,$E6),記録入力!$Q$4:$Q$87,0),COLUMN()),"")</f>
        <v/>
      </c>
      <c r="M6" t="str">
        <f>IFERROR(INDEX(記録入力!$A$4:$N$87,MATCH(計算①!$E6*10+COUNTIFS($E$1:$E6,$E6),記録入力!$Q$4:$Q$87,0),COLUMN()),"")</f>
        <v/>
      </c>
      <c r="N6" t="str">
        <f>IFERROR(INDEX(記録入力!$A$4:$N$87,MATCH(計算①!$E6*10+COUNTIFS($E$1:$E6,$E6),記録入力!$Q$4:$Q$87,0),COLUMN()),"")</f>
        <v/>
      </c>
    </row>
    <row r="7" spans="1:14" x14ac:dyDescent="0.2">
      <c r="A7" t="str">
        <f>IFERROR(INDEX(記録入力!$A$4:$N$87,MATCH(計算①!$E7*10+COUNTIFS($E$1:$E7,$E7),記録入力!$Q$4:$Q$87,0),COLUMN()),"")</f>
        <v/>
      </c>
      <c r="B7" t="str">
        <f>IFERROR(INDEX(記録入力!$A$4:$N$87,MATCH(計算①!$E7*10+COUNTIFS($E$1:$E7,$E7),記録入力!$Q$4:$Q$87,0),COLUMN()),"")</f>
        <v/>
      </c>
      <c r="C7" t="str">
        <f>IFERROR(INDEX(記録入力!$A$4:$N$87,MATCH(計算①!$E7*10+COUNTIFS($E$1:$E7,$E7),記録入力!$Q$4:$Q$87,0),COLUMN()),"")</f>
        <v/>
      </c>
      <c r="D7" t="str">
        <f>IFERROR(INDEX(記録入力!$A$4:$N$87,MATCH(計算①!$E7*10+COUNTIFS($E$1:$E7,$E7),記録入力!$Q$4:$Q$87,0),COLUMN()),"")</f>
        <v/>
      </c>
      <c r="E7" t="str">
        <f>IFERROR(SMALL(記録入力!$E$4:$E$87,ROW()),"")</f>
        <v/>
      </c>
      <c r="F7" t="str">
        <f>IFERROR(INDEX(記録入力!$A$4:$N$87,MATCH(計算①!$E7*10+COUNTIFS($E$1:$E7,$E7),記録入力!$Q$4:$Q$87,0),COLUMN()),"")</f>
        <v/>
      </c>
      <c r="G7" t="str">
        <f>IFERROR(INDEX(記録入力!$A$4:$N$87,MATCH(計算①!$E7*10+COUNTIFS($E$1:$E7,$E7),記録入力!$Q$4:$Q$87,0),COLUMN()),"")</f>
        <v/>
      </c>
      <c r="H7" t="str">
        <f>IFERROR(INDEX(記録入力!$A$4:$N$87,MATCH(計算①!$E7*10+COUNTIFS($E$1:$E7,$E7),記録入力!$Q$4:$Q$87,0),COLUMN()),"")</f>
        <v/>
      </c>
      <c r="I7" t="str">
        <f>IFERROR(INDEX(記録入力!$A$4:$N$87,MATCH(計算①!$E7*10+COUNTIFS($E$1:$E7,$E7),記録入力!$Q$4:$Q$87,0),COLUMN()),"")</f>
        <v/>
      </c>
      <c r="J7" t="str">
        <f>IFERROR(INDEX(記録入力!$A$4:$N$87,MATCH(計算①!$E7*10+COUNTIFS($E$1:$E7,$E7),記録入力!$Q$4:$Q$87,0),COLUMN()),"")</f>
        <v/>
      </c>
      <c r="K7" t="str">
        <f>IFERROR(INDEX(記録入力!$A$4:$N$87,MATCH(計算①!$E7*10+COUNTIFS($E$1:$E7,$E7),記録入力!$Q$4:$Q$87,0),COLUMN()),"")</f>
        <v/>
      </c>
      <c r="L7" t="str">
        <f>IFERROR(INDEX(記録入力!$A$4:$N$87,MATCH(計算①!$E7*10+COUNTIFS($E$1:$E7,$E7),記録入力!$Q$4:$Q$87,0),COLUMN()),"")</f>
        <v/>
      </c>
      <c r="M7" t="str">
        <f>IFERROR(INDEX(記録入力!$A$4:$N$87,MATCH(計算①!$E7*10+COUNTIFS($E$1:$E7,$E7),記録入力!$Q$4:$Q$87,0),COLUMN()),"")</f>
        <v/>
      </c>
      <c r="N7" t="str">
        <f>IFERROR(INDEX(記録入力!$A$4:$N$87,MATCH(計算①!$E7*10+COUNTIFS($E$1:$E7,$E7),記録入力!$Q$4:$Q$87,0),COLUMN()),"")</f>
        <v/>
      </c>
    </row>
    <row r="8" spans="1:14" x14ac:dyDescent="0.2">
      <c r="A8" t="str">
        <f>IFERROR(INDEX(記録入力!$A$4:$N$87,MATCH(計算①!$E8*10+COUNTIFS($E$1:$E8,$E8),記録入力!$Q$4:$Q$87,0),COLUMN()),"")</f>
        <v/>
      </c>
      <c r="B8" t="str">
        <f>IFERROR(INDEX(記録入力!$A$4:$N$87,MATCH(計算①!$E8*10+COUNTIFS($E$1:$E8,$E8),記録入力!$Q$4:$Q$87,0),COLUMN()),"")</f>
        <v/>
      </c>
      <c r="C8" t="str">
        <f>IFERROR(INDEX(記録入力!$A$4:$N$87,MATCH(計算①!$E8*10+COUNTIFS($E$1:$E8,$E8),記録入力!$Q$4:$Q$87,0),COLUMN()),"")</f>
        <v/>
      </c>
      <c r="D8" t="str">
        <f>IFERROR(INDEX(記録入力!$A$4:$N$87,MATCH(計算①!$E8*10+COUNTIFS($E$1:$E8,$E8),記録入力!$Q$4:$Q$87,0),COLUMN()),"")</f>
        <v/>
      </c>
      <c r="E8" t="str">
        <f>IFERROR(SMALL(記録入力!$E$4:$E$87,ROW()),"")</f>
        <v/>
      </c>
      <c r="F8" t="str">
        <f>IFERROR(INDEX(記録入力!$A$4:$N$87,MATCH(計算①!$E8*10+COUNTIFS($E$1:$E8,$E8),記録入力!$Q$4:$Q$87,0),COLUMN()),"")</f>
        <v/>
      </c>
      <c r="G8" t="str">
        <f>IFERROR(INDEX(記録入力!$A$4:$N$87,MATCH(計算①!$E8*10+COUNTIFS($E$1:$E8,$E8),記録入力!$Q$4:$Q$87,0),COLUMN()),"")</f>
        <v/>
      </c>
      <c r="H8" t="str">
        <f>IFERROR(INDEX(記録入力!$A$4:$N$87,MATCH(計算①!$E8*10+COUNTIFS($E$1:$E8,$E8),記録入力!$Q$4:$Q$87,0),COLUMN()),"")</f>
        <v/>
      </c>
      <c r="I8" t="str">
        <f>IFERROR(INDEX(記録入力!$A$4:$N$87,MATCH(計算①!$E8*10+COUNTIFS($E$1:$E8,$E8),記録入力!$Q$4:$Q$87,0),COLUMN()),"")</f>
        <v/>
      </c>
      <c r="J8" t="str">
        <f>IFERROR(INDEX(記録入力!$A$4:$N$87,MATCH(計算①!$E8*10+COUNTIFS($E$1:$E8,$E8),記録入力!$Q$4:$Q$87,0),COLUMN()),"")</f>
        <v/>
      </c>
      <c r="K8" t="str">
        <f>IFERROR(INDEX(記録入力!$A$4:$N$87,MATCH(計算①!$E8*10+COUNTIFS($E$1:$E8,$E8),記録入力!$Q$4:$Q$87,0),COLUMN()),"")</f>
        <v/>
      </c>
      <c r="L8" t="str">
        <f>IFERROR(INDEX(記録入力!$A$4:$N$87,MATCH(計算①!$E8*10+COUNTIFS($E$1:$E8,$E8),記録入力!$Q$4:$Q$87,0),COLUMN()),"")</f>
        <v/>
      </c>
      <c r="M8" t="str">
        <f>IFERROR(INDEX(記録入力!$A$4:$N$87,MATCH(計算①!$E8*10+COUNTIFS($E$1:$E8,$E8),記録入力!$Q$4:$Q$87,0),COLUMN()),"")</f>
        <v/>
      </c>
      <c r="N8" t="str">
        <f>IFERROR(INDEX(記録入力!$A$4:$N$87,MATCH(計算①!$E8*10+COUNTIFS($E$1:$E8,$E8),記録入力!$Q$4:$Q$87,0),COLUMN()),"")</f>
        <v/>
      </c>
    </row>
    <row r="9" spans="1:14" x14ac:dyDescent="0.2">
      <c r="A9" t="str">
        <f>IFERROR(INDEX(記録入力!$A$4:$N$87,MATCH(計算①!$E9*10+COUNTIFS($E$1:$E9,$E9),記録入力!$Q$4:$Q$87,0),COLUMN()),"")</f>
        <v/>
      </c>
      <c r="B9" t="str">
        <f>IFERROR(INDEX(記録入力!$A$4:$N$87,MATCH(計算①!$E9*10+COUNTIFS($E$1:$E9,$E9),記録入力!$Q$4:$Q$87,0),COLUMN()),"")</f>
        <v/>
      </c>
      <c r="C9" t="str">
        <f>IFERROR(INDEX(記録入力!$A$4:$N$87,MATCH(計算①!$E9*10+COUNTIFS($E$1:$E9,$E9),記録入力!$Q$4:$Q$87,0),COLUMN()),"")</f>
        <v/>
      </c>
      <c r="D9" t="str">
        <f>IFERROR(INDEX(記録入力!$A$4:$N$87,MATCH(計算①!$E9*10+COUNTIFS($E$1:$E9,$E9),記録入力!$Q$4:$Q$87,0),COLUMN()),"")</f>
        <v/>
      </c>
      <c r="E9" t="str">
        <f>IFERROR(SMALL(記録入力!$E$4:$E$87,ROW()),"")</f>
        <v/>
      </c>
      <c r="F9" t="str">
        <f>IFERROR(INDEX(記録入力!$A$4:$N$87,MATCH(計算①!$E9*10+COUNTIFS($E$1:$E9,$E9),記録入力!$Q$4:$Q$87,0),COLUMN()),"")</f>
        <v/>
      </c>
      <c r="G9" t="str">
        <f>IFERROR(INDEX(記録入力!$A$4:$N$87,MATCH(計算①!$E9*10+COUNTIFS($E$1:$E9,$E9),記録入力!$Q$4:$Q$87,0),COLUMN()),"")</f>
        <v/>
      </c>
      <c r="H9" t="str">
        <f>IFERROR(INDEX(記録入力!$A$4:$N$87,MATCH(計算①!$E9*10+COUNTIFS($E$1:$E9,$E9),記録入力!$Q$4:$Q$87,0),COLUMN()),"")</f>
        <v/>
      </c>
      <c r="I9" t="str">
        <f>IFERROR(INDEX(記録入力!$A$4:$N$87,MATCH(計算①!$E9*10+COUNTIFS($E$1:$E9,$E9),記録入力!$Q$4:$Q$87,0),COLUMN()),"")</f>
        <v/>
      </c>
      <c r="J9" t="str">
        <f>IFERROR(INDEX(記録入力!$A$4:$N$87,MATCH(計算①!$E9*10+COUNTIFS($E$1:$E9,$E9),記録入力!$Q$4:$Q$87,0),COLUMN()),"")</f>
        <v/>
      </c>
      <c r="K9" t="str">
        <f>IFERROR(INDEX(記録入力!$A$4:$N$87,MATCH(計算①!$E9*10+COUNTIFS($E$1:$E9,$E9),記録入力!$Q$4:$Q$87,0),COLUMN()),"")</f>
        <v/>
      </c>
      <c r="L9" t="str">
        <f>IFERROR(INDEX(記録入力!$A$4:$N$87,MATCH(計算①!$E9*10+COUNTIFS($E$1:$E9,$E9),記録入力!$Q$4:$Q$87,0),COLUMN()),"")</f>
        <v/>
      </c>
      <c r="M9" t="str">
        <f>IFERROR(INDEX(記録入力!$A$4:$N$87,MATCH(計算①!$E9*10+COUNTIFS($E$1:$E9,$E9),記録入力!$Q$4:$Q$87,0),COLUMN()),"")</f>
        <v/>
      </c>
      <c r="N9" t="str">
        <f>IFERROR(INDEX(記録入力!$A$4:$N$87,MATCH(計算①!$E9*10+COUNTIFS($E$1:$E9,$E9),記録入力!$Q$4:$Q$87,0),COLUMN()),"")</f>
        <v/>
      </c>
    </row>
    <row r="10" spans="1:14" x14ac:dyDescent="0.2">
      <c r="A10" t="str">
        <f>IFERROR(INDEX(記録入力!$A$4:$N$87,MATCH(計算①!$E10*10+COUNTIFS($E$1:$E10,$E10),記録入力!$Q$4:$Q$87,0),COLUMN()),"")</f>
        <v/>
      </c>
      <c r="B10" t="str">
        <f>IFERROR(INDEX(記録入力!$A$4:$N$87,MATCH(計算①!$E10*10+COUNTIFS($E$1:$E10,$E10),記録入力!$Q$4:$Q$87,0),COLUMN()),"")</f>
        <v/>
      </c>
      <c r="C10" t="str">
        <f>IFERROR(INDEX(記録入力!$A$4:$N$87,MATCH(計算①!$E10*10+COUNTIFS($E$1:$E10,$E10),記録入力!$Q$4:$Q$87,0),COLUMN()),"")</f>
        <v/>
      </c>
      <c r="D10" t="str">
        <f>IFERROR(INDEX(記録入力!$A$4:$N$87,MATCH(計算①!$E10*10+COUNTIFS($E$1:$E10,$E10),記録入力!$Q$4:$Q$87,0),COLUMN()),"")</f>
        <v/>
      </c>
      <c r="E10" t="str">
        <f>IFERROR(SMALL(記録入力!$E$4:$E$87,ROW()),"")</f>
        <v/>
      </c>
      <c r="F10" t="str">
        <f>IFERROR(INDEX(記録入力!$A$4:$N$87,MATCH(計算①!$E10*10+COUNTIFS($E$1:$E10,$E10),記録入力!$Q$4:$Q$87,0),COLUMN()),"")</f>
        <v/>
      </c>
      <c r="G10" t="str">
        <f>IFERROR(INDEX(記録入力!$A$4:$N$87,MATCH(計算①!$E10*10+COUNTIFS($E$1:$E10,$E10),記録入力!$Q$4:$Q$87,0),COLUMN()),"")</f>
        <v/>
      </c>
      <c r="H10" t="str">
        <f>IFERROR(INDEX(記録入力!$A$4:$N$87,MATCH(計算①!$E10*10+COUNTIFS($E$1:$E10,$E10),記録入力!$Q$4:$Q$87,0),COLUMN()),"")</f>
        <v/>
      </c>
      <c r="I10" t="str">
        <f>IFERROR(INDEX(記録入力!$A$4:$N$87,MATCH(計算①!$E10*10+COUNTIFS($E$1:$E10,$E10),記録入力!$Q$4:$Q$87,0),COLUMN()),"")</f>
        <v/>
      </c>
      <c r="J10" t="str">
        <f>IFERROR(INDEX(記録入力!$A$4:$N$87,MATCH(計算①!$E10*10+COUNTIFS($E$1:$E10,$E10),記録入力!$Q$4:$Q$87,0),COLUMN()),"")</f>
        <v/>
      </c>
      <c r="K10" t="str">
        <f>IFERROR(INDEX(記録入力!$A$4:$N$87,MATCH(計算①!$E10*10+COUNTIFS($E$1:$E10,$E10),記録入力!$Q$4:$Q$87,0),COLUMN()),"")</f>
        <v/>
      </c>
      <c r="L10" t="str">
        <f>IFERROR(INDEX(記録入力!$A$4:$N$87,MATCH(計算①!$E10*10+COUNTIFS($E$1:$E10,$E10),記録入力!$Q$4:$Q$87,0),COLUMN()),"")</f>
        <v/>
      </c>
      <c r="M10" t="str">
        <f>IFERROR(INDEX(記録入力!$A$4:$N$87,MATCH(計算①!$E10*10+COUNTIFS($E$1:$E10,$E10),記録入力!$Q$4:$Q$87,0),COLUMN()),"")</f>
        <v/>
      </c>
      <c r="N10" t="str">
        <f>IFERROR(INDEX(記録入力!$A$4:$N$87,MATCH(計算①!$E10*10+COUNTIFS($E$1:$E10,$E10),記録入力!$Q$4:$Q$87,0),COLUMN()),"")</f>
        <v/>
      </c>
    </row>
    <row r="11" spans="1:14" x14ac:dyDescent="0.2">
      <c r="A11" t="str">
        <f>IFERROR(INDEX(記録入力!$A$4:$N$87,MATCH(計算①!$E11*10+COUNTIFS($E$1:$E11,$E11),記録入力!$Q$4:$Q$87,0),COLUMN()),"")</f>
        <v/>
      </c>
      <c r="B11" t="str">
        <f>IFERROR(INDEX(記録入力!$A$4:$N$87,MATCH(計算①!$E11*10+COUNTIFS($E$1:$E11,$E11),記録入力!$Q$4:$Q$87,0),COLUMN()),"")</f>
        <v/>
      </c>
      <c r="C11" t="str">
        <f>IFERROR(INDEX(記録入力!$A$4:$N$87,MATCH(計算①!$E11*10+COUNTIFS($E$1:$E11,$E11),記録入力!$Q$4:$Q$87,0),COLUMN()),"")</f>
        <v/>
      </c>
      <c r="D11" t="str">
        <f>IFERROR(INDEX(記録入力!$A$4:$N$87,MATCH(計算①!$E11*10+COUNTIFS($E$1:$E11,$E11),記録入力!$Q$4:$Q$87,0),COLUMN()),"")</f>
        <v/>
      </c>
      <c r="E11" t="str">
        <f>IFERROR(SMALL(記録入力!$E$4:$E$87,ROW()),"")</f>
        <v/>
      </c>
      <c r="F11" t="str">
        <f>IFERROR(INDEX(記録入力!$A$4:$N$87,MATCH(計算①!$E11*10+COUNTIFS($E$1:$E11,$E11),記録入力!$Q$4:$Q$87,0),COLUMN()),"")</f>
        <v/>
      </c>
      <c r="G11" t="str">
        <f>IFERROR(INDEX(記録入力!$A$4:$N$87,MATCH(計算①!$E11*10+COUNTIFS($E$1:$E11,$E11),記録入力!$Q$4:$Q$87,0),COLUMN()),"")</f>
        <v/>
      </c>
      <c r="H11" t="str">
        <f>IFERROR(INDEX(記録入力!$A$4:$N$87,MATCH(計算①!$E11*10+COUNTIFS($E$1:$E11,$E11),記録入力!$Q$4:$Q$87,0),COLUMN()),"")</f>
        <v/>
      </c>
      <c r="I11" t="str">
        <f>IFERROR(INDEX(記録入力!$A$4:$N$87,MATCH(計算①!$E11*10+COUNTIFS($E$1:$E11,$E11),記録入力!$Q$4:$Q$87,0),COLUMN()),"")</f>
        <v/>
      </c>
      <c r="J11" t="str">
        <f>IFERROR(INDEX(記録入力!$A$4:$N$87,MATCH(計算①!$E11*10+COUNTIFS($E$1:$E11,$E11),記録入力!$Q$4:$Q$87,0),COLUMN()),"")</f>
        <v/>
      </c>
      <c r="K11" t="str">
        <f>IFERROR(INDEX(記録入力!$A$4:$N$87,MATCH(計算①!$E11*10+COUNTIFS($E$1:$E11,$E11),記録入力!$Q$4:$Q$87,0),COLUMN()),"")</f>
        <v/>
      </c>
      <c r="L11" t="str">
        <f>IFERROR(INDEX(記録入力!$A$4:$N$87,MATCH(計算①!$E11*10+COUNTIFS($E$1:$E11,$E11),記録入力!$Q$4:$Q$87,0),COLUMN()),"")</f>
        <v/>
      </c>
      <c r="M11" t="str">
        <f>IFERROR(INDEX(記録入力!$A$4:$N$87,MATCH(計算①!$E11*10+COUNTIFS($E$1:$E11,$E11),記録入力!$Q$4:$Q$87,0),COLUMN()),"")</f>
        <v/>
      </c>
      <c r="N11" t="str">
        <f>IFERROR(INDEX(記録入力!$A$4:$N$87,MATCH(計算①!$E11*10+COUNTIFS($E$1:$E11,$E11),記録入力!$Q$4:$Q$87,0),COLUMN()),"")</f>
        <v/>
      </c>
    </row>
    <row r="12" spans="1:14" x14ac:dyDescent="0.2">
      <c r="A12" t="str">
        <f>IFERROR(INDEX(記録入力!$A$4:$N$87,MATCH(計算①!$E12*10+COUNTIFS($E$1:$E12,$E12),記録入力!$Q$4:$Q$87,0),COLUMN()),"")</f>
        <v/>
      </c>
      <c r="B12" t="str">
        <f>IFERROR(INDEX(記録入力!$A$4:$N$87,MATCH(計算①!$E12*10+COUNTIFS($E$1:$E12,$E12),記録入力!$Q$4:$Q$87,0),COLUMN()),"")</f>
        <v/>
      </c>
      <c r="C12" t="str">
        <f>IFERROR(INDEX(記録入力!$A$4:$N$87,MATCH(計算①!$E12*10+COUNTIFS($E$1:$E12,$E12),記録入力!$Q$4:$Q$87,0),COLUMN()),"")</f>
        <v/>
      </c>
      <c r="D12" t="str">
        <f>IFERROR(INDEX(記録入力!$A$4:$N$87,MATCH(計算①!$E12*10+COUNTIFS($E$1:$E12,$E12),記録入力!$Q$4:$Q$87,0),COLUMN()),"")</f>
        <v/>
      </c>
      <c r="E12" t="str">
        <f>IFERROR(SMALL(記録入力!$E$4:$E$87,ROW()),"")</f>
        <v/>
      </c>
      <c r="F12" t="str">
        <f>IFERROR(INDEX(記録入力!$A$4:$N$87,MATCH(計算①!$E12*10+COUNTIFS($E$1:$E12,$E12),記録入力!$Q$4:$Q$87,0),COLUMN()),"")</f>
        <v/>
      </c>
      <c r="G12" t="str">
        <f>IFERROR(INDEX(記録入力!$A$4:$N$87,MATCH(計算①!$E12*10+COUNTIFS($E$1:$E12,$E12),記録入力!$Q$4:$Q$87,0),COLUMN()),"")</f>
        <v/>
      </c>
      <c r="H12" t="str">
        <f>IFERROR(INDEX(記録入力!$A$4:$N$87,MATCH(計算①!$E12*10+COUNTIFS($E$1:$E12,$E12),記録入力!$Q$4:$Q$87,0),COLUMN()),"")</f>
        <v/>
      </c>
      <c r="I12" t="str">
        <f>IFERROR(INDEX(記録入力!$A$4:$N$87,MATCH(計算①!$E12*10+COUNTIFS($E$1:$E12,$E12),記録入力!$Q$4:$Q$87,0),COLUMN()),"")</f>
        <v/>
      </c>
      <c r="J12" t="str">
        <f>IFERROR(INDEX(記録入力!$A$4:$N$87,MATCH(計算①!$E12*10+COUNTIFS($E$1:$E12,$E12),記録入力!$Q$4:$Q$87,0),COLUMN()),"")</f>
        <v/>
      </c>
      <c r="K12" t="str">
        <f>IFERROR(INDEX(記録入力!$A$4:$N$87,MATCH(計算①!$E12*10+COUNTIFS($E$1:$E12,$E12),記録入力!$Q$4:$Q$87,0),COLUMN()),"")</f>
        <v/>
      </c>
      <c r="L12" t="str">
        <f>IFERROR(INDEX(記録入力!$A$4:$N$87,MATCH(計算①!$E12*10+COUNTIFS($E$1:$E12,$E12),記録入力!$Q$4:$Q$87,0),COLUMN()),"")</f>
        <v/>
      </c>
      <c r="M12" t="str">
        <f>IFERROR(INDEX(記録入力!$A$4:$N$87,MATCH(計算①!$E12*10+COUNTIFS($E$1:$E12,$E12),記録入力!$Q$4:$Q$87,0),COLUMN()),"")</f>
        <v/>
      </c>
      <c r="N12" t="str">
        <f>IFERROR(INDEX(記録入力!$A$4:$N$87,MATCH(計算①!$E12*10+COUNTIFS($E$1:$E12,$E12),記録入力!$Q$4:$Q$87,0),COLUMN()),"")</f>
        <v/>
      </c>
    </row>
    <row r="13" spans="1:14" x14ac:dyDescent="0.2">
      <c r="A13" t="str">
        <f>IFERROR(INDEX(記録入力!$A$4:$N$87,MATCH(計算①!$E13*10+COUNTIFS($E$1:$E13,$E13),記録入力!$Q$4:$Q$87,0),COLUMN()),"")</f>
        <v/>
      </c>
      <c r="B13" t="str">
        <f>IFERROR(INDEX(記録入力!$A$4:$N$87,MATCH(計算①!$E13*10+COUNTIFS($E$1:$E13,$E13),記録入力!$Q$4:$Q$87,0),COLUMN()),"")</f>
        <v/>
      </c>
      <c r="C13" t="str">
        <f>IFERROR(INDEX(記録入力!$A$4:$N$87,MATCH(計算①!$E13*10+COUNTIFS($E$1:$E13,$E13),記録入力!$Q$4:$Q$87,0),COLUMN()),"")</f>
        <v/>
      </c>
      <c r="D13" t="str">
        <f>IFERROR(INDEX(記録入力!$A$4:$N$87,MATCH(計算①!$E13*10+COUNTIFS($E$1:$E13,$E13),記録入力!$Q$4:$Q$87,0),COLUMN()),"")</f>
        <v/>
      </c>
      <c r="E13" t="str">
        <f>IFERROR(SMALL(記録入力!$E$4:$E$87,ROW()),"")</f>
        <v/>
      </c>
      <c r="F13" t="str">
        <f>IFERROR(INDEX(記録入力!$A$4:$N$87,MATCH(計算①!$E13*10+COUNTIFS($E$1:$E13,$E13),記録入力!$Q$4:$Q$87,0),COLUMN()),"")</f>
        <v/>
      </c>
      <c r="G13" t="str">
        <f>IFERROR(INDEX(記録入力!$A$4:$N$87,MATCH(計算①!$E13*10+COUNTIFS($E$1:$E13,$E13),記録入力!$Q$4:$Q$87,0),COLUMN()),"")</f>
        <v/>
      </c>
      <c r="H13" t="str">
        <f>IFERROR(INDEX(記録入力!$A$4:$N$87,MATCH(計算①!$E13*10+COUNTIFS($E$1:$E13,$E13),記録入力!$Q$4:$Q$87,0),COLUMN()),"")</f>
        <v/>
      </c>
      <c r="I13" t="str">
        <f>IFERROR(INDEX(記録入力!$A$4:$N$87,MATCH(計算①!$E13*10+COUNTIFS($E$1:$E13,$E13),記録入力!$Q$4:$Q$87,0),COLUMN()),"")</f>
        <v/>
      </c>
      <c r="J13" t="str">
        <f>IFERROR(INDEX(記録入力!$A$4:$N$87,MATCH(計算①!$E13*10+COUNTIFS($E$1:$E13,$E13),記録入力!$Q$4:$Q$87,0),COLUMN()),"")</f>
        <v/>
      </c>
      <c r="K13" t="str">
        <f>IFERROR(INDEX(記録入力!$A$4:$N$87,MATCH(計算①!$E13*10+COUNTIFS($E$1:$E13,$E13),記録入力!$Q$4:$Q$87,0),COLUMN()),"")</f>
        <v/>
      </c>
      <c r="L13" t="str">
        <f>IFERROR(INDEX(記録入力!$A$4:$N$87,MATCH(計算①!$E13*10+COUNTIFS($E$1:$E13,$E13),記録入力!$Q$4:$Q$87,0),COLUMN()),"")</f>
        <v/>
      </c>
      <c r="M13" t="str">
        <f>IFERROR(INDEX(記録入力!$A$4:$N$87,MATCH(計算①!$E13*10+COUNTIFS($E$1:$E13,$E13),記録入力!$Q$4:$Q$87,0),COLUMN()),"")</f>
        <v/>
      </c>
      <c r="N13" t="str">
        <f>IFERROR(INDEX(記録入力!$A$4:$N$87,MATCH(計算①!$E13*10+COUNTIFS($E$1:$E13,$E13),記録入力!$Q$4:$Q$87,0),COLUMN()),"")</f>
        <v/>
      </c>
    </row>
    <row r="14" spans="1:14" x14ac:dyDescent="0.2">
      <c r="A14" t="str">
        <f>IFERROR(INDEX(記録入力!$A$4:$N$87,MATCH(計算①!$E14*10+COUNTIFS($E$1:$E14,$E14),記録入力!$Q$4:$Q$87,0),COLUMN()),"")</f>
        <v/>
      </c>
      <c r="B14" t="str">
        <f>IFERROR(INDEX(記録入力!$A$4:$N$87,MATCH(計算①!$E14*10+COUNTIFS($E$1:$E14,$E14),記録入力!$Q$4:$Q$87,0),COLUMN()),"")</f>
        <v/>
      </c>
      <c r="C14" t="str">
        <f>IFERROR(INDEX(記録入力!$A$4:$N$87,MATCH(計算①!$E14*10+COUNTIFS($E$1:$E14,$E14),記録入力!$Q$4:$Q$87,0),COLUMN()),"")</f>
        <v/>
      </c>
      <c r="D14" t="str">
        <f>IFERROR(INDEX(記録入力!$A$4:$N$87,MATCH(計算①!$E14*10+COUNTIFS($E$1:$E14,$E14),記録入力!$Q$4:$Q$87,0),COLUMN()),"")</f>
        <v/>
      </c>
      <c r="E14" t="str">
        <f>IFERROR(SMALL(記録入力!$E$4:$E$87,ROW()),"")</f>
        <v/>
      </c>
      <c r="F14" t="str">
        <f>IFERROR(INDEX(記録入力!$A$4:$N$87,MATCH(計算①!$E14*10+COUNTIFS($E$1:$E14,$E14),記録入力!$Q$4:$Q$87,0),COLUMN()),"")</f>
        <v/>
      </c>
      <c r="G14" t="str">
        <f>IFERROR(INDEX(記録入力!$A$4:$N$87,MATCH(計算①!$E14*10+COUNTIFS($E$1:$E14,$E14),記録入力!$Q$4:$Q$87,0),COLUMN()),"")</f>
        <v/>
      </c>
      <c r="H14" t="str">
        <f>IFERROR(INDEX(記録入力!$A$4:$N$87,MATCH(計算①!$E14*10+COUNTIFS($E$1:$E14,$E14),記録入力!$Q$4:$Q$87,0),COLUMN()),"")</f>
        <v/>
      </c>
      <c r="I14" t="str">
        <f>IFERROR(INDEX(記録入力!$A$4:$N$87,MATCH(計算①!$E14*10+COUNTIFS($E$1:$E14,$E14),記録入力!$Q$4:$Q$87,0),COLUMN()),"")</f>
        <v/>
      </c>
      <c r="J14" t="str">
        <f>IFERROR(INDEX(記録入力!$A$4:$N$87,MATCH(計算①!$E14*10+COUNTIFS($E$1:$E14,$E14),記録入力!$Q$4:$Q$87,0),COLUMN()),"")</f>
        <v/>
      </c>
      <c r="K14" t="str">
        <f>IFERROR(INDEX(記録入力!$A$4:$N$87,MATCH(計算①!$E14*10+COUNTIFS($E$1:$E14,$E14),記録入力!$Q$4:$Q$87,0),COLUMN()),"")</f>
        <v/>
      </c>
      <c r="L14" t="str">
        <f>IFERROR(INDEX(記録入力!$A$4:$N$87,MATCH(計算①!$E14*10+COUNTIFS($E$1:$E14,$E14),記録入力!$Q$4:$Q$87,0),COLUMN()),"")</f>
        <v/>
      </c>
      <c r="M14" t="str">
        <f>IFERROR(INDEX(記録入力!$A$4:$N$87,MATCH(計算①!$E14*10+COUNTIFS($E$1:$E14,$E14),記録入力!$Q$4:$Q$87,0),COLUMN()),"")</f>
        <v/>
      </c>
      <c r="N14" t="str">
        <f>IFERROR(INDEX(記録入力!$A$4:$N$87,MATCH(計算①!$E14*10+COUNTIFS($E$1:$E14,$E14),記録入力!$Q$4:$Q$87,0),COLUMN()),"")</f>
        <v/>
      </c>
    </row>
    <row r="15" spans="1:14" x14ac:dyDescent="0.2">
      <c r="A15" t="str">
        <f>IFERROR(INDEX(記録入力!$A$4:$N$87,MATCH(計算①!$E15*10+COUNTIFS($E$1:$E15,$E15),記録入力!$Q$4:$Q$87,0),COLUMN()),"")</f>
        <v/>
      </c>
      <c r="B15" t="str">
        <f>IFERROR(INDEX(記録入力!$A$4:$N$87,MATCH(計算①!$E15*10+COUNTIFS($E$1:$E15,$E15),記録入力!$Q$4:$Q$87,0),COLUMN()),"")</f>
        <v/>
      </c>
      <c r="C15" t="str">
        <f>IFERROR(INDEX(記録入力!$A$4:$N$87,MATCH(計算①!$E15*10+COUNTIFS($E$1:$E15,$E15),記録入力!$Q$4:$Q$87,0),COLUMN()),"")</f>
        <v/>
      </c>
      <c r="D15" t="str">
        <f>IFERROR(INDEX(記録入力!$A$4:$N$87,MATCH(計算①!$E15*10+COUNTIFS($E$1:$E15,$E15),記録入力!$Q$4:$Q$87,0),COLUMN()),"")</f>
        <v/>
      </c>
      <c r="E15" t="str">
        <f>IFERROR(SMALL(記録入力!$E$4:$E$87,ROW()),"")</f>
        <v/>
      </c>
      <c r="F15" t="str">
        <f>IFERROR(INDEX(記録入力!$A$4:$N$87,MATCH(計算①!$E15*10+COUNTIFS($E$1:$E15,$E15),記録入力!$Q$4:$Q$87,0),COLUMN()),"")</f>
        <v/>
      </c>
      <c r="G15" t="str">
        <f>IFERROR(INDEX(記録入力!$A$4:$N$87,MATCH(計算①!$E15*10+COUNTIFS($E$1:$E15,$E15),記録入力!$Q$4:$Q$87,0),COLUMN()),"")</f>
        <v/>
      </c>
      <c r="H15" t="str">
        <f>IFERROR(INDEX(記録入力!$A$4:$N$87,MATCH(計算①!$E15*10+COUNTIFS($E$1:$E15,$E15),記録入力!$Q$4:$Q$87,0),COLUMN()),"")</f>
        <v/>
      </c>
      <c r="I15" t="str">
        <f>IFERROR(INDEX(記録入力!$A$4:$N$87,MATCH(計算①!$E15*10+COUNTIFS($E$1:$E15,$E15),記録入力!$Q$4:$Q$87,0),COLUMN()),"")</f>
        <v/>
      </c>
      <c r="J15" t="str">
        <f>IFERROR(INDEX(記録入力!$A$4:$N$87,MATCH(計算①!$E15*10+COUNTIFS($E$1:$E15,$E15),記録入力!$Q$4:$Q$87,0),COLUMN()),"")</f>
        <v/>
      </c>
      <c r="K15" t="str">
        <f>IFERROR(INDEX(記録入力!$A$4:$N$87,MATCH(計算①!$E15*10+COUNTIFS($E$1:$E15,$E15),記録入力!$Q$4:$Q$87,0),COLUMN()),"")</f>
        <v/>
      </c>
      <c r="L15" t="str">
        <f>IFERROR(INDEX(記録入力!$A$4:$N$87,MATCH(計算①!$E15*10+COUNTIFS($E$1:$E15,$E15),記録入力!$Q$4:$Q$87,0),COLUMN()),"")</f>
        <v/>
      </c>
      <c r="M15" t="str">
        <f>IFERROR(INDEX(記録入力!$A$4:$N$87,MATCH(計算①!$E15*10+COUNTIFS($E$1:$E15,$E15),記録入力!$Q$4:$Q$87,0),COLUMN()),"")</f>
        <v/>
      </c>
      <c r="N15" t="str">
        <f>IFERROR(INDEX(記録入力!$A$4:$N$87,MATCH(計算①!$E15*10+COUNTIFS($E$1:$E15,$E15),記録入力!$Q$4:$Q$87,0),COLUMN()),"")</f>
        <v/>
      </c>
    </row>
    <row r="16" spans="1:14" x14ac:dyDescent="0.2">
      <c r="A16" t="str">
        <f>IFERROR(INDEX(記録入力!$A$4:$N$87,MATCH(計算①!$E16*10+COUNTIFS($E$1:$E16,$E16),記録入力!$Q$4:$Q$87,0),COLUMN()),"")</f>
        <v/>
      </c>
      <c r="B16" t="str">
        <f>IFERROR(INDEX(記録入力!$A$4:$N$87,MATCH(計算①!$E16*10+COUNTIFS($E$1:$E16,$E16),記録入力!$Q$4:$Q$87,0),COLUMN()),"")</f>
        <v/>
      </c>
      <c r="C16" t="str">
        <f>IFERROR(INDEX(記録入力!$A$4:$N$87,MATCH(計算①!$E16*10+COUNTIFS($E$1:$E16,$E16),記録入力!$Q$4:$Q$87,0),COLUMN()),"")</f>
        <v/>
      </c>
      <c r="D16" t="str">
        <f>IFERROR(INDEX(記録入力!$A$4:$N$87,MATCH(計算①!$E16*10+COUNTIFS($E$1:$E16,$E16),記録入力!$Q$4:$Q$87,0),COLUMN()),"")</f>
        <v/>
      </c>
      <c r="E16" t="str">
        <f>IFERROR(SMALL(記録入力!$E$4:$E$87,ROW()),"")</f>
        <v/>
      </c>
      <c r="F16" t="str">
        <f>IFERROR(INDEX(記録入力!$A$4:$N$87,MATCH(計算①!$E16*10+COUNTIFS($E$1:$E16,$E16),記録入力!$Q$4:$Q$87,0),COLUMN()),"")</f>
        <v/>
      </c>
      <c r="G16" t="str">
        <f>IFERROR(INDEX(記録入力!$A$4:$N$87,MATCH(計算①!$E16*10+COUNTIFS($E$1:$E16,$E16),記録入力!$Q$4:$Q$87,0),COLUMN()),"")</f>
        <v/>
      </c>
      <c r="H16" t="str">
        <f>IFERROR(INDEX(記録入力!$A$4:$N$87,MATCH(計算①!$E16*10+COUNTIFS($E$1:$E16,$E16),記録入力!$Q$4:$Q$87,0),COLUMN()),"")</f>
        <v/>
      </c>
      <c r="I16" t="str">
        <f>IFERROR(INDEX(記録入力!$A$4:$N$87,MATCH(計算①!$E16*10+COUNTIFS($E$1:$E16,$E16),記録入力!$Q$4:$Q$87,0),COLUMN()),"")</f>
        <v/>
      </c>
      <c r="J16" t="str">
        <f>IFERROR(INDEX(記録入力!$A$4:$N$87,MATCH(計算①!$E16*10+COUNTIFS($E$1:$E16,$E16),記録入力!$Q$4:$Q$87,0),COLUMN()),"")</f>
        <v/>
      </c>
      <c r="K16" t="str">
        <f>IFERROR(INDEX(記録入力!$A$4:$N$87,MATCH(計算①!$E16*10+COUNTIFS($E$1:$E16,$E16),記録入力!$Q$4:$Q$87,0),COLUMN()),"")</f>
        <v/>
      </c>
      <c r="L16" t="str">
        <f>IFERROR(INDEX(記録入力!$A$4:$N$87,MATCH(計算①!$E16*10+COUNTIFS($E$1:$E16,$E16),記録入力!$Q$4:$Q$87,0),COLUMN()),"")</f>
        <v/>
      </c>
      <c r="M16" t="str">
        <f>IFERROR(INDEX(記録入力!$A$4:$N$87,MATCH(計算①!$E16*10+COUNTIFS($E$1:$E16,$E16),記録入力!$Q$4:$Q$87,0),COLUMN()),"")</f>
        <v/>
      </c>
      <c r="N16" t="str">
        <f>IFERROR(INDEX(記録入力!$A$4:$N$87,MATCH(計算①!$E16*10+COUNTIFS($E$1:$E16,$E16),記録入力!$Q$4:$Q$87,0),COLUMN()),"")</f>
        <v/>
      </c>
    </row>
    <row r="17" spans="1:14" x14ac:dyDescent="0.2">
      <c r="A17" t="str">
        <f>IFERROR(INDEX(記録入力!$A$4:$N$87,MATCH(計算①!$E17*10+COUNTIFS($E$1:$E17,$E17),記録入力!$Q$4:$Q$87,0),COLUMN()),"")</f>
        <v/>
      </c>
      <c r="B17" t="str">
        <f>IFERROR(INDEX(記録入力!$A$4:$N$87,MATCH(計算①!$E17*10+COUNTIFS($E$1:$E17,$E17),記録入力!$Q$4:$Q$87,0),COLUMN()),"")</f>
        <v/>
      </c>
      <c r="C17" t="str">
        <f>IFERROR(INDEX(記録入力!$A$4:$N$87,MATCH(計算①!$E17*10+COUNTIFS($E$1:$E17,$E17),記録入力!$Q$4:$Q$87,0),COLUMN()),"")</f>
        <v/>
      </c>
      <c r="D17" t="str">
        <f>IFERROR(INDEX(記録入力!$A$4:$N$87,MATCH(計算①!$E17*10+COUNTIFS($E$1:$E17,$E17),記録入力!$Q$4:$Q$87,0),COLUMN()),"")</f>
        <v/>
      </c>
      <c r="E17" t="str">
        <f>IFERROR(SMALL(記録入力!$E$4:$E$87,ROW()),"")</f>
        <v/>
      </c>
      <c r="F17" t="str">
        <f>IFERROR(INDEX(記録入力!$A$4:$N$87,MATCH(計算①!$E17*10+COUNTIFS($E$1:$E17,$E17),記録入力!$Q$4:$Q$87,0),COLUMN()),"")</f>
        <v/>
      </c>
      <c r="G17" t="str">
        <f>IFERROR(INDEX(記録入力!$A$4:$N$87,MATCH(計算①!$E17*10+COUNTIFS($E$1:$E17,$E17),記録入力!$Q$4:$Q$87,0),COLUMN()),"")</f>
        <v/>
      </c>
      <c r="H17" t="str">
        <f>IFERROR(INDEX(記録入力!$A$4:$N$87,MATCH(計算①!$E17*10+COUNTIFS($E$1:$E17,$E17),記録入力!$Q$4:$Q$87,0),COLUMN()),"")</f>
        <v/>
      </c>
      <c r="I17" t="str">
        <f>IFERROR(INDEX(記録入力!$A$4:$N$87,MATCH(計算①!$E17*10+COUNTIFS($E$1:$E17,$E17),記録入力!$Q$4:$Q$87,0),COLUMN()),"")</f>
        <v/>
      </c>
      <c r="J17" t="str">
        <f>IFERROR(INDEX(記録入力!$A$4:$N$87,MATCH(計算①!$E17*10+COUNTIFS($E$1:$E17,$E17),記録入力!$Q$4:$Q$87,0),COLUMN()),"")</f>
        <v/>
      </c>
      <c r="K17" t="str">
        <f>IFERROR(INDEX(記録入力!$A$4:$N$87,MATCH(計算①!$E17*10+COUNTIFS($E$1:$E17,$E17),記録入力!$Q$4:$Q$87,0),COLUMN()),"")</f>
        <v/>
      </c>
      <c r="L17" t="str">
        <f>IFERROR(INDEX(記録入力!$A$4:$N$87,MATCH(計算①!$E17*10+COUNTIFS($E$1:$E17,$E17),記録入力!$Q$4:$Q$87,0),COLUMN()),"")</f>
        <v/>
      </c>
      <c r="M17" t="str">
        <f>IFERROR(INDEX(記録入力!$A$4:$N$87,MATCH(計算①!$E17*10+COUNTIFS($E$1:$E17,$E17),記録入力!$Q$4:$Q$87,0),COLUMN()),"")</f>
        <v/>
      </c>
      <c r="N17" t="str">
        <f>IFERROR(INDEX(記録入力!$A$4:$N$87,MATCH(計算①!$E17*10+COUNTIFS($E$1:$E17,$E17),記録入力!$Q$4:$Q$87,0),COLUMN()),"")</f>
        <v/>
      </c>
    </row>
    <row r="18" spans="1:14" x14ac:dyDescent="0.2">
      <c r="A18" t="str">
        <f>IFERROR(INDEX(記録入力!$A$4:$N$87,MATCH(計算①!$E18*10+COUNTIFS($E$1:$E18,$E18),記録入力!$Q$4:$Q$87,0),COLUMN()),"")</f>
        <v/>
      </c>
      <c r="B18" t="str">
        <f>IFERROR(INDEX(記録入力!$A$4:$N$87,MATCH(計算①!$E18*10+COUNTIFS($E$1:$E18,$E18),記録入力!$Q$4:$Q$87,0),COLUMN()),"")</f>
        <v/>
      </c>
      <c r="C18" t="str">
        <f>IFERROR(INDEX(記録入力!$A$4:$N$87,MATCH(計算①!$E18*10+COUNTIFS($E$1:$E18,$E18),記録入力!$Q$4:$Q$87,0),COLUMN()),"")</f>
        <v/>
      </c>
      <c r="D18" t="str">
        <f>IFERROR(INDEX(記録入力!$A$4:$N$87,MATCH(計算①!$E18*10+COUNTIFS($E$1:$E18,$E18),記録入力!$Q$4:$Q$87,0),COLUMN()),"")</f>
        <v/>
      </c>
      <c r="E18" t="str">
        <f>IFERROR(SMALL(記録入力!$E$4:$E$87,ROW()),"")</f>
        <v/>
      </c>
      <c r="F18" t="str">
        <f>IFERROR(INDEX(記録入力!$A$4:$N$87,MATCH(計算①!$E18*10+COUNTIFS($E$1:$E18,$E18),記録入力!$Q$4:$Q$87,0),COLUMN()),"")</f>
        <v/>
      </c>
      <c r="G18" t="str">
        <f>IFERROR(INDEX(記録入力!$A$4:$N$87,MATCH(計算①!$E18*10+COUNTIFS($E$1:$E18,$E18),記録入力!$Q$4:$Q$87,0),COLUMN()),"")</f>
        <v/>
      </c>
      <c r="H18" t="str">
        <f>IFERROR(INDEX(記録入力!$A$4:$N$87,MATCH(計算①!$E18*10+COUNTIFS($E$1:$E18,$E18),記録入力!$Q$4:$Q$87,0),COLUMN()),"")</f>
        <v/>
      </c>
      <c r="I18" t="str">
        <f>IFERROR(INDEX(記録入力!$A$4:$N$87,MATCH(計算①!$E18*10+COUNTIFS($E$1:$E18,$E18),記録入力!$Q$4:$Q$87,0),COLUMN()),"")</f>
        <v/>
      </c>
      <c r="J18" t="str">
        <f>IFERROR(INDEX(記録入力!$A$4:$N$87,MATCH(計算①!$E18*10+COUNTIFS($E$1:$E18,$E18),記録入力!$Q$4:$Q$87,0),COLUMN()),"")</f>
        <v/>
      </c>
      <c r="K18" t="str">
        <f>IFERROR(INDEX(記録入力!$A$4:$N$87,MATCH(計算①!$E18*10+COUNTIFS($E$1:$E18,$E18),記録入力!$Q$4:$Q$87,0),COLUMN()),"")</f>
        <v/>
      </c>
      <c r="L18" t="str">
        <f>IFERROR(INDEX(記録入力!$A$4:$N$87,MATCH(計算①!$E18*10+COUNTIFS($E$1:$E18,$E18),記録入力!$Q$4:$Q$87,0),COLUMN()),"")</f>
        <v/>
      </c>
      <c r="M18" t="str">
        <f>IFERROR(INDEX(記録入力!$A$4:$N$87,MATCH(計算①!$E18*10+COUNTIFS($E$1:$E18,$E18),記録入力!$Q$4:$Q$87,0),COLUMN()),"")</f>
        <v/>
      </c>
      <c r="N18" t="str">
        <f>IFERROR(INDEX(記録入力!$A$4:$N$87,MATCH(計算①!$E18*10+COUNTIFS($E$1:$E18,$E18),記録入力!$Q$4:$Q$87,0),COLUMN()),"")</f>
        <v/>
      </c>
    </row>
    <row r="19" spans="1:14" x14ac:dyDescent="0.2">
      <c r="A19" t="str">
        <f>IFERROR(INDEX(記録入力!$A$4:$N$87,MATCH(計算①!$E19*10+COUNTIFS($E$1:$E19,$E19),記録入力!$Q$4:$Q$87,0),COLUMN()),"")</f>
        <v/>
      </c>
      <c r="B19" t="str">
        <f>IFERROR(INDEX(記録入力!$A$4:$N$87,MATCH(計算①!$E19*10+COUNTIFS($E$1:$E19,$E19),記録入力!$Q$4:$Q$87,0),COLUMN()),"")</f>
        <v/>
      </c>
      <c r="C19" t="str">
        <f>IFERROR(INDEX(記録入力!$A$4:$N$87,MATCH(計算①!$E19*10+COUNTIFS($E$1:$E19,$E19),記録入力!$Q$4:$Q$87,0),COLUMN()),"")</f>
        <v/>
      </c>
      <c r="D19" t="str">
        <f>IFERROR(INDEX(記録入力!$A$4:$N$87,MATCH(計算①!$E19*10+COUNTIFS($E$1:$E19,$E19),記録入力!$Q$4:$Q$87,0),COLUMN()),"")</f>
        <v/>
      </c>
      <c r="E19" t="str">
        <f>IFERROR(SMALL(記録入力!$E$4:$E$87,ROW()),"")</f>
        <v/>
      </c>
      <c r="F19" t="str">
        <f>IFERROR(INDEX(記録入力!$A$4:$N$87,MATCH(計算①!$E19*10+COUNTIFS($E$1:$E19,$E19),記録入力!$Q$4:$Q$87,0),COLUMN()),"")</f>
        <v/>
      </c>
      <c r="G19" t="str">
        <f>IFERROR(INDEX(記録入力!$A$4:$N$87,MATCH(計算①!$E19*10+COUNTIFS($E$1:$E19,$E19),記録入力!$Q$4:$Q$87,0),COLUMN()),"")</f>
        <v/>
      </c>
      <c r="H19" t="str">
        <f>IFERROR(INDEX(記録入力!$A$4:$N$87,MATCH(計算①!$E19*10+COUNTIFS($E$1:$E19,$E19),記録入力!$Q$4:$Q$87,0),COLUMN()),"")</f>
        <v/>
      </c>
      <c r="I19" t="str">
        <f>IFERROR(INDEX(記録入力!$A$4:$N$87,MATCH(計算①!$E19*10+COUNTIFS($E$1:$E19,$E19),記録入力!$Q$4:$Q$87,0),COLUMN()),"")</f>
        <v/>
      </c>
      <c r="J19" t="str">
        <f>IFERROR(INDEX(記録入力!$A$4:$N$87,MATCH(計算①!$E19*10+COUNTIFS($E$1:$E19,$E19),記録入力!$Q$4:$Q$87,0),COLUMN()),"")</f>
        <v/>
      </c>
      <c r="K19" t="str">
        <f>IFERROR(INDEX(記録入力!$A$4:$N$87,MATCH(計算①!$E19*10+COUNTIFS($E$1:$E19,$E19),記録入力!$Q$4:$Q$87,0),COLUMN()),"")</f>
        <v/>
      </c>
      <c r="L19" t="str">
        <f>IFERROR(INDEX(記録入力!$A$4:$N$87,MATCH(計算①!$E19*10+COUNTIFS($E$1:$E19,$E19),記録入力!$Q$4:$Q$87,0),COLUMN()),"")</f>
        <v/>
      </c>
      <c r="M19" t="str">
        <f>IFERROR(INDEX(記録入力!$A$4:$N$87,MATCH(計算①!$E19*10+COUNTIFS($E$1:$E19,$E19),記録入力!$Q$4:$Q$87,0),COLUMN()),"")</f>
        <v/>
      </c>
      <c r="N19" t="str">
        <f>IFERROR(INDEX(記録入力!$A$4:$N$87,MATCH(計算①!$E19*10+COUNTIFS($E$1:$E19,$E19),記録入力!$Q$4:$Q$87,0),COLUMN()),"")</f>
        <v/>
      </c>
    </row>
    <row r="20" spans="1:14" x14ac:dyDescent="0.2">
      <c r="A20" t="str">
        <f>IFERROR(INDEX(記録入力!$A$4:$N$87,MATCH(計算①!$E20*10+COUNTIFS($E$1:$E20,$E20),記録入力!$Q$4:$Q$87,0),COLUMN()),"")</f>
        <v/>
      </c>
      <c r="B20" t="str">
        <f>IFERROR(INDEX(記録入力!$A$4:$N$87,MATCH(計算①!$E20*10+COUNTIFS($E$1:$E20,$E20),記録入力!$Q$4:$Q$87,0),COLUMN()),"")</f>
        <v/>
      </c>
      <c r="C20" t="str">
        <f>IFERROR(INDEX(記録入力!$A$4:$N$87,MATCH(計算①!$E20*10+COUNTIFS($E$1:$E20,$E20),記録入力!$Q$4:$Q$87,0),COLUMN()),"")</f>
        <v/>
      </c>
      <c r="D20" t="str">
        <f>IFERROR(INDEX(記録入力!$A$4:$N$87,MATCH(計算①!$E20*10+COUNTIFS($E$1:$E20,$E20),記録入力!$Q$4:$Q$87,0),COLUMN()),"")</f>
        <v/>
      </c>
      <c r="E20" t="str">
        <f>IFERROR(SMALL(記録入力!$E$4:$E$87,ROW()),"")</f>
        <v/>
      </c>
      <c r="F20" t="str">
        <f>IFERROR(INDEX(記録入力!$A$4:$N$87,MATCH(計算①!$E20*10+COUNTIFS($E$1:$E20,$E20),記録入力!$Q$4:$Q$87,0),COLUMN()),"")</f>
        <v/>
      </c>
      <c r="G20" t="str">
        <f>IFERROR(INDEX(記録入力!$A$4:$N$87,MATCH(計算①!$E20*10+COUNTIFS($E$1:$E20,$E20),記録入力!$Q$4:$Q$87,0),COLUMN()),"")</f>
        <v/>
      </c>
      <c r="H20" t="str">
        <f>IFERROR(INDEX(記録入力!$A$4:$N$87,MATCH(計算①!$E20*10+COUNTIFS($E$1:$E20,$E20),記録入力!$Q$4:$Q$87,0),COLUMN()),"")</f>
        <v/>
      </c>
      <c r="I20" t="str">
        <f>IFERROR(INDEX(記録入力!$A$4:$N$87,MATCH(計算①!$E20*10+COUNTIFS($E$1:$E20,$E20),記録入力!$Q$4:$Q$87,0),COLUMN()),"")</f>
        <v/>
      </c>
      <c r="J20" t="str">
        <f>IFERROR(INDEX(記録入力!$A$4:$N$87,MATCH(計算①!$E20*10+COUNTIFS($E$1:$E20,$E20),記録入力!$Q$4:$Q$87,0),COLUMN()),"")</f>
        <v/>
      </c>
      <c r="K20" t="str">
        <f>IFERROR(INDEX(記録入力!$A$4:$N$87,MATCH(計算①!$E20*10+COUNTIFS($E$1:$E20,$E20),記録入力!$Q$4:$Q$87,0),COLUMN()),"")</f>
        <v/>
      </c>
      <c r="L20" t="str">
        <f>IFERROR(INDEX(記録入力!$A$4:$N$87,MATCH(計算①!$E20*10+COUNTIFS($E$1:$E20,$E20),記録入力!$Q$4:$Q$87,0),COLUMN()),"")</f>
        <v/>
      </c>
      <c r="M20" t="str">
        <f>IFERROR(INDEX(記録入力!$A$4:$N$87,MATCH(計算①!$E20*10+COUNTIFS($E$1:$E20,$E20),記録入力!$Q$4:$Q$87,0),COLUMN()),"")</f>
        <v/>
      </c>
      <c r="N20" t="str">
        <f>IFERROR(INDEX(記録入力!$A$4:$N$87,MATCH(計算①!$E20*10+COUNTIFS($E$1:$E20,$E20),記録入力!$Q$4:$Q$87,0),COLUMN()),"")</f>
        <v/>
      </c>
    </row>
    <row r="21" spans="1:14" x14ac:dyDescent="0.2">
      <c r="A21" t="str">
        <f>IFERROR(INDEX(記録入力!$A$4:$N$87,MATCH(計算①!$E21*10+COUNTIFS($E$1:$E21,$E21),記録入力!$Q$4:$Q$87,0),COLUMN()),"")</f>
        <v/>
      </c>
      <c r="B21" t="str">
        <f>IFERROR(INDEX(記録入力!$A$4:$N$87,MATCH(計算①!$E21*10+COUNTIFS($E$1:$E21,$E21),記録入力!$Q$4:$Q$87,0),COLUMN()),"")</f>
        <v/>
      </c>
      <c r="C21" t="str">
        <f>IFERROR(INDEX(記録入力!$A$4:$N$87,MATCH(計算①!$E21*10+COUNTIFS($E$1:$E21,$E21),記録入力!$Q$4:$Q$87,0),COLUMN()),"")</f>
        <v/>
      </c>
      <c r="D21" t="str">
        <f>IFERROR(INDEX(記録入力!$A$4:$N$87,MATCH(計算①!$E21*10+COUNTIFS($E$1:$E21,$E21),記録入力!$Q$4:$Q$87,0),COLUMN()),"")</f>
        <v/>
      </c>
      <c r="E21" t="str">
        <f>IFERROR(SMALL(記録入力!$E$4:$E$87,ROW()),"")</f>
        <v/>
      </c>
      <c r="F21" t="str">
        <f>IFERROR(INDEX(記録入力!$A$4:$N$87,MATCH(計算①!$E21*10+COUNTIFS($E$1:$E21,$E21),記録入力!$Q$4:$Q$87,0),COLUMN()),"")</f>
        <v/>
      </c>
      <c r="G21" t="str">
        <f>IFERROR(INDEX(記録入力!$A$4:$N$87,MATCH(計算①!$E21*10+COUNTIFS($E$1:$E21,$E21),記録入力!$Q$4:$Q$87,0),COLUMN()),"")</f>
        <v/>
      </c>
      <c r="H21" t="str">
        <f>IFERROR(INDEX(記録入力!$A$4:$N$87,MATCH(計算①!$E21*10+COUNTIFS($E$1:$E21,$E21),記録入力!$Q$4:$Q$87,0),COLUMN()),"")</f>
        <v/>
      </c>
      <c r="I21" t="str">
        <f>IFERROR(INDEX(記録入力!$A$4:$N$87,MATCH(計算①!$E21*10+COUNTIFS($E$1:$E21,$E21),記録入力!$Q$4:$Q$87,0),COLUMN()),"")</f>
        <v/>
      </c>
      <c r="J21" t="str">
        <f>IFERROR(INDEX(記録入力!$A$4:$N$87,MATCH(計算①!$E21*10+COUNTIFS($E$1:$E21,$E21),記録入力!$Q$4:$Q$87,0),COLUMN()),"")</f>
        <v/>
      </c>
      <c r="K21" t="str">
        <f>IFERROR(INDEX(記録入力!$A$4:$N$87,MATCH(計算①!$E21*10+COUNTIFS($E$1:$E21,$E21),記録入力!$Q$4:$Q$87,0),COLUMN()),"")</f>
        <v/>
      </c>
      <c r="L21" t="str">
        <f>IFERROR(INDEX(記録入力!$A$4:$N$87,MATCH(計算①!$E21*10+COUNTIFS($E$1:$E21,$E21),記録入力!$Q$4:$Q$87,0),COLUMN()),"")</f>
        <v/>
      </c>
      <c r="M21" t="str">
        <f>IFERROR(INDEX(記録入力!$A$4:$N$87,MATCH(計算①!$E21*10+COUNTIFS($E$1:$E21,$E21),記録入力!$Q$4:$Q$87,0),COLUMN()),"")</f>
        <v/>
      </c>
      <c r="N21" t="str">
        <f>IFERROR(INDEX(記録入力!$A$4:$N$87,MATCH(計算①!$E21*10+COUNTIFS($E$1:$E21,$E21),記録入力!$Q$4:$Q$87,0),COLUMN()),"")</f>
        <v/>
      </c>
    </row>
    <row r="22" spans="1:14" x14ac:dyDescent="0.2">
      <c r="A22" t="str">
        <f>IFERROR(INDEX(記録入力!$A$4:$N$87,MATCH(計算①!$E22*10+COUNTIFS($E$1:$E22,$E22),記録入力!$Q$4:$Q$87,0),COLUMN()),"")</f>
        <v/>
      </c>
      <c r="B22" t="str">
        <f>IFERROR(INDEX(記録入力!$A$4:$N$87,MATCH(計算①!$E22*10+COUNTIFS($E$1:$E22,$E22),記録入力!$Q$4:$Q$87,0),COLUMN()),"")</f>
        <v/>
      </c>
      <c r="C22" t="str">
        <f>IFERROR(INDEX(記録入力!$A$4:$N$87,MATCH(計算①!$E22*10+COUNTIFS($E$1:$E22,$E22),記録入力!$Q$4:$Q$87,0),COLUMN()),"")</f>
        <v/>
      </c>
      <c r="D22" t="str">
        <f>IFERROR(INDEX(記録入力!$A$4:$N$87,MATCH(計算①!$E22*10+COUNTIFS($E$1:$E22,$E22),記録入力!$Q$4:$Q$87,0),COLUMN()),"")</f>
        <v/>
      </c>
      <c r="E22" t="str">
        <f>IFERROR(SMALL(記録入力!$E$4:$E$87,ROW()),"")</f>
        <v/>
      </c>
      <c r="F22" t="str">
        <f>IFERROR(INDEX(記録入力!$A$4:$N$87,MATCH(計算①!$E22*10+COUNTIFS($E$1:$E22,$E22),記録入力!$Q$4:$Q$87,0),COLUMN()),"")</f>
        <v/>
      </c>
      <c r="G22" t="str">
        <f>IFERROR(INDEX(記録入力!$A$4:$N$87,MATCH(計算①!$E22*10+COUNTIFS($E$1:$E22,$E22),記録入力!$Q$4:$Q$87,0),COLUMN()),"")</f>
        <v/>
      </c>
      <c r="H22" t="str">
        <f>IFERROR(INDEX(記録入力!$A$4:$N$87,MATCH(計算①!$E22*10+COUNTIFS($E$1:$E22,$E22),記録入力!$Q$4:$Q$87,0),COLUMN()),"")</f>
        <v/>
      </c>
      <c r="I22" t="str">
        <f>IFERROR(INDEX(記録入力!$A$4:$N$87,MATCH(計算①!$E22*10+COUNTIFS($E$1:$E22,$E22),記録入力!$Q$4:$Q$87,0),COLUMN()),"")</f>
        <v/>
      </c>
      <c r="J22" t="str">
        <f>IFERROR(INDEX(記録入力!$A$4:$N$87,MATCH(計算①!$E22*10+COUNTIFS($E$1:$E22,$E22),記録入力!$Q$4:$Q$87,0),COLUMN()),"")</f>
        <v/>
      </c>
      <c r="K22" t="str">
        <f>IFERROR(INDEX(記録入力!$A$4:$N$87,MATCH(計算①!$E22*10+COUNTIFS($E$1:$E22,$E22),記録入力!$Q$4:$Q$87,0),COLUMN()),"")</f>
        <v/>
      </c>
      <c r="L22" t="str">
        <f>IFERROR(INDEX(記録入力!$A$4:$N$87,MATCH(計算①!$E22*10+COUNTIFS($E$1:$E22,$E22),記録入力!$Q$4:$Q$87,0),COLUMN()),"")</f>
        <v/>
      </c>
      <c r="M22" t="str">
        <f>IFERROR(INDEX(記録入力!$A$4:$N$87,MATCH(計算①!$E22*10+COUNTIFS($E$1:$E22,$E22),記録入力!$Q$4:$Q$87,0),COLUMN()),"")</f>
        <v/>
      </c>
      <c r="N22" t="str">
        <f>IFERROR(INDEX(記録入力!$A$4:$N$87,MATCH(計算①!$E22*10+COUNTIFS($E$1:$E22,$E22),記録入力!$Q$4:$Q$87,0),COLUMN()),"")</f>
        <v/>
      </c>
    </row>
    <row r="23" spans="1:14" x14ac:dyDescent="0.2">
      <c r="A23" t="str">
        <f>IFERROR(INDEX(記録入力!$A$4:$N$87,MATCH(計算①!$E23*10+COUNTIFS($E$1:$E23,$E23),記録入力!$Q$4:$Q$87,0),COLUMN()),"")</f>
        <v/>
      </c>
      <c r="B23" t="str">
        <f>IFERROR(INDEX(記録入力!$A$4:$N$87,MATCH(計算①!$E23*10+COUNTIFS($E$1:$E23,$E23),記録入力!$Q$4:$Q$87,0),COLUMN()),"")</f>
        <v/>
      </c>
      <c r="C23" t="str">
        <f>IFERROR(INDEX(記録入力!$A$4:$N$87,MATCH(計算①!$E23*10+COUNTIFS($E$1:$E23,$E23),記録入力!$Q$4:$Q$87,0),COLUMN()),"")</f>
        <v/>
      </c>
      <c r="D23" t="str">
        <f>IFERROR(INDEX(記録入力!$A$4:$N$87,MATCH(計算①!$E23*10+COUNTIFS($E$1:$E23,$E23),記録入力!$Q$4:$Q$87,0),COLUMN()),"")</f>
        <v/>
      </c>
      <c r="E23" t="str">
        <f>IFERROR(SMALL(記録入力!$E$4:$E$87,ROW()),"")</f>
        <v/>
      </c>
      <c r="F23" t="str">
        <f>IFERROR(INDEX(記録入力!$A$4:$N$87,MATCH(計算①!$E23*10+COUNTIFS($E$1:$E23,$E23),記録入力!$Q$4:$Q$87,0),COLUMN()),"")</f>
        <v/>
      </c>
      <c r="G23" t="str">
        <f>IFERROR(INDEX(記録入力!$A$4:$N$87,MATCH(計算①!$E23*10+COUNTIFS($E$1:$E23,$E23),記録入力!$Q$4:$Q$87,0),COLUMN()),"")</f>
        <v/>
      </c>
      <c r="H23" t="str">
        <f>IFERROR(INDEX(記録入力!$A$4:$N$87,MATCH(計算①!$E23*10+COUNTIFS($E$1:$E23,$E23),記録入力!$Q$4:$Q$87,0),COLUMN()),"")</f>
        <v/>
      </c>
      <c r="I23" t="str">
        <f>IFERROR(INDEX(記録入力!$A$4:$N$87,MATCH(計算①!$E23*10+COUNTIFS($E$1:$E23,$E23),記録入力!$Q$4:$Q$87,0),COLUMN()),"")</f>
        <v/>
      </c>
      <c r="J23" t="str">
        <f>IFERROR(INDEX(記録入力!$A$4:$N$87,MATCH(計算①!$E23*10+COUNTIFS($E$1:$E23,$E23),記録入力!$Q$4:$Q$87,0),COLUMN()),"")</f>
        <v/>
      </c>
      <c r="K23" t="str">
        <f>IFERROR(INDEX(記録入力!$A$4:$N$87,MATCH(計算①!$E23*10+COUNTIFS($E$1:$E23,$E23),記録入力!$Q$4:$Q$87,0),COLUMN()),"")</f>
        <v/>
      </c>
      <c r="L23" t="str">
        <f>IFERROR(INDEX(記録入力!$A$4:$N$87,MATCH(計算①!$E23*10+COUNTIFS($E$1:$E23,$E23),記録入力!$Q$4:$Q$87,0),COLUMN()),"")</f>
        <v/>
      </c>
      <c r="M23" t="str">
        <f>IFERROR(INDEX(記録入力!$A$4:$N$87,MATCH(計算①!$E23*10+COUNTIFS($E$1:$E23,$E23),記録入力!$Q$4:$Q$87,0),COLUMN()),"")</f>
        <v/>
      </c>
      <c r="N23" t="str">
        <f>IFERROR(INDEX(記録入力!$A$4:$N$87,MATCH(計算①!$E23*10+COUNTIFS($E$1:$E23,$E23),記録入力!$Q$4:$Q$87,0),COLUMN()),"")</f>
        <v/>
      </c>
    </row>
    <row r="24" spans="1:14" x14ac:dyDescent="0.2">
      <c r="A24" t="str">
        <f>IFERROR(INDEX(記録入力!$A$4:$N$87,MATCH(計算①!$E24*10+COUNTIFS($E$1:$E24,$E24),記録入力!$Q$4:$Q$87,0),COLUMN()),"")</f>
        <v/>
      </c>
      <c r="B24" t="str">
        <f>IFERROR(INDEX(記録入力!$A$4:$N$87,MATCH(計算①!$E24*10+COUNTIFS($E$1:$E24,$E24),記録入力!$Q$4:$Q$87,0),COLUMN()),"")</f>
        <v/>
      </c>
      <c r="C24" t="str">
        <f>IFERROR(INDEX(記録入力!$A$4:$N$87,MATCH(計算①!$E24*10+COUNTIFS($E$1:$E24,$E24),記録入力!$Q$4:$Q$87,0),COLUMN()),"")</f>
        <v/>
      </c>
      <c r="D24" t="str">
        <f>IFERROR(INDEX(記録入力!$A$4:$N$87,MATCH(計算①!$E24*10+COUNTIFS($E$1:$E24,$E24),記録入力!$Q$4:$Q$87,0),COLUMN()),"")</f>
        <v/>
      </c>
      <c r="E24" t="str">
        <f>IFERROR(SMALL(記録入力!$E$4:$E$87,ROW()),"")</f>
        <v/>
      </c>
      <c r="F24" t="str">
        <f>IFERROR(INDEX(記録入力!$A$4:$N$87,MATCH(計算①!$E24*10+COUNTIFS($E$1:$E24,$E24),記録入力!$Q$4:$Q$87,0),COLUMN()),"")</f>
        <v/>
      </c>
      <c r="G24" t="str">
        <f>IFERROR(INDEX(記録入力!$A$4:$N$87,MATCH(計算①!$E24*10+COUNTIFS($E$1:$E24,$E24),記録入力!$Q$4:$Q$87,0),COLUMN()),"")</f>
        <v/>
      </c>
      <c r="H24" t="str">
        <f>IFERROR(INDEX(記録入力!$A$4:$N$87,MATCH(計算①!$E24*10+COUNTIFS($E$1:$E24,$E24),記録入力!$Q$4:$Q$87,0),COLUMN()),"")</f>
        <v/>
      </c>
      <c r="I24" t="str">
        <f>IFERROR(INDEX(記録入力!$A$4:$N$87,MATCH(計算①!$E24*10+COUNTIFS($E$1:$E24,$E24),記録入力!$Q$4:$Q$87,0),COLUMN()),"")</f>
        <v/>
      </c>
      <c r="J24" t="str">
        <f>IFERROR(INDEX(記録入力!$A$4:$N$87,MATCH(計算①!$E24*10+COUNTIFS($E$1:$E24,$E24),記録入力!$Q$4:$Q$87,0),COLUMN()),"")</f>
        <v/>
      </c>
      <c r="K24" t="str">
        <f>IFERROR(INDEX(記録入力!$A$4:$N$87,MATCH(計算①!$E24*10+COUNTIFS($E$1:$E24,$E24),記録入力!$Q$4:$Q$87,0),COLUMN()),"")</f>
        <v/>
      </c>
      <c r="L24" t="str">
        <f>IFERROR(INDEX(記録入力!$A$4:$N$87,MATCH(計算①!$E24*10+COUNTIFS($E$1:$E24,$E24),記録入力!$Q$4:$Q$87,0),COLUMN()),"")</f>
        <v/>
      </c>
      <c r="M24" t="str">
        <f>IFERROR(INDEX(記録入力!$A$4:$N$87,MATCH(計算①!$E24*10+COUNTIFS($E$1:$E24,$E24),記録入力!$Q$4:$Q$87,0),COLUMN()),"")</f>
        <v/>
      </c>
      <c r="N24" t="str">
        <f>IFERROR(INDEX(記録入力!$A$4:$N$87,MATCH(計算①!$E24*10+COUNTIFS($E$1:$E24,$E24),記録入力!$Q$4:$Q$87,0),COLUMN()),"")</f>
        <v/>
      </c>
    </row>
    <row r="25" spans="1:14" x14ac:dyDescent="0.2">
      <c r="A25" t="str">
        <f>IFERROR(INDEX(記録入力!$A$4:$N$87,MATCH(計算①!$E25*10+COUNTIFS($E$1:$E25,$E25),記録入力!$Q$4:$Q$87,0),COLUMN()),"")</f>
        <v/>
      </c>
      <c r="B25" t="str">
        <f>IFERROR(INDEX(記録入力!$A$4:$N$87,MATCH(計算①!$E25*10+COUNTIFS($E$1:$E25,$E25),記録入力!$Q$4:$Q$87,0),COLUMN()),"")</f>
        <v/>
      </c>
      <c r="C25" t="str">
        <f>IFERROR(INDEX(記録入力!$A$4:$N$87,MATCH(計算①!$E25*10+COUNTIFS($E$1:$E25,$E25),記録入力!$Q$4:$Q$87,0),COLUMN()),"")</f>
        <v/>
      </c>
      <c r="D25" t="str">
        <f>IFERROR(INDEX(記録入力!$A$4:$N$87,MATCH(計算①!$E25*10+COUNTIFS($E$1:$E25,$E25),記録入力!$Q$4:$Q$87,0),COLUMN()),"")</f>
        <v/>
      </c>
      <c r="E25" t="str">
        <f>IFERROR(SMALL(記録入力!$E$4:$E$87,ROW()),"")</f>
        <v/>
      </c>
      <c r="F25" t="str">
        <f>IFERROR(INDEX(記録入力!$A$4:$N$87,MATCH(計算①!$E25*10+COUNTIFS($E$1:$E25,$E25),記録入力!$Q$4:$Q$87,0),COLUMN()),"")</f>
        <v/>
      </c>
      <c r="G25" t="str">
        <f>IFERROR(INDEX(記録入力!$A$4:$N$87,MATCH(計算①!$E25*10+COUNTIFS($E$1:$E25,$E25),記録入力!$Q$4:$Q$87,0),COLUMN()),"")</f>
        <v/>
      </c>
      <c r="H25" t="str">
        <f>IFERROR(INDEX(記録入力!$A$4:$N$87,MATCH(計算①!$E25*10+COUNTIFS($E$1:$E25,$E25),記録入力!$Q$4:$Q$87,0),COLUMN()),"")</f>
        <v/>
      </c>
      <c r="I25" t="str">
        <f>IFERROR(INDEX(記録入力!$A$4:$N$87,MATCH(計算①!$E25*10+COUNTIFS($E$1:$E25,$E25),記録入力!$Q$4:$Q$87,0),COLUMN()),"")</f>
        <v/>
      </c>
      <c r="J25" t="str">
        <f>IFERROR(INDEX(記録入力!$A$4:$N$87,MATCH(計算①!$E25*10+COUNTIFS($E$1:$E25,$E25),記録入力!$Q$4:$Q$87,0),COLUMN()),"")</f>
        <v/>
      </c>
      <c r="K25" t="str">
        <f>IFERROR(INDEX(記録入力!$A$4:$N$87,MATCH(計算①!$E25*10+COUNTIFS($E$1:$E25,$E25),記録入力!$Q$4:$Q$87,0),COLUMN()),"")</f>
        <v/>
      </c>
      <c r="L25" t="str">
        <f>IFERROR(INDEX(記録入力!$A$4:$N$87,MATCH(計算①!$E25*10+COUNTIFS($E$1:$E25,$E25),記録入力!$Q$4:$Q$87,0),COLUMN()),"")</f>
        <v/>
      </c>
      <c r="M25" t="str">
        <f>IFERROR(INDEX(記録入力!$A$4:$N$87,MATCH(計算①!$E25*10+COUNTIFS($E$1:$E25,$E25),記録入力!$Q$4:$Q$87,0),COLUMN()),"")</f>
        <v/>
      </c>
      <c r="N25" t="str">
        <f>IFERROR(INDEX(記録入力!$A$4:$N$87,MATCH(計算①!$E25*10+COUNTIFS($E$1:$E25,$E25),記録入力!$Q$4:$Q$87,0),COLUMN()),"")</f>
        <v/>
      </c>
    </row>
    <row r="26" spans="1:14" x14ac:dyDescent="0.2">
      <c r="A26" t="str">
        <f>IFERROR(INDEX(記録入力!$A$4:$N$87,MATCH(計算①!$E26*10+COUNTIFS($E$1:$E26,$E26),記録入力!$Q$4:$Q$87,0),COLUMN()),"")</f>
        <v/>
      </c>
      <c r="B26" t="str">
        <f>IFERROR(INDEX(記録入力!$A$4:$N$87,MATCH(計算①!$E26*10+COUNTIFS($E$1:$E26,$E26),記録入力!$Q$4:$Q$87,0),COLUMN()),"")</f>
        <v/>
      </c>
      <c r="C26" t="str">
        <f>IFERROR(INDEX(記録入力!$A$4:$N$87,MATCH(計算①!$E26*10+COUNTIFS($E$1:$E26,$E26),記録入力!$Q$4:$Q$87,0),COLUMN()),"")</f>
        <v/>
      </c>
      <c r="D26" t="str">
        <f>IFERROR(INDEX(記録入力!$A$4:$N$87,MATCH(計算①!$E26*10+COUNTIFS($E$1:$E26,$E26),記録入力!$Q$4:$Q$87,0),COLUMN()),"")</f>
        <v/>
      </c>
      <c r="E26" t="str">
        <f>IFERROR(SMALL(記録入力!$E$4:$E$87,ROW()),"")</f>
        <v/>
      </c>
      <c r="F26" t="str">
        <f>IFERROR(INDEX(記録入力!$A$4:$N$87,MATCH(計算①!$E26*10+COUNTIFS($E$1:$E26,$E26),記録入力!$Q$4:$Q$87,0),COLUMN()),"")</f>
        <v/>
      </c>
      <c r="G26" t="str">
        <f>IFERROR(INDEX(記録入力!$A$4:$N$87,MATCH(計算①!$E26*10+COUNTIFS($E$1:$E26,$E26),記録入力!$Q$4:$Q$87,0),COLUMN()),"")</f>
        <v/>
      </c>
      <c r="H26" t="str">
        <f>IFERROR(INDEX(記録入力!$A$4:$N$87,MATCH(計算①!$E26*10+COUNTIFS($E$1:$E26,$E26),記録入力!$Q$4:$Q$87,0),COLUMN()),"")</f>
        <v/>
      </c>
      <c r="I26" t="str">
        <f>IFERROR(INDEX(記録入力!$A$4:$N$87,MATCH(計算①!$E26*10+COUNTIFS($E$1:$E26,$E26),記録入力!$Q$4:$Q$87,0),COLUMN()),"")</f>
        <v/>
      </c>
      <c r="J26" t="str">
        <f>IFERROR(INDEX(記録入力!$A$4:$N$87,MATCH(計算①!$E26*10+COUNTIFS($E$1:$E26,$E26),記録入力!$Q$4:$Q$87,0),COLUMN()),"")</f>
        <v/>
      </c>
      <c r="K26" t="str">
        <f>IFERROR(INDEX(記録入力!$A$4:$N$87,MATCH(計算①!$E26*10+COUNTIFS($E$1:$E26,$E26),記録入力!$Q$4:$Q$87,0),COLUMN()),"")</f>
        <v/>
      </c>
      <c r="L26" t="str">
        <f>IFERROR(INDEX(記録入力!$A$4:$N$87,MATCH(計算①!$E26*10+COUNTIFS($E$1:$E26,$E26),記録入力!$Q$4:$Q$87,0),COLUMN()),"")</f>
        <v/>
      </c>
      <c r="M26" t="str">
        <f>IFERROR(INDEX(記録入力!$A$4:$N$87,MATCH(計算①!$E26*10+COUNTIFS($E$1:$E26,$E26),記録入力!$Q$4:$Q$87,0),COLUMN()),"")</f>
        <v/>
      </c>
      <c r="N26" t="str">
        <f>IFERROR(INDEX(記録入力!$A$4:$N$87,MATCH(計算①!$E26*10+COUNTIFS($E$1:$E26,$E26),記録入力!$Q$4:$Q$87,0),COLUMN()),"")</f>
        <v/>
      </c>
    </row>
    <row r="27" spans="1:14" x14ac:dyDescent="0.2">
      <c r="A27" t="str">
        <f>IFERROR(INDEX(記録入力!$A$4:$N$87,MATCH(計算①!$E27*10+COUNTIFS($E$1:$E27,$E27),記録入力!$Q$4:$Q$87,0),COLUMN()),"")</f>
        <v/>
      </c>
      <c r="B27" t="str">
        <f>IFERROR(INDEX(記録入力!$A$4:$N$87,MATCH(計算①!$E27*10+COUNTIFS($E$1:$E27,$E27),記録入力!$Q$4:$Q$87,0),COLUMN()),"")</f>
        <v/>
      </c>
      <c r="C27" t="str">
        <f>IFERROR(INDEX(記録入力!$A$4:$N$87,MATCH(計算①!$E27*10+COUNTIFS($E$1:$E27,$E27),記録入力!$Q$4:$Q$87,0),COLUMN()),"")</f>
        <v/>
      </c>
      <c r="D27" t="str">
        <f>IFERROR(INDEX(記録入力!$A$4:$N$87,MATCH(計算①!$E27*10+COUNTIFS($E$1:$E27,$E27),記録入力!$Q$4:$Q$87,0),COLUMN()),"")</f>
        <v/>
      </c>
      <c r="E27" t="str">
        <f>IFERROR(SMALL(記録入力!$E$4:$E$87,ROW()),"")</f>
        <v/>
      </c>
      <c r="F27" t="str">
        <f>IFERROR(INDEX(記録入力!$A$4:$N$87,MATCH(計算①!$E27*10+COUNTIFS($E$1:$E27,$E27),記録入力!$Q$4:$Q$87,0),COLUMN()),"")</f>
        <v/>
      </c>
      <c r="G27" t="str">
        <f>IFERROR(INDEX(記録入力!$A$4:$N$87,MATCH(計算①!$E27*10+COUNTIFS($E$1:$E27,$E27),記録入力!$Q$4:$Q$87,0),COLUMN()),"")</f>
        <v/>
      </c>
      <c r="H27" t="str">
        <f>IFERROR(INDEX(記録入力!$A$4:$N$87,MATCH(計算①!$E27*10+COUNTIFS($E$1:$E27,$E27),記録入力!$Q$4:$Q$87,0),COLUMN()),"")</f>
        <v/>
      </c>
      <c r="I27" t="str">
        <f>IFERROR(INDEX(記録入力!$A$4:$N$87,MATCH(計算①!$E27*10+COUNTIFS($E$1:$E27,$E27),記録入力!$Q$4:$Q$87,0),COLUMN()),"")</f>
        <v/>
      </c>
      <c r="J27" t="str">
        <f>IFERROR(INDEX(記録入力!$A$4:$N$87,MATCH(計算①!$E27*10+COUNTIFS($E$1:$E27,$E27),記録入力!$Q$4:$Q$87,0),COLUMN()),"")</f>
        <v/>
      </c>
      <c r="K27" t="str">
        <f>IFERROR(INDEX(記録入力!$A$4:$N$87,MATCH(計算①!$E27*10+COUNTIFS($E$1:$E27,$E27),記録入力!$Q$4:$Q$87,0),COLUMN()),"")</f>
        <v/>
      </c>
      <c r="L27" t="str">
        <f>IFERROR(INDEX(記録入力!$A$4:$N$87,MATCH(計算①!$E27*10+COUNTIFS($E$1:$E27,$E27),記録入力!$Q$4:$Q$87,0),COLUMN()),"")</f>
        <v/>
      </c>
      <c r="M27" t="str">
        <f>IFERROR(INDEX(記録入力!$A$4:$N$87,MATCH(計算①!$E27*10+COUNTIFS($E$1:$E27,$E27),記録入力!$Q$4:$Q$87,0),COLUMN()),"")</f>
        <v/>
      </c>
      <c r="N27" t="str">
        <f>IFERROR(INDEX(記録入力!$A$4:$N$87,MATCH(計算①!$E27*10+COUNTIFS($E$1:$E27,$E27),記録入力!$Q$4:$Q$87,0),COLUMN()),"")</f>
        <v/>
      </c>
    </row>
    <row r="28" spans="1:14" x14ac:dyDescent="0.2">
      <c r="A28" t="str">
        <f>IFERROR(INDEX(記録入力!$A$4:$N$87,MATCH(計算①!$E28*10+COUNTIFS($E$1:$E28,$E28),記録入力!$Q$4:$Q$87,0),COLUMN()),"")</f>
        <v/>
      </c>
      <c r="B28" t="str">
        <f>IFERROR(INDEX(記録入力!$A$4:$N$87,MATCH(計算①!$E28*10+COUNTIFS($E$1:$E28,$E28),記録入力!$Q$4:$Q$87,0),COLUMN()),"")</f>
        <v/>
      </c>
      <c r="C28" t="str">
        <f>IFERROR(INDEX(記録入力!$A$4:$N$87,MATCH(計算①!$E28*10+COUNTIFS($E$1:$E28,$E28),記録入力!$Q$4:$Q$87,0),COLUMN()),"")</f>
        <v/>
      </c>
      <c r="D28" t="str">
        <f>IFERROR(INDEX(記録入力!$A$4:$N$87,MATCH(計算①!$E28*10+COUNTIFS($E$1:$E28,$E28),記録入力!$Q$4:$Q$87,0),COLUMN()),"")</f>
        <v/>
      </c>
      <c r="E28" t="str">
        <f>IFERROR(SMALL(記録入力!$E$4:$E$87,ROW()),"")</f>
        <v/>
      </c>
      <c r="F28" t="str">
        <f>IFERROR(INDEX(記録入力!$A$4:$N$87,MATCH(計算①!$E28*10+COUNTIFS($E$1:$E28,$E28),記録入力!$Q$4:$Q$87,0),COLUMN()),"")</f>
        <v/>
      </c>
      <c r="G28" t="str">
        <f>IFERROR(INDEX(記録入力!$A$4:$N$87,MATCH(計算①!$E28*10+COUNTIFS($E$1:$E28,$E28),記録入力!$Q$4:$Q$87,0),COLUMN()),"")</f>
        <v/>
      </c>
      <c r="H28" t="str">
        <f>IFERROR(INDEX(記録入力!$A$4:$N$87,MATCH(計算①!$E28*10+COUNTIFS($E$1:$E28,$E28),記録入力!$Q$4:$Q$87,0),COLUMN()),"")</f>
        <v/>
      </c>
      <c r="I28" t="str">
        <f>IFERROR(INDEX(記録入力!$A$4:$N$87,MATCH(計算①!$E28*10+COUNTIFS($E$1:$E28,$E28),記録入力!$Q$4:$Q$87,0),COLUMN()),"")</f>
        <v/>
      </c>
      <c r="J28" t="str">
        <f>IFERROR(INDEX(記録入力!$A$4:$N$87,MATCH(計算①!$E28*10+COUNTIFS($E$1:$E28,$E28),記録入力!$Q$4:$Q$87,0),COLUMN()),"")</f>
        <v/>
      </c>
      <c r="K28" t="str">
        <f>IFERROR(INDEX(記録入力!$A$4:$N$87,MATCH(計算①!$E28*10+COUNTIFS($E$1:$E28,$E28),記録入力!$Q$4:$Q$87,0),COLUMN()),"")</f>
        <v/>
      </c>
      <c r="L28" t="str">
        <f>IFERROR(INDEX(記録入力!$A$4:$N$87,MATCH(計算①!$E28*10+COUNTIFS($E$1:$E28,$E28),記録入力!$Q$4:$Q$87,0),COLUMN()),"")</f>
        <v/>
      </c>
      <c r="M28" t="str">
        <f>IFERROR(INDEX(記録入力!$A$4:$N$87,MATCH(計算①!$E28*10+COUNTIFS($E$1:$E28,$E28),記録入力!$Q$4:$Q$87,0),COLUMN()),"")</f>
        <v/>
      </c>
      <c r="N28" t="str">
        <f>IFERROR(INDEX(記録入力!$A$4:$N$87,MATCH(計算①!$E28*10+COUNTIFS($E$1:$E28,$E28),記録入力!$Q$4:$Q$87,0),COLUMN()),"")</f>
        <v/>
      </c>
    </row>
    <row r="29" spans="1:14" x14ac:dyDescent="0.2">
      <c r="A29" t="str">
        <f>IFERROR(INDEX(記録入力!$A$4:$N$87,MATCH(計算①!$E29*10+COUNTIFS($E$1:$E29,$E29),記録入力!$Q$4:$Q$87,0),COLUMN()),"")</f>
        <v/>
      </c>
      <c r="B29" t="str">
        <f>IFERROR(INDEX(記録入力!$A$4:$N$87,MATCH(計算①!$E29*10+COUNTIFS($E$1:$E29,$E29),記録入力!$Q$4:$Q$87,0),COLUMN()),"")</f>
        <v/>
      </c>
      <c r="C29" t="str">
        <f>IFERROR(INDEX(記録入力!$A$4:$N$87,MATCH(計算①!$E29*10+COUNTIFS($E$1:$E29,$E29),記録入力!$Q$4:$Q$87,0),COLUMN()),"")</f>
        <v/>
      </c>
      <c r="D29" t="str">
        <f>IFERROR(INDEX(記録入力!$A$4:$N$87,MATCH(計算①!$E29*10+COUNTIFS($E$1:$E29,$E29),記録入力!$Q$4:$Q$87,0),COLUMN()),"")</f>
        <v/>
      </c>
      <c r="E29" t="str">
        <f>IFERROR(SMALL(記録入力!$E$4:$E$87,ROW()),"")</f>
        <v/>
      </c>
      <c r="F29" t="str">
        <f>IFERROR(INDEX(記録入力!$A$4:$N$87,MATCH(計算①!$E29*10+COUNTIFS($E$1:$E29,$E29),記録入力!$Q$4:$Q$87,0),COLUMN()),"")</f>
        <v/>
      </c>
      <c r="G29" t="str">
        <f>IFERROR(INDEX(記録入力!$A$4:$N$87,MATCH(計算①!$E29*10+COUNTIFS($E$1:$E29,$E29),記録入力!$Q$4:$Q$87,0),COLUMN()),"")</f>
        <v/>
      </c>
      <c r="H29" t="str">
        <f>IFERROR(INDEX(記録入力!$A$4:$N$87,MATCH(計算①!$E29*10+COUNTIFS($E$1:$E29,$E29),記録入力!$Q$4:$Q$87,0),COLUMN()),"")</f>
        <v/>
      </c>
      <c r="I29" t="str">
        <f>IFERROR(INDEX(記録入力!$A$4:$N$87,MATCH(計算①!$E29*10+COUNTIFS($E$1:$E29,$E29),記録入力!$Q$4:$Q$87,0),COLUMN()),"")</f>
        <v/>
      </c>
      <c r="J29" t="str">
        <f>IFERROR(INDEX(記録入力!$A$4:$N$87,MATCH(計算①!$E29*10+COUNTIFS($E$1:$E29,$E29),記録入力!$Q$4:$Q$87,0),COLUMN()),"")</f>
        <v/>
      </c>
      <c r="K29" t="str">
        <f>IFERROR(INDEX(記録入力!$A$4:$N$87,MATCH(計算①!$E29*10+COUNTIFS($E$1:$E29,$E29),記録入力!$Q$4:$Q$87,0),COLUMN()),"")</f>
        <v/>
      </c>
      <c r="L29" t="str">
        <f>IFERROR(INDEX(記録入力!$A$4:$N$87,MATCH(計算①!$E29*10+COUNTIFS($E$1:$E29,$E29),記録入力!$Q$4:$Q$87,0),COLUMN()),"")</f>
        <v/>
      </c>
      <c r="M29" t="str">
        <f>IFERROR(INDEX(記録入力!$A$4:$N$87,MATCH(計算①!$E29*10+COUNTIFS($E$1:$E29,$E29),記録入力!$Q$4:$Q$87,0),COLUMN()),"")</f>
        <v/>
      </c>
      <c r="N29" t="str">
        <f>IFERROR(INDEX(記録入力!$A$4:$N$87,MATCH(計算①!$E29*10+COUNTIFS($E$1:$E29,$E29),記録入力!$Q$4:$Q$87,0),COLUMN()),"")</f>
        <v/>
      </c>
    </row>
    <row r="30" spans="1:14" x14ac:dyDescent="0.2">
      <c r="A30" t="str">
        <f>IFERROR(INDEX(記録入力!$A$4:$N$87,MATCH(計算①!$E30*10+COUNTIFS($E$1:$E30,$E30),記録入力!$Q$4:$Q$87,0),COLUMN()),"")</f>
        <v/>
      </c>
      <c r="B30" t="str">
        <f>IFERROR(INDEX(記録入力!$A$4:$N$87,MATCH(計算①!$E30*10+COUNTIFS($E$1:$E30,$E30),記録入力!$Q$4:$Q$87,0),COLUMN()),"")</f>
        <v/>
      </c>
      <c r="C30" t="str">
        <f>IFERROR(INDEX(記録入力!$A$4:$N$87,MATCH(計算①!$E30*10+COUNTIFS($E$1:$E30,$E30),記録入力!$Q$4:$Q$87,0),COLUMN()),"")</f>
        <v/>
      </c>
      <c r="D30" t="str">
        <f>IFERROR(INDEX(記録入力!$A$4:$N$87,MATCH(計算①!$E30*10+COUNTIFS($E$1:$E30,$E30),記録入力!$Q$4:$Q$87,0),COLUMN()),"")</f>
        <v/>
      </c>
      <c r="E30" t="str">
        <f>IFERROR(SMALL(記録入力!$E$4:$E$87,ROW()),"")</f>
        <v/>
      </c>
      <c r="F30" t="str">
        <f>IFERROR(INDEX(記録入力!$A$4:$N$87,MATCH(計算①!$E30*10+COUNTIFS($E$1:$E30,$E30),記録入力!$Q$4:$Q$87,0),COLUMN()),"")</f>
        <v/>
      </c>
      <c r="G30" t="str">
        <f>IFERROR(INDEX(記録入力!$A$4:$N$87,MATCH(計算①!$E30*10+COUNTIFS($E$1:$E30,$E30),記録入力!$Q$4:$Q$87,0),COLUMN()),"")</f>
        <v/>
      </c>
      <c r="H30" t="str">
        <f>IFERROR(INDEX(記録入力!$A$4:$N$87,MATCH(計算①!$E30*10+COUNTIFS($E$1:$E30,$E30),記録入力!$Q$4:$Q$87,0),COLUMN()),"")</f>
        <v/>
      </c>
      <c r="I30" t="str">
        <f>IFERROR(INDEX(記録入力!$A$4:$N$87,MATCH(計算①!$E30*10+COUNTIFS($E$1:$E30,$E30),記録入力!$Q$4:$Q$87,0),COLUMN()),"")</f>
        <v/>
      </c>
      <c r="J30" t="str">
        <f>IFERROR(INDEX(記録入力!$A$4:$N$87,MATCH(計算①!$E30*10+COUNTIFS($E$1:$E30,$E30),記録入力!$Q$4:$Q$87,0),COLUMN()),"")</f>
        <v/>
      </c>
      <c r="K30" t="str">
        <f>IFERROR(INDEX(記録入力!$A$4:$N$87,MATCH(計算①!$E30*10+COUNTIFS($E$1:$E30,$E30),記録入力!$Q$4:$Q$87,0),COLUMN()),"")</f>
        <v/>
      </c>
      <c r="L30" t="str">
        <f>IFERROR(INDEX(記録入力!$A$4:$N$87,MATCH(計算①!$E30*10+COUNTIFS($E$1:$E30,$E30),記録入力!$Q$4:$Q$87,0),COLUMN()),"")</f>
        <v/>
      </c>
      <c r="M30" t="str">
        <f>IFERROR(INDEX(記録入力!$A$4:$N$87,MATCH(計算①!$E30*10+COUNTIFS($E$1:$E30,$E30),記録入力!$Q$4:$Q$87,0),COLUMN()),"")</f>
        <v/>
      </c>
      <c r="N30" t="str">
        <f>IFERROR(INDEX(記録入力!$A$4:$N$87,MATCH(計算①!$E30*10+COUNTIFS($E$1:$E30,$E30),記録入力!$Q$4:$Q$87,0),COLUMN()),"")</f>
        <v/>
      </c>
    </row>
    <row r="31" spans="1:14" x14ac:dyDescent="0.2">
      <c r="A31" t="str">
        <f>IFERROR(INDEX(記録入力!$A$4:$N$87,MATCH(計算①!$E31*10+COUNTIFS($E$1:$E31,$E31),記録入力!$Q$4:$Q$87,0),COLUMN()),"")</f>
        <v/>
      </c>
      <c r="B31" t="str">
        <f>IFERROR(INDEX(記録入力!$A$4:$N$87,MATCH(計算①!$E31*10+COUNTIFS($E$1:$E31,$E31),記録入力!$Q$4:$Q$87,0),COLUMN()),"")</f>
        <v/>
      </c>
      <c r="C31" t="str">
        <f>IFERROR(INDEX(記録入力!$A$4:$N$87,MATCH(計算①!$E31*10+COUNTIFS($E$1:$E31,$E31),記録入力!$Q$4:$Q$87,0),COLUMN()),"")</f>
        <v/>
      </c>
      <c r="D31" t="str">
        <f>IFERROR(INDEX(記録入力!$A$4:$N$87,MATCH(計算①!$E31*10+COUNTIFS($E$1:$E31,$E31),記録入力!$Q$4:$Q$87,0),COLUMN()),"")</f>
        <v/>
      </c>
      <c r="E31" t="str">
        <f>IFERROR(SMALL(記録入力!$E$4:$E$87,ROW()),"")</f>
        <v/>
      </c>
      <c r="F31" t="str">
        <f>IFERROR(INDEX(記録入力!$A$4:$N$87,MATCH(計算①!$E31*10+COUNTIFS($E$1:$E31,$E31),記録入力!$Q$4:$Q$87,0),COLUMN()),"")</f>
        <v/>
      </c>
      <c r="G31" t="str">
        <f>IFERROR(INDEX(記録入力!$A$4:$N$87,MATCH(計算①!$E31*10+COUNTIFS($E$1:$E31,$E31),記録入力!$Q$4:$Q$87,0),COLUMN()),"")</f>
        <v/>
      </c>
      <c r="H31" t="str">
        <f>IFERROR(INDEX(記録入力!$A$4:$N$87,MATCH(計算①!$E31*10+COUNTIFS($E$1:$E31,$E31),記録入力!$Q$4:$Q$87,0),COLUMN()),"")</f>
        <v/>
      </c>
      <c r="I31" t="str">
        <f>IFERROR(INDEX(記録入力!$A$4:$N$87,MATCH(計算①!$E31*10+COUNTIFS($E$1:$E31,$E31),記録入力!$Q$4:$Q$87,0),COLUMN()),"")</f>
        <v/>
      </c>
      <c r="J31" t="str">
        <f>IFERROR(INDEX(記録入力!$A$4:$N$87,MATCH(計算①!$E31*10+COUNTIFS($E$1:$E31,$E31),記録入力!$Q$4:$Q$87,0),COLUMN()),"")</f>
        <v/>
      </c>
      <c r="K31" t="str">
        <f>IFERROR(INDEX(記録入力!$A$4:$N$87,MATCH(計算①!$E31*10+COUNTIFS($E$1:$E31,$E31),記録入力!$Q$4:$Q$87,0),COLUMN()),"")</f>
        <v/>
      </c>
      <c r="L31" t="str">
        <f>IFERROR(INDEX(記録入力!$A$4:$N$87,MATCH(計算①!$E31*10+COUNTIFS($E$1:$E31,$E31),記録入力!$Q$4:$Q$87,0),COLUMN()),"")</f>
        <v/>
      </c>
      <c r="M31" t="str">
        <f>IFERROR(INDEX(記録入力!$A$4:$N$87,MATCH(計算①!$E31*10+COUNTIFS($E$1:$E31,$E31),記録入力!$Q$4:$Q$87,0),COLUMN()),"")</f>
        <v/>
      </c>
      <c r="N31" t="str">
        <f>IFERROR(INDEX(記録入力!$A$4:$N$87,MATCH(計算①!$E31*10+COUNTIFS($E$1:$E31,$E31),記録入力!$Q$4:$Q$87,0),COLUMN()),"")</f>
        <v/>
      </c>
    </row>
    <row r="32" spans="1:14" x14ac:dyDescent="0.2">
      <c r="A32" t="str">
        <f>IFERROR(INDEX(記録入力!$A$4:$N$87,MATCH(計算①!$E32*10+COUNTIFS($E$1:$E32,$E32),記録入力!$Q$4:$Q$87,0),COLUMN()),"")</f>
        <v/>
      </c>
      <c r="B32" t="str">
        <f>IFERROR(INDEX(記録入力!$A$4:$N$87,MATCH(計算①!$E32*10+COUNTIFS($E$1:$E32,$E32),記録入力!$Q$4:$Q$87,0),COLUMN()),"")</f>
        <v/>
      </c>
      <c r="C32" t="str">
        <f>IFERROR(INDEX(記録入力!$A$4:$N$87,MATCH(計算①!$E32*10+COUNTIFS($E$1:$E32,$E32),記録入力!$Q$4:$Q$87,0),COLUMN()),"")</f>
        <v/>
      </c>
      <c r="D32" t="str">
        <f>IFERROR(INDEX(記録入力!$A$4:$N$87,MATCH(計算①!$E32*10+COUNTIFS($E$1:$E32,$E32),記録入力!$Q$4:$Q$87,0),COLUMN()),"")</f>
        <v/>
      </c>
      <c r="E32" t="str">
        <f>IFERROR(SMALL(記録入力!$E$4:$E$87,ROW()),"")</f>
        <v/>
      </c>
      <c r="F32" t="str">
        <f>IFERROR(INDEX(記録入力!$A$4:$N$87,MATCH(計算①!$E32*10+COUNTIFS($E$1:$E32,$E32),記録入力!$Q$4:$Q$87,0),COLUMN()),"")</f>
        <v/>
      </c>
      <c r="G32" t="str">
        <f>IFERROR(INDEX(記録入力!$A$4:$N$87,MATCH(計算①!$E32*10+COUNTIFS($E$1:$E32,$E32),記録入力!$Q$4:$Q$87,0),COLUMN()),"")</f>
        <v/>
      </c>
      <c r="H32" t="str">
        <f>IFERROR(INDEX(記録入力!$A$4:$N$87,MATCH(計算①!$E32*10+COUNTIFS($E$1:$E32,$E32),記録入力!$Q$4:$Q$87,0),COLUMN()),"")</f>
        <v/>
      </c>
      <c r="I32" t="str">
        <f>IFERROR(INDEX(記録入力!$A$4:$N$87,MATCH(計算①!$E32*10+COUNTIFS($E$1:$E32,$E32),記録入力!$Q$4:$Q$87,0),COLUMN()),"")</f>
        <v/>
      </c>
      <c r="J32" t="str">
        <f>IFERROR(INDEX(記録入力!$A$4:$N$87,MATCH(計算①!$E32*10+COUNTIFS($E$1:$E32,$E32),記録入力!$Q$4:$Q$87,0),COLUMN()),"")</f>
        <v/>
      </c>
      <c r="K32" t="str">
        <f>IFERROR(INDEX(記録入力!$A$4:$N$87,MATCH(計算①!$E32*10+COUNTIFS($E$1:$E32,$E32),記録入力!$Q$4:$Q$87,0),COLUMN()),"")</f>
        <v/>
      </c>
      <c r="L32" t="str">
        <f>IFERROR(INDEX(記録入力!$A$4:$N$87,MATCH(計算①!$E32*10+COUNTIFS($E$1:$E32,$E32),記録入力!$Q$4:$Q$87,0),COLUMN()),"")</f>
        <v/>
      </c>
      <c r="M32" t="str">
        <f>IFERROR(INDEX(記録入力!$A$4:$N$87,MATCH(計算①!$E32*10+COUNTIFS($E$1:$E32,$E32),記録入力!$Q$4:$Q$87,0),COLUMN()),"")</f>
        <v/>
      </c>
      <c r="N32" t="str">
        <f>IFERROR(INDEX(記録入力!$A$4:$N$87,MATCH(計算①!$E32*10+COUNTIFS($E$1:$E32,$E32),記録入力!$Q$4:$Q$87,0),COLUMN()),"")</f>
        <v/>
      </c>
    </row>
    <row r="33" spans="1:14" x14ac:dyDescent="0.2">
      <c r="A33" t="str">
        <f>IFERROR(INDEX(記録入力!$A$4:$N$87,MATCH(計算①!$E33*10+COUNTIFS($E$1:$E33,$E33),記録入力!$Q$4:$Q$87,0),COLUMN()),"")</f>
        <v/>
      </c>
      <c r="B33" t="str">
        <f>IFERROR(INDEX(記録入力!$A$4:$N$87,MATCH(計算①!$E33*10+COUNTIFS($E$1:$E33,$E33),記録入力!$Q$4:$Q$87,0),COLUMN()),"")</f>
        <v/>
      </c>
      <c r="C33" t="str">
        <f>IFERROR(INDEX(記録入力!$A$4:$N$87,MATCH(計算①!$E33*10+COUNTIFS($E$1:$E33,$E33),記録入力!$Q$4:$Q$87,0),COLUMN()),"")</f>
        <v/>
      </c>
      <c r="D33" t="str">
        <f>IFERROR(INDEX(記録入力!$A$4:$N$87,MATCH(計算①!$E33*10+COUNTIFS($E$1:$E33,$E33),記録入力!$Q$4:$Q$87,0),COLUMN()),"")</f>
        <v/>
      </c>
      <c r="E33" t="str">
        <f>IFERROR(SMALL(記録入力!$E$4:$E$87,ROW()),"")</f>
        <v/>
      </c>
      <c r="F33" t="str">
        <f>IFERROR(INDEX(記録入力!$A$4:$N$87,MATCH(計算①!$E33*10+COUNTIFS($E$1:$E33,$E33),記録入力!$Q$4:$Q$87,0),COLUMN()),"")</f>
        <v/>
      </c>
      <c r="G33" t="str">
        <f>IFERROR(INDEX(記録入力!$A$4:$N$87,MATCH(計算①!$E33*10+COUNTIFS($E$1:$E33,$E33),記録入力!$Q$4:$Q$87,0),COLUMN()),"")</f>
        <v/>
      </c>
      <c r="H33" t="str">
        <f>IFERROR(INDEX(記録入力!$A$4:$N$87,MATCH(計算①!$E33*10+COUNTIFS($E$1:$E33,$E33),記録入力!$Q$4:$Q$87,0),COLUMN()),"")</f>
        <v/>
      </c>
      <c r="I33" t="str">
        <f>IFERROR(INDEX(記録入力!$A$4:$N$87,MATCH(計算①!$E33*10+COUNTIFS($E$1:$E33,$E33),記録入力!$Q$4:$Q$87,0),COLUMN()),"")</f>
        <v/>
      </c>
      <c r="J33" t="str">
        <f>IFERROR(INDEX(記録入力!$A$4:$N$87,MATCH(計算①!$E33*10+COUNTIFS($E$1:$E33,$E33),記録入力!$Q$4:$Q$87,0),COLUMN()),"")</f>
        <v/>
      </c>
      <c r="K33" t="str">
        <f>IFERROR(INDEX(記録入力!$A$4:$N$87,MATCH(計算①!$E33*10+COUNTIFS($E$1:$E33,$E33),記録入力!$Q$4:$Q$87,0),COLUMN()),"")</f>
        <v/>
      </c>
      <c r="L33" t="str">
        <f>IFERROR(INDEX(記録入力!$A$4:$N$87,MATCH(計算①!$E33*10+COUNTIFS($E$1:$E33,$E33),記録入力!$Q$4:$Q$87,0),COLUMN()),"")</f>
        <v/>
      </c>
      <c r="M33" t="str">
        <f>IFERROR(INDEX(記録入力!$A$4:$N$87,MATCH(計算①!$E33*10+COUNTIFS($E$1:$E33,$E33),記録入力!$Q$4:$Q$87,0),COLUMN()),"")</f>
        <v/>
      </c>
      <c r="N33" t="str">
        <f>IFERROR(INDEX(記録入力!$A$4:$N$87,MATCH(計算①!$E33*10+COUNTIFS($E$1:$E33,$E33),記録入力!$Q$4:$Q$87,0),COLUMN()),"")</f>
        <v/>
      </c>
    </row>
    <row r="34" spans="1:14" x14ac:dyDescent="0.2">
      <c r="A34" t="str">
        <f>IFERROR(INDEX(記録入力!$A$4:$N$87,MATCH(計算①!$E34*10+COUNTIFS($E$1:$E34,$E34),記録入力!$Q$4:$Q$87,0),COLUMN()),"")</f>
        <v/>
      </c>
      <c r="B34" t="str">
        <f>IFERROR(INDEX(記録入力!$A$4:$N$87,MATCH(計算①!$E34*10+COUNTIFS($E$1:$E34,$E34),記録入力!$Q$4:$Q$87,0),COLUMN()),"")</f>
        <v/>
      </c>
      <c r="C34" t="str">
        <f>IFERROR(INDEX(記録入力!$A$4:$N$87,MATCH(計算①!$E34*10+COUNTIFS($E$1:$E34,$E34),記録入力!$Q$4:$Q$87,0),COLUMN()),"")</f>
        <v/>
      </c>
      <c r="D34" t="str">
        <f>IFERROR(INDEX(記録入力!$A$4:$N$87,MATCH(計算①!$E34*10+COUNTIFS($E$1:$E34,$E34),記録入力!$Q$4:$Q$87,0),COLUMN()),"")</f>
        <v/>
      </c>
      <c r="E34" t="str">
        <f>IFERROR(SMALL(記録入力!$E$4:$E$87,ROW()),"")</f>
        <v/>
      </c>
      <c r="F34" t="str">
        <f>IFERROR(INDEX(記録入力!$A$4:$N$87,MATCH(計算①!$E34*10+COUNTIFS($E$1:$E34,$E34),記録入力!$Q$4:$Q$87,0),COLUMN()),"")</f>
        <v/>
      </c>
      <c r="G34" t="str">
        <f>IFERROR(INDEX(記録入力!$A$4:$N$87,MATCH(計算①!$E34*10+COUNTIFS($E$1:$E34,$E34),記録入力!$Q$4:$Q$87,0),COLUMN()),"")</f>
        <v/>
      </c>
      <c r="H34" t="str">
        <f>IFERROR(INDEX(記録入力!$A$4:$N$87,MATCH(計算①!$E34*10+COUNTIFS($E$1:$E34,$E34),記録入力!$Q$4:$Q$87,0),COLUMN()),"")</f>
        <v/>
      </c>
      <c r="I34" t="str">
        <f>IFERROR(INDEX(記録入力!$A$4:$N$87,MATCH(計算①!$E34*10+COUNTIFS($E$1:$E34,$E34),記録入力!$Q$4:$Q$87,0),COLUMN()),"")</f>
        <v/>
      </c>
      <c r="J34" t="str">
        <f>IFERROR(INDEX(記録入力!$A$4:$N$87,MATCH(計算①!$E34*10+COUNTIFS($E$1:$E34,$E34),記録入力!$Q$4:$Q$87,0),COLUMN()),"")</f>
        <v/>
      </c>
      <c r="K34" t="str">
        <f>IFERROR(INDEX(記録入力!$A$4:$N$87,MATCH(計算①!$E34*10+COUNTIFS($E$1:$E34,$E34),記録入力!$Q$4:$Q$87,0),COLUMN()),"")</f>
        <v/>
      </c>
      <c r="L34" t="str">
        <f>IFERROR(INDEX(記録入力!$A$4:$N$87,MATCH(計算①!$E34*10+COUNTIFS($E$1:$E34,$E34),記録入力!$Q$4:$Q$87,0),COLUMN()),"")</f>
        <v/>
      </c>
      <c r="M34" t="str">
        <f>IFERROR(INDEX(記録入力!$A$4:$N$87,MATCH(計算①!$E34*10+COUNTIFS($E$1:$E34,$E34),記録入力!$Q$4:$Q$87,0),COLUMN()),"")</f>
        <v/>
      </c>
      <c r="N34" t="str">
        <f>IFERROR(INDEX(記録入力!$A$4:$N$87,MATCH(計算①!$E34*10+COUNTIFS($E$1:$E34,$E34),記録入力!$Q$4:$Q$87,0),COLUMN()),"")</f>
        <v/>
      </c>
    </row>
    <row r="35" spans="1:14" x14ac:dyDescent="0.2">
      <c r="A35" t="str">
        <f>IFERROR(INDEX(記録入力!$A$4:$N$87,MATCH(計算①!$E35*10+COUNTIFS($E$1:$E35,$E35),記録入力!$Q$4:$Q$87,0),COLUMN()),"")</f>
        <v/>
      </c>
      <c r="B35" t="str">
        <f>IFERROR(INDEX(記録入力!$A$4:$N$87,MATCH(計算①!$E35*10+COUNTIFS($E$1:$E35,$E35),記録入力!$Q$4:$Q$87,0),COLUMN()),"")</f>
        <v/>
      </c>
      <c r="C35" t="str">
        <f>IFERROR(INDEX(記録入力!$A$4:$N$87,MATCH(計算①!$E35*10+COUNTIFS($E$1:$E35,$E35),記録入力!$Q$4:$Q$87,0),COLUMN()),"")</f>
        <v/>
      </c>
      <c r="D35" t="str">
        <f>IFERROR(INDEX(記録入力!$A$4:$N$87,MATCH(計算①!$E35*10+COUNTIFS($E$1:$E35,$E35),記録入力!$Q$4:$Q$87,0),COLUMN()),"")</f>
        <v/>
      </c>
      <c r="E35" t="str">
        <f>IFERROR(SMALL(記録入力!$E$4:$E$87,ROW()),"")</f>
        <v/>
      </c>
      <c r="F35" t="str">
        <f>IFERROR(INDEX(記録入力!$A$4:$N$87,MATCH(計算①!$E35*10+COUNTIFS($E$1:$E35,$E35),記録入力!$Q$4:$Q$87,0),COLUMN()),"")</f>
        <v/>
      </c>
      <c r="G35" t="str">
        <f>IFERROR(INDEX(記録入力!$A$4:$N$87,MATCH(計算①!$E35*10+COUNTIFS($E$1:$E35,$E35),記録入力!$Q$4:$Q$87,0),COLUMN()),"")</f>
        <v/>
      </c>
      <c r="H35" t="str">
        <f>IFERROR(INDEX(記録入力!$A$4:$N$87,MATCH(計算①!$E35*10+COUNTIFS($E$1:$E35,$E35),記録入力!$Q$4:$Q$87,0),COLUMN()),"")</f>
        <v/>
      </c>
      <c r="I35" t="str">
        <f>IFERROR(INDEX(記録入力!$A$4:$N$87,MATCH(計算①!$E35*10+COUNTIFS($E$1:$E35,$E35),記録入力!$Q$4:$Q$87,0),COLUMN()),"")</f>
        <v/>
      </c>
      <c r="J35" t="str">
        <f>IFERROR(INDEX(記録入力!$A$4:$N$87,MATCH(計算①!$E35*10+COUNTIFS($E$1:$E35,$E35),記録入力!$Q$4:$Q$87,0),COLUMN()),"")</f>
        <v/>
      </c>
      <c r="K35" t="str">
        <f>IFERROR(INDEX(記録入力!$A$4:$N$87,MATCH(計算①!$E35*10+COUNTIFS($E$1:$E35,$E35),記録入力!$Q$4:$Q$87,0),COLUMN()),"")</f>
        <v/>
      </c>
      <c r="L35" t="str">
        <f>IFERROR(INDEX(記録入力!$A$4:$N$87,MATCH(計算①!$E35*10+COUNTIFS($E$1:$E35,$E35),記録入力!$Q$4:$Q$87,0),COLUMN()),"")</f>
        <v/>
      </c>
      <c r="M35" t="str">
        <f>IFERROR(INDEX(記録入力!$A$4:$N$87,MATCH(計算①!$E35*10+COUNTIFS($E$1:$E35,$E35),記録入力!$Q$4:$Q$87,0),COLUMN()),"")</f>
        <v/>
      </c>
      <c r="N35" t="str">
        <f>IFERROR(INDEX(記録入力!$A$4:$N$87,MATCH(計算①!$E35*10+COUNTIFS($E$1:$E35,$E35),記録入力!$Q$4:$Q$87,0),COLUMN()),"")</f>
        <v/>
      </c>
    </row>
    <row r="36" spans="1:14" x14ac:dyDescent="0.2">
      <c r="A36" t="str">
        <f>IFERROR(INDEX(記録入力!$A$4:$N$87,MATCH(計算①!$E36*10+COUNTIFS($E$1:$E36,$E36),記録入力!$Q$4:$Q$87,0),COLUMN()),"")</f>
        <v/>
      </c>
      <c r="B36" t="str">
        <f>IFERROR(INDEX(記録入力!$A$4:$N$87,MATCH(計算①!$E36*10+COUNTIFS($E$1:$E36,$E36),記録入力!$Q$4:$Q$87,0),COLUMN()),"")</f>
        <v/>
      </c>
      <c r="C36" t="str">
        <f>IFERROR(INDEX(記録入力!$A$4:$N$87,MATCH(計算①!$E36*10+COUNTIFS($E$1:$E36,$E36),記録入力!$Q$4:$Q$87,0),COLUMN()),"")</f>
        <v/>
      </c>
      <c r="D36" t="str">
        <f>IFERROR(INDEX(記録入力!$A$4:$N$87,MATCH(計算①!$E36*10+COUNTIFS($E$1:$E36,$E36),記録入力!$Q$4:$Q$87,0),COLUMN()),"")</f>
        <v/>
      </c>
      <c r="E36" t="str">
        <f>IFERROR(SMALL(記録入力!$E$4:$E$87,ROW()),"")</f>
        <v/>
      </c>
      <c r="F36" t="str">
        <f>IFERROR(INDEX(記録入力!$A$4:$N$87,MATCH(計算①!$E36*10+COUNTIFS($E$1:$E36,$E36),記録入力!$Q$4:$Q$87,0),COLUMN()),"")</f>
        <v/>
      </c>
      <c r="G36" t="str">
        <f>IFERROR(INDEX(記録入力!$A$4:$N$87,MATCH(計算①!$E36*10+COUNTIFS($E$1:$E36,$E36),記録入力!$Q$4:$Q$87,0),COLUMN()),"")</f>
        <v/>
      </c>
      <c r="H36" t="str">
        <f>IFERROR(INDEX(記録入力!$A$4:$N$87,MATCH(計算①!$E36*10+COUNTIFS($E$1:$E36,$E36),記録入力!$Q$4:$Q$87,0),COLUMN()),"")</f>
        <v/>
      </c>
      <c r="I36" t="str">
        <f>IFERROR(INDEX(記録入力!$A$4:$N$87,MATCH(計算①!$E36*10+COUNTIFS($E$1:$E36,$E36),記録入力!$Q$4:$Q$87,0),COLUMN()),"")</f>
        <v/>
      </c>
      <c r="J36" t="str">
        <f>IFERROR(INDEX(記録入力!$A$4:$N$87,MATCH(計算①!$E36*10+COUNTIFS($E$1:$E36,$E36),記録入力!$Q$4:$Q$87,0),COLUMN()),"")</f>
        <v/>
      </c>
      <c r="K36" t="str">
        <f>IFERROR(INDEX(記録入力!$A$4:$N$87,MATCH(計算①!$E36*10+COUNTIFS($E$1:$E36,$E36),記録入力!$Q$4:$Q$87,0),COLUMN()),"")</f>
        <v/>
      </c>
      <c r="L36" t="str">
        <f>IFERROR(INDEX(記録入力!$A$4:$N$87,MATCH(計算①!$E36*10+COUNTIFS($E$1:$E36,$E36),記録入力!$Q$4:$Q$87,0),COLUMN()),"")</f>
        <v/>
      </c>
      <c r="M36" t="str">
        <f>IFERROR(INDEX(記録入力!$A$4:$N$87,MATCH(計算①!$E36*10+COUNTIFS($E$1:$E36,$E36),記録入力!$Q$4:$Q$87,0),COLUMN()),"")</f>
        <v/>
      </c>
      <c r="N36" t="str">
        <f>IFERROR(INDEX(記録入力!$A$4:$N$87,MATCH(計算①!$E36*10+COUNTIFS($E$1:$E36,$E36),記録入力!$Q$4:$Q$87,0),COLUMN()),"")</f>
        <v/>
      </c>
    </row>
    <row r="37" spans="1:14" x14ac:dyDescent="0.2">
      <c r="A37" t="str">
        <f>IFERROR(INDEX(記録入力!$A$4:$N$87,MATCH(計算①!$E37*10+COUNTIFS($E$1:$E37,$E37),記録入力!$Q$4:$Q$87,0),COLUMN()),"")</f>
        <v/>
      </c>
      <c r="B37" t="str">
        <f>IFERROR(INDEX(記録入力!$A$4:$N$87,MATCH(計算①!$E37*10+COUNTIFS($E$1:$E37,$E37),記録入力!$Q$4:$Q$87,0),COLUMN()),"")</f>
        <v/>
      </c>
      <c r="C37" t="str">
        <f>IFERROR(INDEX(記録入力!$A$4:$N$87,MATCH(計算①!$E37*10+COUNTIFS($E$1:$E37,$E37),記録入力!$Q$4:$Q$87,0),COLUMN()),"")</f>
        <v/>
      </c>
      <c r="D37" t="str">
        <f>IFERROR(INDEX(記録入力!$A$4:$N$87,MATCH(計算①!$E37*10+COUNTIFS($E$1:$E37,$E37),記録入力!$Q$4:$Q$87,0),COLUMN()),"")</f>
        <v/>
      </c>
      <c r="E37" t="str">
        <f>IFERROR(SMALL(記録入力!$E$4:$E$87,ROW()),"")</f>
        <v/>
      </c>
      <c r="F37" t="str">
        <f>IFERROR(INDEX(記録入力!$A$4:$N$87,MATCH(計算①!$E37*10+COUNTIFS($E$1:$E37,$E37),記録入力!$Q$4:$Q$87,0),COLUMN()),"")</f>
        <v/>
      </c>
      <c r="G37" t="str">
        <f>IFERROR(INDEX(記録入力!$A$4:$N$87,MATCH(計算①!$E37*10+COUNTIFS($E$1:$E37,$E37),記録入力!$Q$4:$Q$87,0),COLUMN()),"")</f>
        <v/>
      </c>
      <c r="H37" t="str">
        <f>IFERROR(INDEX(記録入力!$A$4:$N$87,MATCH(計算①!$E37*10+COUNTIFS($E$1:$E37,$E37),記録入力!$Q$4:$Q$87,0),COLUMN()),"")</f>
        <v/>
      </c>
      <c r="I37" t="str">
        <f>IFERROR(INDEX(記録入力!$A$4:$N$87,MATCH(計算①!$E37*10+COUNTIFS($E$1:$E37,$E37),記録入力!$Q$4:$Q$87,0),COLUMN()),"")</f>
        <v/>
      </c>
      <c r="J37" t="str">
        <f>IFERROR(INDEX(記録入力!$A$4:$N$87,MATCH(計算①!$E37*10+COUNTIFS($E$1:$E37,$E37),記録入力!$Q$4:$Q$87,0),COLUMN()),"")</f>
        <v/>
      </c>
      <c r="K37" t="str">
        <f>IFERROR(INDEX(記録入力!$A$4:$N$87,MATCH(計算①!$E37*10+COUNTIFS($E$1:$E37,$E37),記録入力!$Q$4:$Q$87,0),COLUMN()),"")</f>
        <v/>
      </c>
      <c r="L37" t="str">
        <f>IFERROR(INDEX(記録入力!$A$4:$N$87,MATCH(計算①!$E37*10+COUNTIFS($E$1:$E37,$E37),記録入力!$Q$4:$Q$87,0),COLUMN()),"")</f>
        <v/>
      </c>
      <c r="M37" t="str">
        <f>IFERROR(INDEX(記録入力!$A$4:$N$87,MATCH(計算①!$E37*10+COUNTIFS($E$1:$E37,$E37),記録入力!$Q$4:$Q$87,0),COLUMN()),"")</f>
        <v/>
      </c>
      <c r="N37" t="str">
        <f>IFERROR(INDEX(記録入力!$A$4:$N$87,MATCH(計算①!$E37*10+COUNTIFS($E$1:$E37,$E37),記録入力!$Q$4:$Q$87,0),COLUMN()),"")</f>
        <v/>
      </c>
    </row>
    <row r="38" spans="1:14" x14ac:dyDescent="0.2">
      <c r="A38" t="str">
        <f>IFERROR(INDEX(記録入力!$A$4:$N$87,MATCH(計算①!$E38*10+COUNTIFS($E$1:$E38,$E38),記録入力!$Q$4:$Q$87,0),COLUMN()),"")</f>
        <v/>
      </c>
      <c r="B38" t="str">
        <f>IFERROR(INDEX(記録入力!$A$4:$N$87,MATCH(計算①!$E38*10+COUNTIFS($E$1:$E38,$E38),記録入力!$Q$4:$Q$87,0),COLUMN()),"")</f>
        <v/>
      </c>
      <c r="C38" t="str">
        <f>IFERROR(INDEX(記録入力!$A$4:$N$87,MATCH(計算①!$E38*10+COUNTIFS($E$1:$E38,$E38),記録入力!$Q$4:$Q$87,0),COLUMN()),"")</f>
        <v/>
      </c>
      <c r="D38" t="str">
        <f>IFERROR(INDEX(記録入力!$A$4:$N$87,MATCH(計算①!$E38*10+COUNTIFS($E$1:$E38,$E38),記録入力!$Q$4:$Q$87,0),COLUMN()),"")</f>
        <v/>
      </c>
      <c r="E38" t="str">
        <f>IFERROR(SMALL(記録入力!$E$4:$E$87,ROW()),"")</f>
        <v/>
      </c>
      <c r="F38" t="str">
        <f>IFERROR(INDEX(記録入力!$A$4:$N$87,MATCH(計算①!$E38*10+COUNTIFS($E$1:$E38,$E38),記録入力!$Q$4:$Q$87,0),COLUMN()),"")</f>
        <v/>
      </c>
      <c r="G38" t="str">
        <f>IFERROR(INDEX(記録入力!$A$4:$N$87,MATCH(計算①!$E38*10+COUNTIFS($E$1:$E38,$E38),記録入力!$Q$4:$Q$87,0),COLUMN()),"")</f>
        <v/>
      </c>
      <c r="H38" t="str">
        <f>IFERROR(INDEX(記録入力!$A$4:$N$87,MATCH(計算①!$E38*10+COUNTIFS($E$1:$E38,$E38),記録入力!$Q$4:$Q$87,0),COLUMN()),"")</f>
        <v/>
      </c>
      <c r="I38" t="str">
        <f>IFERROR(INDEX(記録入力!$A$4:$N$87,MATCH(計算①!$E38*10+COUNTIFS($E$1:$E38,$E38),記録入力!$Q$4:$Q$87,0),COLUMN()),"")</f>
        <v/>
      </c>
      <c r="J38" t="str">
        <f>IFERROR(INDEX(記録入力!$A$4:$N$87,MATCH(計算①!$E38*10+COUNTIFS($E$1:$E38,$E38),記録入力!$Q$4:$Q$87,0),COLUMN()),"")</f>
        <v/>
      </c>
      <c r="K38" t="str">
        <f>IFERROR(INDEX(記録入力!$A$4:$N$87,MATCH(計算①!$E38*10+COUNTIFS($E$1:$E38,$E38),記録入力!$Q$4:$Q$87,0),COLUMN()),"")</f>
        <v/>
      </c>
      <c r="L38" t="str">
        <f>IFERROR(INDEX(記録入力!$A$4:$N$87,MATCH(計算①!$E38*10+COUNTIFS($E$1:$E38,$E38),記録入力!$Q$4:$Q$87,0),COLUMN()),"")</f>
        <v/>
      </c>
      <c r="M38" t="str">
        <f>IFERROR(INDEX(記録入力!$A$4:$N$87,MATCH(計算①!$E38*10+COUNTIFS($E$1:$E38,$E38),記録入力!$Q$4:$Q$87,0),COLUMN()),"")</f>
        <v/>
      </c>
      <c r="N38" t="str">
        <f>IFERROR(INDEX(記録入力!$A$4:$N$87,MATCH(計算①!$E38*10+COUNTIFS($E$1:$E38,$E38),記録入力!$Q$4:$Q$87,0),COLUMN()),"")</f>
        <v/>
      </c>
    </row>
    <row r="39" spans="1:14" x14ac:dyDescent="0.2">
      <c r="A39" t="str">
        <f>IFERROR(INDEX(記録入力!$A$4:$N$87,MATCH(計算①!$E39*10+COUNTIFS($E$1:$E39,$E39),記録入力!$Q$4:$Q$87,0),COLUMN()),"")</f>
        <v/>
      </c>
      <c r="B39" t="str">
        <f>IFERROR(INDEX(記録入力!$A$4:$N$87,MATCH(計算①!$E39*10+COUNTIFS($E$1:$E39,$E39),記録入力!$Q$4:$Q$87,0),COLUMN()),"")</f>
        <v/>
      </c>
      <c r="C39" t="str">
        <f>IFERROR(INDEX(記録入力!$A$4:$N$87,MATCH(計算①!$E39*10+COUNTIFS($E$1:$E39,$E39),記録入力!$Q$4:$Q$87,0),COLUMN()),"")</f>
        <v/>
      </c>
      <c r="D39" t="str">
        <f>IFERROR(INDEX(記録入力!$A$4:$N$87,MATCH(計算①!$E39*10+COUNTIFS($E$1:$E39,$E39),記録入力!$Q$4:$Q$87,0),COLUMN()),"")</f>
        <v/>
      </c>
      <c r="E39" t="str">
        <f>IFERROR(SMALL(記録入力!$E$4:$E$87,ROW()),"")</f>
        <v/>
      </c>
      <c r="F39" t="str">
        <f>IFERROR(INDEX(記録入力!$A$4:$N$87,MATCH(計算①!$E39*10+COUNTIFS($E$1:$E39,$E39),記録入力!$Q$4:$Q$87,0),COLUMN()),"")</f>
        <v/>
      </c>
      <c r="G39" t="str">
        <f>IFERROR(INDEX(記録入力!$A$4:$N$87,MATCH(計算①!$E39*10+COUNTIFS($E$1:$E39,$E39),記録入力!$Q$4:$Q$87,0),COLUMN()),"")</f>
        <v/>
      </c>
      <c r="H39" t="str">
        <f>IFERROR(INDEX(記録入力!$A$4:$N$87,MATCH(計算①!$E39*10+COUNTIFS($E$1:$E39,$E39),記録入力!$Q$4:$Q$87,0),COLUMN()),"")</f>
        <v/>
      </c>
      <c r="I39" t="str">
        <f>IFERROR(INDEX(記録入力!$A$4:$N$87,MATCH(計算①!$E39*10+COUNTIFS($E$1:$E39,$E39),記録入力!$Q$4:$Q$87,0),COLUMN()),"")</f>
        <v/>
      </c>
      <c r="J39" t="str">
        <f>IFERROR(INDEX(記録入力!$A$4:$N$87,MATCH(計算①!$E39*10+COUNTIFS($E$1:$E39,$E39),記録入力!$Q$4:$Q$87,0),COLUMN()),"")</f>
        <v/>
      </c>
      <c r="K39" t="str">
        <f>IFERROR(INDEX(記録入力!$A$4:$N$87,MATCH(計算①!$E39*10+COUNTIFS($E$1:$E39,$E39),記録入力!$Q$4:$Q$87,0),COLUMN()),"")</f>
        <v/>
      </c>
      <c r="L39" t="str">
        <f>IFERROR(INDEX(記録入力!$A$4:$N$87,MATCH(計算①!$E39*10+COUNTIFS($E$1:$E39,$E39),記録入力!$Q$4:$Q$87,0),COLUMN()),"")</f>
        <v/>
      </c>
      <c r="M39" t="str">
        <f>IFERROR(INDEX(記録入力!$A$4:$N$87,MATCH(計算①!$E39*10+COUNTIFS($E$1:$E39,$E39),記録入力!$Q$4:$Q$87,0),COLUMN()),"")</f>
        <v/>
      </c>
      <c r="N39" t="str">
        <f>IFERROR(INDEX(記録入力!$A$4:$N$87,MATCH(計算①!$E39*10+COUNTIFS($E$1:$E39,$E39),記録入力!$Q$4:$Q$87,0),COLUMN()),"")</f>
        <v/>
      </c>
    </row>
    <row r="40" spans="1:14" x14ac:dyDescent="0.2">
      <c r="A40" t="str">
        <f>IFERROR(INDEX(記録入力!$A$4:$N$87,MATCH(計算①!$E40*10+COUNTIFS($E$1:$E40,$E40),記録入力!$Q$4:$Q$87,0),COLUMN()),"")</f>
        <v/>
      </c>
      <c r="B40" t="str">
        <f>IFERROR(INDEX(記録入力!$A$4:$N$87,MATCH(計算①!$E40*10+COUNTIFS($E$1:$E40,$E40),記録入力!$Q$4:$Q$87,0),COLUMN()),"")</f>
        <v/>
      </c>
      <c r="C40" t="str">
        <f>IFERROR(INDEX(記録入力!$A$4:$N$87,MATCH(計算①!$E40*10+COUNTIFS($E$1:$E40,$E40),記録入力!$Q$4:$Q$87,0),COLUMN()),"")</f>
        <v/>
      </c>
      <c r="D40" t="str">
        <f>IFERROR(INDEX(記録入力!$A$4:$N$87,MATCH(計算①!$E40*10+COUNTIFS($E$1:$E40,$E40),記録入力!$Q$4:$Q$87,0),COLUMN()),"")</f>
        <v/>
      </c>
      <c r="E40" t="str">
        <f>IFERROR(SMALL(記録入力!$E$4:$E$87,ROW()),"")</f>
        <v/>
      </c>
      <c r="F40" t="str">
        <f>IFERROR(INDEX(記録入力!$A$4:$N$87,MATCH(計算①!$E40*10+COUNTIFS($E$1:$E40,$E40),記録入力!$Q$4:$Q$87,0),COLUMN()),"")</f>
        <v/>
      </c>
      <c r="G40" t="str">
        <f>IFERROR(INDEX(記録入力!$A$4:$N$87,MATCH(計算①!$E40*10+COUNTIFS($E$1:$E40,$E40),記録入力!$Q$4:$Q$87,0),COLUMN()),"")</f>
        <v/>
      </c>
      <c r="H40" t="str">
        <f>IFERROR(INDEX(記録入力!$A$4:$N$87,MATCH(計算①!$E40*10+COUNTIFS($E$1:$E40,$E40),記録入力!$Q$4:$Q$87,0),COLUMN()),"")</f>
        <v/>
      </c>
      <c r="I40" t="str">
        <f>IFERROR(INDEX(記録入力!$A$4:$N$87,MATCH(計算①!$E40*10+COUNTIFS($E$1:$E40,$E40),記録入力!$Q$4:$Q$87,0),COLUMN()),"")</f>
        <v/>
      </c>
      <c r="J40" t="str">
        <f>IFERROR(INDEX(記録入力!$A$4:$N$87,MATCH(計算①!$E40*10+COUNTIFS($E$1:$E40,$E40),記録入力!$Q$4:$Q$87,0),COLUMN()),"")</f>
        <v/>
      </c>
      <c r="K40" t="str">
        <f>IFERROR(INDEX(記録入力!$A$4:$N$87,MATCH(計算①!$E40*10+COUNTIFS($E$1:$E40,$E40),記録入力!$Q$4:$Q$87,0),COLUMN()),"")</f>
        <v/>
      </c>
      <c r="L40" t="str">
        <f>IFERROR(INDEX(記録入力!$A$4:$N$87,MATCH(計算①!$E40*10+COUNTIFS($E$1:$E40,$E40),記録入力!$Q$4:$Q$87,0),COLUMN()),"")</f>
        <v/>
      </c>
      <c r="M40" t="str">
        <f>IFERROR(INDEX(記録入力!$A$4:$N$87,MATCH(計算①!$E40*10+COUNTIFS($E$1:$E40,$E40),記録入力!$Q$4:$Q$87,0),COLUMN()),"")</f>
        <v/>
      </c>
      <c r="N40" t="str">
        <f>IFERROR(INDEX(記録入力!$A$4:$N$87,MATCH(計算①!$E40*10+COUNTIFS($E$1:$E40,$E40),記録入力!$Q$4:$Q$87,0),COLUMN()),"")</f>
        <v/>
      </c>
    </row>
    <row r="41" spans="1:14" x14ac:dyDescent="0.2">
      <c r="A41" t="str">
        <f>IFERROR(INDEX(記録入力!$A$4:$N$87,MATCH(計算①!$E41*10+COUNTIFS($E$1:$E41,$E41),記録入力!$Q$4:$Q$87,0),COLUMN()),"")</f>
        <v/>
      </c>
      <c r="B41" t="str">
        <f>IFERROR(INDEX(記録入力!$A$4:$N$87,MATCH(計算①!$E41*10+COUNTIFS($E$1:$E41,$E41),記録入力!$Q$4:$Q$87,0),COLUMN()),"")</f>
        <v/>
      </c>
      <c r="C41" t="str">
        <f>IFERROR(INDEX(記録入力!$A$4:$N$87,MATCH(計算①!$E41*10+COUNTIFS($E$1:$E41,$E41),記録入力!$Q$4:$Q$87,0),COLUMN()),"")</f>
        <v/>
      </c>
      <c r="D41" t="str">
        <f>IFERROR(INDEX(記録入力!$A$4:$N$87,MATCH(計算①!$E41*10+COUNTIFS($E$1:$E41,$E41),記録入力!$Q$4:$Q$87,0),COLUMN()),"")</f>
        <v/>
      </c>
      <c r="E41" t="str">
        <f>IFERROR(SMALL(記録入力!$E$4:$E$87,ROW()),"")</f>
        <v/>
      </c>
      <c r="F41" t="str">
        <f>IFERROR(INDEX(記録入力!$A$4:$N$87,MATCH(計算①!$E41*10+COUNTIFS($E$1:$E41,$E41),記録入力!$Q$4:$Q$87,0),COLUMN()),"")</f>
        <v/>
      </c>
      <c r="G41" t="str">
        <f>IFERROR(INDEX(記録入力!$A$4:$N$87,MATCH(計算①!$E41*10+COUNTIFS($E$1:$E41,$E41),記録入力!$Q$4:$Q$87,0),COLUMN()),"")</f>
        <v/>
      </c>
      <c r="H41" t="str">
        <f>IFERROR(INDEX(記録入力!$A$4:$N$87,MATCH(計算①!$E41*10+COUNTIFS($E$1:$E41,$E41),記録入力!$Q$4:$Q$87,0),COLUMN()),"")</f>
        <v/>
      </c>
      <c r="I41" t="str">
        <f>IFERROR(INDEX(記録入力!$A$4:$N$87,MATCH(計算①!$E41*10+COUNTIFS($E$1:$E41,$E41),記録入力!$Q$4:$Q$87,0),COLUMN()),"")</f>
        <v/>
      </c>
      <c r="J41" t="str">
        <f>IFERROR(INDEX(記録入力!$A$4:$N$87,MATCH(計算①!$E41*10+COUNTIFS($E$1:$E41,$E41),記録入力!$Q$4:$Q$87,0),COLUMN()),"")</f>
        <v/>
      </c>
      <c r="K41" t="str">
        <f>IFERROR(INDEX(記録入力!$A$4:$N$87,MATCH(計算①!$E41*10+COUNTIFS($E$1:$E41,$E41),記録入力!$Q$4:$Q$87,0),COLUMN()),"")</f>
        <v/>
      </c>
      <c r="L41" t="str">
        <f>IFERROR(INDEX(記録入力!$A$4:$N$87,MATCH(計算①!$E41*10+COUNTIFS($E$1:$E41,$E41),記録入力!$Q$4:$Q$87,0),COLUMN()),"")</f>
        <v/>
      </c>
      <c r="M41" t="str">
        <f>IFERROR(INDEX(記録入力!$A$4:$N$87,MATCH(計算①!$E41*10+COUNTIFS($E$1:$E41,$E41),記録入力!$Q$4:$Q$87,0),COLUMN()),"")</f>
        <v/>
      </c>
      <c r="N41" t="str">
        <f>IFERROR(INDEX(記録入力!$A$4:$N$87,MATCH(計算①!$E41*10+COUNTIFS($E$1:$E41,$E41),記録入力!$Q$4:$Q$87,0),COLUMN()),"")</f>
        <v/>
      </c>
    </row>
    <row r="42" spans="1:14" x14ac:dyDescent="0.2">
      <c r="A42" t="str">
        <f>IFERROR(INDEX(記録入力!$A$4:$N$87,MATCH(計算①!$E42*10+COUNTIFS($E$1:$E42,$E42),記録入力!$Q$4:$Q$87,0),COLUMN()),"")</f>
        <v/>
      </c>
      <c r="B42" t="str">
        <f>IFERROR(INDEX(記録入力!$A$4:$N$87,MATCH(計算①!$E42*10+COUNTIFS($E$1:$E42,$E42),記録入力!$Q$4:$Q$87,0),COLUMN()),"")</f>
        <v/>
      </c>
      <c r="C42" t="str">
        <f>IFERROR(INDEX(記録入力!$A$4:$N$87,MATCH(計算①!$E42*10+COUNTIFS($E$1:$E42,$E42),記録入力!$Q$4:$Q$87,0),COLUMN()),"")</f>
        <v/>
      </c>
      <c r="D42" t="str">
        <f>IFERROR(INDEX(記録入力!$A$4:$N$87,MATCH(計算①!$E42*10+COUNTIFS($E$1:$E42,$E42),記録入力!$Q$4:$Q$87,0),COLUMN()),"")</f>
        <v/>
      </c>
      <c r="E42" t="str">
        <f>IFERROR(SMALL(記録入力!$E$4:$E$87,ROW()),"")</f>
        <v/>
      </c>
      <c r="F42" t="str">
        <f>IFERROR(INDEX(記録入力!$A$4:$N$87,MATCH(計算①!$E42*10+COUNTIFS($E$1:$E42,$E42),記録入力!$Q$4:$Q$87,0),COLUMN()),"")</f>
        <v/>
      </c>
      <c r="G42" t="str">
        <f>IFERROR(INDEX(記録入力!$A$4:$N$87,MATCH(計算①!$E42*10+COUNTIFS($E$1:$E42,$E42),記録入力!$Q$4:$Q$87,0),COLUMN()),"")</f>
        <v/>
      </c>
      <c r="H42" t="str">
        <f>IFERROR(INDEX(記録入力!$A$4:$N$87,MATCH(計算①!$E42*10+COUNTIFS($E$1:$E42,$E42),記録入力!$Q$4:$Q$87,0),COLUMN()),"")</f>
        <v/>
      </c>
      <c r="I42" t="str">
        <f>IFERROR(INDEX(記録入力!$A$4:$N$87,MATCH(計算①!$E42*10+COUNTIFS($E$1:$E42,$E42),記録入力!$Q$4:$Q$87,0),COLUMN()),"")</f>
        <v/>
      </c>
      <c r="J42" t="str">
        <f>IFERROR(INDEX(記録入力!$A$4:$N$87,MATCH(計算①!$E42*10+COUNTIFS($E$1:$E42,$E42),記録入力!$Q$4:$Q$87,0),COLUMN()),"")</f>
        <v/>
      </c>
      <c r="K42" t="str">
        <f>IFERROR(INDEX(記録入力!$A$4:$N$87,MATCH(計算①!$E42*10+COUNTIFS($E$1:$E42,$E42),記録入力!$Q$4:$Q$87,0),COLUMN()),"")</f>
        <v/>
      </c>
      <c r="L42" t="str">
        <f>IFERROR(INDEX(記録入力!$A$4:$N$87,MATCH(計算①!$E42*10+COUNTIFS($E$1:$E42,$E42),記録入力!$Q$4:$Q$87,0),COLUMN()),"")</f>
        <v/>
      </c>
      <c r="M42" t="str">
        <f>IFERROR(INDEX(記録入力!$A$4:$N$87,MATCH(計算①!$E42*10+COUNTIFS($E$1:$E42,$E42),記録入力!$Q$4:$Q$87,0),COLUMN()),"")</f>
        <v/>
      </c>
      <c r="N42" t="str">
        <f>IFERROR(INDEX(記録入力!$A$4:$N$87,MATCH(計算①!$E42*10+COUNTIFS($E$1:$E42,$E42),記録入力!$Q$4:$Q$87,0),COLUMN()),"")</f>
        <v/>
      </c>
    </row>
    <row r="43" spans="1:14" x14ac:dyDescent="0.2">
      <c r="A43" t="str">
        <f>IFERROR(INDEX(記録入力!$A$4:$N$87,MATCH(計算①!$E43*10+COUNTIFS($E$1:$E43,$E43),記録入力!$Q$4:$Q$87,0),COLUMN()),"")</f>
        <v/>
      </c>
      <c r="B43" t="str">
        <f>IFERROR(INDEX(記録入力!$A$4:$N$87,MATCH(計算①!$E43*10+COUNTIFS($E$1:$E43,$E43),記録入力!$Q$4:$Q$87,0),COLUMN()),"")</f>
        <v/>
      </c>
      <c r="C43" t="str">
        <f>IFERROR(INDEX(記録入力!$A$4:$N$87,MATCH(計算①!$E43*10+COUNTIFS($E$1:$E43,$E43),記録入力!$Q$4:$Q$87,0),COLUMN()),"")</f>
        <v/>
      </c>
      <c r="D43" t="str">
        <f>IFERROR(INDEX(記録入力!$A$4:$N$87,MATCH(計算①!$E43*10+COUNTIFS($E$1:$E43,$E43),記録入力!$Q$4:$Q$87,0),COLUMN()),"")</f>
        <v/>
      </c>
      <c r="E43" t="str">
        <f>IFERROR(SMALL(記録入力!$E$4:$E$87,ROW()),"")</f>
        <v/>
      </c>
      <c r="F43" t="str">
        <f>IFERROR(INDEX(記録入力!$A$4:$N$87,MATCH(計算①!$E43*10+COUNTIFS($E$1:$E43,$E43),記録入力!$Q$4:$Q$87,0),COLUMN()),"")</f>
        <v/>
      </c>
      <c r="G43" t="str">
        <f>IFERROR(INDEX(記録入力!$A$4:$N$87,MATCH(計算①!$E43*10+COUNTIFS($E$1:$E43,$E43),記録入力!$Q$4:$Q$87,0),COLUMN()),"")</f>
        <v/>
      </c>
      <c r="H43" t="str">
        <f>IFERROR(INDEX(記録入力!$A$4:$N$87,MATCH(計算①!$E43*10+COUNTIFS($E$1:$E43,$E43),記録入力!$Q$4:$Q$87,0),COLUMN()),"")</f>
        <v/>
      </c>
      <c r="I43" t="str">
        <f>IFERROR(INDEX(記録入力!$A$4:$N$87,MATCH(計算①!$E43*10+COUNTIFS($E$1:$E43,$E43),記録入力!$Q$4:$Q$87,0),COLUMN()),"")</f>
        <v/>
      </c>
      <c r="J43" t="str">
        <f>IFERROR(INDEX(記録入力!$A$4:$N$87,MATCH(計算①!$E43*10+COUNTIFS($E$1:$E43,$E43),記録入力!$Q$4:$Q$87,0),COLUMN()),"")</f>
        <v/>
      </c>
      <c r="K43" t="str">
        <f>IFERROR(INDEX(記録入力!$A$4:$N$87,MATCH(計算①!$E43*10+COUNTIFS($E$1:$E43,$E43),記録入力!$Q$4:$Q$87,0),COLUMN()),"")</f>
        <v/>
      </c>
      <c r="L43" t="str">
        <f>IFERROR(INDEX(記録入力!$A$4:$N$87,MATCH(計算①!$E43*10+COUNTIFS($E$1:$E43,$E43),記録入力!$Q$4:$Q$87,0),COLUMN()),"")</f>
        <v/>
      </c>
      <c r="M43" t="str">
        <f>IFERROR(INDEX(記録入力!$A$4:$N$87,MATCH(計算①!$E43*10+COUNTIFS($E$1:$E43,$E43),記録入力!$Q$4:$Q$87,0),COLUMN()),"")</f>
        <v/>
      </c>
      <c r="N43" t="str">
        <f>IFERROR(INDEX(記録入力!$A$4:$N$87,MATCH(計算①!$E43*10+COUNTIFS($E$1:$E43,$E43),記録入力!$Q$4:$Q$87,0),COLUMN()),"")</f>
        <v/>
      </c>
    </row>
    <row r="44" spans="1:14" x14ac:dyDescent="0.2">
      <c r="A44" t="str">
        <f>IFERROR(INDEX(記録入力!$A$4:$N$87,MATCH(計算①!$E44*10+COUNTIFS($E$1:$E44,$E44),記録入力!$Q$4:$Q$87,0),COLUMN()),"")</f>
        <v/>
      </c>
      <c r="B44" t="str">
        <f>IFERROR(INDEX(記録入力!$A$4:$N$87,MATCH(計算①!$E44*10+COUNTIFS($E$1:$E44,$E44),記録入力!$Q$4:$Q$87,0),COLUMN()),"")</f>
        <v/>
      </c>
      <c r="C44" t="str">
        <f>IFERROR(INDEX(記録入力!$A$4:$N$87,MATCH(計算①!$E44*10+COUNTIFS($E$1:$E44,$E44),記録入力!$Q$4:$Q$87,0),COLUMN()),"")</f>
        <v/>
      </c>
      <c r="D44" t="str">
        <f>IFERROR(INDEX(記録入力!$A$4:$N$87,MATCH(計算①!$E44*10+COUNTIFS($E$1:$E44,$E44),記録入力!$Q$4:$Q$87,0),COLUMN()),"")</f>
        <v/>
      </c>
      <c r="E44" t="str">
        <f>IFERROR(SMALL(記録入力!$E$4:$E$87,ROW()),"")</f>
        <v/>
      </c>
      <c r="F44" t="str">
        <f>IFERROR(INDEX(記録入力!$A$4:$N$87,MATCH(計算①!$E44*10+COUNTIFS($E$1:$E44,$E44),記録入力!$Q$4:$Q$87,0),COLUMN()),"")</f>
        <v/>
      </c>
      <c r="G44" t="str">
        <f>IFERROR(INDEX(記録入力!$A$4:$N$87,MATCH(計算①!$E44*10+COUNTIFS($E$1:$E44,$E44),記録入力!$Q$4:$Q$87,0),COLUMN()),"")</f>
        <v/>
      </c>
      <c r="H44" t="str">
        <f>IFERROR(INDEX(記録入力!$A$4:$N$87,MATCH(計算①!$E44*10+COUNTIFS($E$1:$E44,$E44),記録入力!$Q$4:$Q$87,0),COLUMN()),"")</f>
        <v/>
      </c>
      <c r="I44" t="str">
        <f>IFERROR(INDEX(記録入力!$A$4:$N$87,MATCH(計算①!$E44*10+COUNTIFS($E$1:$E44,$E44),記録入力!$Q$4:$Q$87,0),COLUMN()),"")</f>
        <v/>
      </c>
      <c r="J44" t="str">
        <f>IFERROR(INDEX(記録入力!$A$4:$N$87,MATCH(計算①!$E44*10+COUNTIFS($E$1:$E44,$E44),記録入力!$Q$4:$Q$87,0),COLUMN()),"")</f>
        <v/>
      </c>
      <c r="K44" t="str">
        <f>IFERROR(INDEX(記録入力!$A$4:$N$87,MATCH(計算①!$E44*10+COUNTIFS($E$1:$E44,$E44),記録入力!$Q$4:$Q$87,0),COLUMN()),"")</f>
        <v/>
      </c>
      <c r="L44" t="str">
        <f>IFERROR(INDEX(記録入力!$A$4:$N$87,MATCH(計算①!$E44*10+COUNTIFS($E$1:$E44,$E44),記録入力!$Q$4:$Q$87,0),COLUMN()),"")</f>
        <v/>
      </c>
      <c r="M44" t="str">
        <f>IFERROR(INDEX(記録入力!$A$4:$N$87,MATCH(計算①!$E44*10+COUNTIFS($E$1:$E44,$E44),記録入力!$Q$4:$Q$87,0),COLUMN()),"")</f>
        <v/>
      </c>
      <c r="N44" t="str">
        <f>IFERROR(INDEX(記録入力!$A$4:$N$87,MATCH(計算①!$E44*10+COUNTIFS($E$1:$E44,$E44),記録入力!$Q$4:$Q$87,0),COLUMN()),"")</f>
        <v/>
      </c>
    </row>
    <row r="45" spans="1:14" x14ac:dyDescent="0.2">
      <c r="A45" t="str">
        <f>IFERROR(INDEX(記録入力!$A$4:$N$87,MATCH(計算①!$E45*10+COUNTIFS($E$1:$E45,$E45),記録入力!$Q$4:$Q$87,0),COLUMN()),"")</f>
        <v/>
      </c>
      <c r="B45" t="str">
        <f>IFERROR(INDEX(記録入力!$A$4:$N$87,MATCH(計算①!$E45*10+COUNTIFS($E$1:$E45,$E45),記録入力!$Q$4:$Q$87,0),COLUMN()),"")</f>
        <v/>
      </c>
      <c r="C45" t="str">
        <f>IFERROR(INDEX(記録入力!$A$4:$N$87,MATCH(計算①!$E45*10+COUNTIFS($E$1:$E45,$E45),記録入力!$Q$4:$Q$87,0),COLUMN()),"")</f>
        <v/>
      </c>
      <c r="D45" t="str">
        <f>IFERROR(INDEX(記録入力!$A$4:$N$87,MATCH(計算①!$E45*10+COUNTIFS($E$1:$E45,$E45),記録入力!$Q$4:$Q$87,0),COLUMN()),"")</f>
        <v/>
      </c>
      <c r="E45" t="str">
        <f>IFERROR(SMALL(記録入力!$E$4:$E$87,ROW()),"")</f>
        <v/>
      </c>
      <c r="F45" t="str">
        <f>IFERROR(INDEX(記録入力!$A$4:$N$87,MATCH(計算①!$E45*10+COUNTIFS($E$1:$E45,$E45),記録入力!$Q$4:$Q$87,0),COLUMN()),"")</f>
        <v/>
      </c>
      <c r="G45" t="str">
        <f>IFERROR(INDEX(記録入力!$A$4:$N$87,MATCH(計算①!$E45*10+COUNTIFS($E$1:$E45,$E45),記録入力!$Q$4:$Q$87,0),COLUMN()),"")</f>
        <v/>
      </c>
      <c r="H45" t="str">
        <f>IFERROR(INDEX(記録入力!$A$4:$N$87,MATCH(計算①!$E45*10+COUNTIFS($E$1:$E45,$E45),記録入力!$Q$4:$Q$87,0),COLUMN()),"")</f>
        <v/>
      </c>
      <c r="I45" t="str">
        <f>IFERROR(INDEX(記録入力!$A$4:$N$87,MATCH(計算①!$E45*10+COUNTIFS($E$1:$E45,$E45),記録入力!$Q$4:$Q$87,0),COLUMN()),"")</f>
        <v/>
      </c>
      <c r="J45" t="str">
        <f>IFERROR(INDEX(記録入力!$A$4:$N$87,MATCH(計算①!$E45*10+COUNTIFS($E$1:$E45,$E45),記録入力!$Q$4:$Q$87,0),COLUMN()),"")</f>
        <v/>
      </c>
      <c r="K45" t="str">
        <f>IFERROR(INDEX(記録入力!$A$4:$N$87,MATCH(計算①!$E45*10+COUNTIFS($E$1:$E45,$E45),記録入力!$Q$4:$Q$87,0),COLUMN()),"")</f>
        <v/>
      </c>
      <c r="L45" t="str">
        <f>IFERROR(INDEX(記録入力!$A$4:$N$87,MATCH(計算①!$E45*10+COUNTIFS($E$1:$E45,$E45),記録入力!$Q$4:$Q$87,0),COLUMN()),"")</f>
        <v/>
      </c>
      <c r="M45" t="str">
        <f>IFERROR(INDEX(記録入力!$A$4:$N$87,MATCH(計算①!$E45*10+COUNTIFS($E$1:$E45,$E45),記録入力!$Q$4:$Q$87,0),COLUMN()),"")</f>
        <v/>
      </c>
      <c r="N45" t="str">
        <f>IFERROR(INDEX(記録入力!$A$4:$N$87,MATCH(計算①!$E45*10+COUNTIFS($E$1:$E45,$E45),記録入力!$Q$4:$Q$87,0),COLUMN()),"")</f>
        <v/>
      </c>
    </row>
    <row r="46" spans="1:14" x14ac:dyDescent="0.2">
      <c r="A46" t="str">
        <f>IFERROR(INDEX(記録入力!$A$4:$N$87,MATCH(計算①!$E46*10+COUNTIFS($E$1:$E46,$E46),記録入力!$Q$4:$Q$87,0),COLUMN()),"")</f>
        <v/>
      </c>
      <c r="B46" t="str">
        <f>IFERROR(INDEX(記録入力!$A$4:$N$87,MATCH(計算①!$E46*10+COUNTIFS($E$1:$E46,$E46),記録入力!$Q$4:$Q$87,0),COLUMN()),"")</f>
        <v/>
      </c>
      <c r="C46" t="str">
        <f>IFERROR(INDEX(記録入力!$A$4:$N$87,MATCH(計算①!$E46*10+COUNTIFS($E$1:$E46,$E46),記録入力!$Q$4:$Q$87,0),COLUMN()),"")</f>
        <v/>
      </c>
      <c r="D46" t="str">
        <f>IFERROR(INDEX(記録入力!$A$4:$N$87,MATCH(計算①!$E46*10+COUNTIFS($E$1:$E46,$E46),記録入力!$Q$4:$Q$87,0),COLUMN()),"")</f>
        <v/>
      </c>
      <c r="E46" t="str">
        <f>IFERROR(SMALL(記録入力!$E$4:$E$87,ROW()),"")</f>
        <v/>
      </c>
      <c r="F46" t="str">
        <f>IFERROR(INDEX(記録入力!$A$4:$N$87,MATCH(計算①!$E46*10+COUNTIFS($E$1:$E46,$E46),記録入力!$Q$4:$Q$87,0),COLUMN()),"")</f>
        <v/>
      </c>
      <c r="G46" t="str">
        <f>IFERROR(INDEX(記録入力!$A$4:$N$87,MATCH(計算①!$E46*10+COUNTIFS($E$1:$E46,$E46),記録入力!$Q$4:$Q$87,0),COLUMN()),"")</f>
        <v/>
      </c>
      <c r="H46" t="str">
        <f>IFERROR(INDEX(記録入力!$A$4:$N$87,MATCH(計算①!$E46*10+COUNTIFS($E$1:$E46,$E46),記録入力!$Q$4:$Q$87,0),COLUMN()),"")</f>
        <v/>
      </c>
      <c r="I46" t="str">
        <f>IFERROR(INDEX(記録入力!$A$4:$N$87,MATCH(計算①!$E46*10+COUNTIFS($E$1:$E46,$E46),記録入力!$Q$4:$Q$87,0),COLUMN()),"")</f>
        <v/>
      </c>
      <c r="J46" t="str">
        <f>IFERROR(INDEX(記録入力!$A$4:$N$87,MATCH(計算①!$E46*10+COUNTIFS($E$1:$E46,$E46),記録入力!$Q$4:$Q$87,0),COLUMN()),"")</f>
        <v/>
      </c>
      <c r="K46" t="str">
        <f>IFERROR(INDEX(記録入力!$A$4:$N$87,MATCH(計算①!$E46*10+COUNTIFS($E$1:$E46,$E46),記録入力!$Q$4:$Q$87,0),COLUMN()),"")</f>
        <v/>
      </c>
      <c r="L46" t="str">
        <f>IFERROR(INDEX(記録入力!$A$4:$N$87,MATCH(計算①!$E46*10+COUNTIFS($E$1:$E46,$E46),記録入力!$Q$4:$Q$87,0),COLUMN()),"")</f>
        <v/>
      </c>
      <c r="M46" t="str">
        <f>IFERROR(INDEX(記録入力!$A$4:$N$87,MATCH(計算①!$E46*10+COUNTIFS($E$1:$E46,$E46),記録入力!$Q$4:$Q$87,0),COLUMN()),"")</f>
        <v/>
      </c>
      <c r="N46" t="str">
        <f>IFERROR(INDEX(記録入力!$A$4:$N$87,MATCH(計算①!$E46*10+COUNTIFS($E$1:$E46,$E46),記録入力!$Q$4:$Q$87,0),COLUMN()),"")</f>
        <v/>
      </c>
    </row>
    <row r="47" spans="1:14" x14ac:dyDescent="0.2">
      <c r="A47" t="str">
        <f>IFERROR(INDEX(記録入力!$A$4:$N$87,MATCH(計算①!$E47*10+COUNTIFS($E$1:$E47,$E47),記録入力!$Q$4:$Q$87,0),COLUMN()),"")</f>
        <v/>
      </c>
      <c r="B47" t="str">
        <f>IFERROR(INDEX(記録入力!$A$4:$N$87,MATCH(計算①!$E47*10+COUNTIFS($E$1:$E47,$E47),記録入力!$Q$4:$Q$87,0),COLUMN()),"")</f>
        <v/>
      </c>
      <c r="C47" t="str">
        <f>IFERROR(INDEX(記録入力!$A$4:$N$87,MATCH(計算①!$E47*10+COUNTIFS($E$1:$E47,$E47),記録入力!$Q$4:$Q$87,0),COLUMN()),"")</f>
        <v/>
      </c>
      <c r="D47" t="str">
        <f>IFERROR(INDEX(記録入力!$A$4:$N$87,MATCH(計算①!$E47*10+COUNTIFS($E$1:$E47,$E47),記録入力!$Q$4:$Q$87,0),COLUMN()),"")</f>
        <v/>
      </c>
      <c r="E47" t="str">
        <f>IFERROR(SMALL(記録入力!$E$4:$E$87,ROW()),"")</f>
        <v/>
      </c>
      <c r="F47" t="str">
        <f>IFERROR(INDEX(記録入力!$A$4:$N$87,MATCH(計算①!$E47*10+COUNTIFS($E$1:$E47,$E47),記録入力!$Q$4:$Q$87,0),COLUMN()),"")</f>
        <v/>
      </c>
      <c r="G47" t="str">
        <f>IFERROR(INDEX(記録入力!$A$4:$N$87,MATCH(計算①!$E47*10+COUNTIFS($E$1:$E47,$E47),記録入力!$Q$4:$Q$87,0),COLUMN()),"")</f>
        <v/>
      </c>
      <c r="H47" t="str">
        <f>IFERROR(INDEX(記録入力!$A$4:$N$87,MATCH(計算①!$E47*10+COUNTIFS($E$1:$E47,$E47),記録入力!$Q$4:$Q$87,0),COLUMN()),"")</f>
        <v/>
      </c>
      <c r="I47" t="str">
        <f>IFERROR(INDEX(記録入力!$A$4:$N$87,MATCH(計算①!$E47*10+COUNTIFS($E$1:$E47,$E47),記録入力!$Q$4:$Q$87,0),COLUMN()),"")</f>
        <v/>
      </c>
      <c r="J47" t="str">
        <f>IFERROR(INDEX(記録入力!$A$4:$N$87,MATCH(計算①!$E47*10+COUNTIFS($E$1:$E47,$E47),記録入力!$Q$4:$Q$87,0),COLUMN()),"")</f>
        <v/>
      </c>
      <c r="K47" t="str">
        <f>IFERROR(INDEX(記録入力!$A$4:$N$87,MATCH(計算①!$E47*10+COUNTIFS($E$1:$E47,$E47),記録入力!$Q$4:$Q$87,0),COLUMN()),"")</f>
        <v/>
      </c>
      <c r="L47" t="str">
        <f>IFERROR(INDEX(記録入力!$A$4:$N$87,MATCH(計算①!$E47*10+COUNTIFS($E$1:$E47,$E47),記録入力!$Q$4:$Q$87,0),COLUMN()),"")</f>
        <v/>
      </c>
      <c r="M47" t="str">
        <f>IFERROR(INDEX(記録入力!$A$4:$N$87,MATCH(計算①!$E47*10+COUNTIFS($E$1:$E47,$E47),記録入力!$Q$4:$Q$87,0),COLUMN()),"")</f>
        <v/>
      </c>
      <c r="N47" t="str">
        <f>IFERROR(INDEX(記録入力!$A$4:$N$87,MATCH(計算①!$E47*10+COUNTIFS($E$1:$E47,$E47),記録入力!$Q$4:$Q$87,0),COLUMN()),"")</f>
        <v/>
      </c>
    </row>
    <row r="48" spans="1:14" x14ac:dyDescent="0.2">
      <c r="A48" t="str">
        <f>IFERROR(INDEX(記録入力!$A$4:$N$87,MATCH(計算①!$E48*10+COUNTIFS($E$1:$E48,$E48),記録入力!$Q$4:$Q$87,0),COLUMN()),"")</f>
        <v/>
      </c>
      <c r="B48" t="str">
        <f>IFERROR(INDEX(記録入力!$A$4:$N$87,MATCH(計算①!$E48*10+COUNTIFS($E$1:$E48,$E48),記録入力!$Q$4:$Q$87,0),COLUMN()),"")</f>
        <v/>
      </c>
      <c r="C48" t="str">
        <f>IFERROR(INDEX(記録入力!$A$4:$N$87,MATCH(計算①!$E48*10+COUNTIFS($E$1:$E48,$E48),記録入力!$Q$4:$Q$87,0),COLUMN()),"")</f>
        <v/>
      </c>
      <c r="D48" t="str">
        <f>IFERROR(INDEX(記録入力!$A$4:$N$87,MATCH(計算①!$E48*10+COUNTIFS($E$1:$E48,$E48),記録入力!$Q$4:$Q$87,0),COLUMN()),"")</f>
        <v/>
      </c>
      <c r="E48" t="str">
        <f>IFERROR(SMALL(記録入力!$E$4:$E$87,ROW()),"")</f>
        <v/>
      </c>
      <c r="F48" t="str">
        <f>IFERROR(INDEX(記録入力!$A$4:$N$87,MATCH(計算①!$E48*10+COUNTIFS($E$1:$E48,$E48),記録入力!$Q$4:$Q$87,0),COLUMN()),"")</f>
        <v/>
      </c>
      <c r="G48" t="str">
        <f>IFERROR(INDEX(記録入力!$A$4:$N$87,MATCH(計算①!$E48*10+COUNTIFS($E$1:$E48,$E48),記録入力!$Q$4:$Q$87,0),COLUMN()),"")</f>
        <v/>
      </c>
      <c r="H48" t="str">
        <f>IFERROR(INDEX(記録入力!$A$4:$N$87,MATCH(計算①!$E48*10+COUNTIFS($E$1:$E48,$E48),記録入力!$Q$4:$Q$87,0),COLUMN()),"")</f>
        <v/>
      </c>
      <c r="I48" t="str">
        <f>IFERROR(INDEX(記録入力!$A$4:$N$87,MATCH(計算①!$E48*10+COUNTIFS($E$1:$E48,$E48),記録入力!$Q$4:$Q$87,0),COLUMN()),"")</f>
        <v/>
      </c>
      <c r="J48" t="str">
        <f>IFERROR(INDEX(記録入力!$A$4:$N$87,MATCH(計算①!$E48*10+COUNTIFS($E$1:$E48,$E48),記録入力!$Q$4:$Q$87,0),COLUMN()),"")</f>
        <v/>
      </c>
      <c r="K48" t="str">
        <f>IFERROR(INDEX(記録入力!$A$4:$N$87,MATCH(計算①!$E48*10+COUNTIFS($E$1:$E48,$E48),記録入力!$Q$4:$Q$87,0),COLUMN()),"")</f>
        <v/>
      </c>
      <c r="L48" t="str">
        <f>IFERROR(INDEX(記録入力!$A$4:$N$87,MATCH(計算①!$E48*10+COUNTIFS($E$1:$E48,$E48),記録入力!$Q$4:$Q$87,0),COLUMN()),"")</f>
        <v/>
      </c>
      <c r="M48" t="str">
        <f>IFERROR(INDEX(記録入力!$A$4:$N$87,MATCH(計算①!$E48*10+COUNTIFS($E$1:$E48,$E48),記録入力!$Q$4:$Q$87,0),COLUMN()),"")</f>
        <v/>
      </c>
      <c r="N48" t="str">
        <f>IFERROR(INDEX(記録入力!$A$4:$N$87,MATCH(計算①!$E48*10+COUNTIFS($E$1:$E48,$E48),記録入力!$Q$4:$Q$87,0),COLUMN()),"")</f>
        <v/>
      </c>
    </row>
    <row r="49" spans="1:15" x14ac:dyDescent="0.2">
      <c r="A49" t="str">
        <f>IFERROR(INDEX(記録入力!$A$4:$N$87,MATCH(計算①!$E49*10+COUNTIFS($E$1:$E49,$E49),記録入力!$Q$4:$Q$87,0),COLUMN()),"")</f>
        <v/>
      </c>
      <c r="B49" t="str">
        <f>IFERROR(INDEX(記録入力!$A$4:$N$87,MATCH(計算①!$E49*10+COUNTIFS($E$1:$E49,$E49),記録入力!$Q$4:$Q$87,0),COLUMN()),"")</f>
        <v/>
      </c>
      <c r="C49" t="str">
        <f>IFERROR(INDEX(記録入力!$A$4:$N$87,MATCH(計算①!$E49*10+COUNTIFS($E$1:$E49,$E49),記録入力!$Q$4:$Q$87,0),COLUMN()),"")</f>
        <v/>
      </c>
      <c r="D49" t="str">
        <f>IFERROR(INDEX(記録入力!$A$4:$N$87,MATCH(計算①!$E49*10+COUNTIFS($E$1:$E49,$E49),記録入力!$Q$4:$Q$87,0),COLUMN()),"")</f>
        <v/>
      </c>
      <c r="E49" t="str">
        <f>IFERROR(SMALL(記録入力!$E$4:$E$87,ROW()),"")</f>
        <v/>
      </c>
      <c r="F49" t="str">
        <f>IFERROR(INDEX(記録入力!$A$4:$N$87,MATCH(計算①!$E49*10+COUNTIFS($E$1:$E49,$E49),記録入力!$Q$4:$Q$87,0),COLUMN()),"")</f>
        <v/>
      </c>
      <c r="G49" t="str">
        <f>IFERROR(INDEX(記録入力!$A$4:$N$87,MATCH(計算①!$E49*10+COUNTIFS($E$1:$E49,$E49),記録入力!$Q$4:$Q$87,0),COLUMN()),"")</f>
        <v/>
      </c>
      <c r="H49" t="str">
        <f>IFERROR(INDEX(記録入力!$A$4:$N$87,MATCH(計算①!$E49*10+COUNTIFS($E$1:$E49,$E49),記録入力!$Q$4:$Q$87,0),COLUMN()),"")</f>
        <v/>
      </c>
      <c r="I49" t="str">
        <f>IFERROR(INDEX(記録入力!$A$4:$N$87,MATCH(計算①!$E49*10+COUNTIFS($E$1:$E49,$E49),記録入力!$Q$4:$Q$87,0),COLUMN()),"")</f>
        <v/>
      </c>
      <c r="J49" t="str">
        <f>IFERROR(INDEX(記録入力!$A$4:$N$87,MATCH(計算①!$E49*10+COUNTIFS($E$1:$E49,$E49),記録入力!$Q$4:$Q$87,0),COLUMN()),"")</f>
        <v/>
      </c>
      <c r="K49" t="str">
        <f>IFERROR(INDEX(記録入力!$A$4:$N$87,MATCH(計算①!$E49*10+COUNTIFS($E$1:$E49,$E49),記録入力!$Q$4:$Q$87,0),COLUMN()),"")</f>
        <v/>
      </c>
      <c r="L49" t="str">
        <f>IFERROR(INDEX(記録入力!$A$4:$N$87,MATCH(計算①!$E49*10+COUNTIFS($E$1:$E49,$E49),記録入力!$Q$4:$Q$87,0),COLUMN()),"")</f>
        <v/>
      </c>
      <c r="M49" t="str">
        <f>IFERROR(INDEX(記録入力!$A$4:$N$87,MATCH(計算①!$E49*10+COUNTIFS($E$1:$E49,$E49),記録入力!$Q$4:$Q$87,0),COLUMN()),"")</f>
        <v/>
      </c>
      <c r="N49" t="str">
        <f>IFERROR(INDEX(記録入力!$A$4:$N$87,MATCH(計算①!$E49*10+COUNTIFS($E$1:$E49,$E49),記録入力!$Q$4:$Q$87,0),COLUMN()),"")</f>
        <v/>
      </c>
    </row>
    <row r="50" spans="1:15" x14ac:dyDescent="0.2">
      <c r="A50" t="str">
        <f>IFERROR(INDEX(記録入力!$A$4:$N$87,MATCH(計算①!$E50*10+COUNTIFS($E$1:$E50,$E50),記録入力!$Q$4:$Q$87,0),COLUMN()),"")</f>
        <v/>
      </c>
      <c r="B50" t="str">
        <f>IFERROR(INDEX(記録入力!$A$4:$N$87,MATCH(計算①!$E50*10+COUNTIFS($E$1:$E50,$E50),記録入力!$Q$4:$Q$87,0),COLUMN()),"")</f>
        <v/>
      </c>
      <c r="C50" t="str">
        <f>IFERROR(INDEX(記録入力!$A$4:$N$87,MATCH(計算①!$E50*10+COUNTIFS($E$1:$E50,$E50),記録入力!$Q$4:$Q$87,0),COLUMN()),"")</f>
        <v/>
      </c>
      <c r="D50" t="str">
        <f>IFERROR(INDEX(記録入力!$A$4:$N$87,MATCH(計算①!$E50*10+COUNTIFS($E$1:$E50,$E50),記録入力!$Q$4:$Q$87,0),COLUMN()),"")</f>
        <v/>
      </c>
      <c r="E50" t="str">
        <f>IFERROR(SMALL(記録入力!$E$4:$E$87,ROW()),"")</f>
        <v/>
      </c>
      <c r="F50" t="str">
        <f>IFERROR(INDEX(記録入力!$A$4:$N$87,MATCH(計算①!$E50*10+COUNTIFS($E$1:$E50,$E50),記録入力!$Q$4:$Q$87,0),COLUMN()),"")</f>
        <v/>
      </c>
      <c r="G50" t="str">
        <f>IFERROR(INDEX(記録入力!$A$4:$N$87,MATCH(計算①!$E50*10+COUNTIFS($E$1:$E50,$E50),記録入力!$Q$4:$Q$87,0),COLUMN()),"")</f>
        <v/>
      </c>
      <c r="H50" t="str">
        <f>IFERROR(INDEX(記録入力!$A$4:$N$87,MATCH(計算①!$E50*10+COUNTIFS($E$1:$E50,$E50),記録入力!$Q$4:$Q$87,0),COLUMN()),"")</f>
        <v/>
      </c>
      <c r="I50" t="str">
        <f>IFERROR(INDEX(記録入力!$A$4:$N$87,MATCH(計算①!$E50*10+COUNTIFS($E$1:$E50,$E50),記録入力!$Q$4:$Q$87,0),COLUMN()),"")</f>
        <v/>
      </c>
      <c r="J50" t="str">
        <f>IFERROR(INDEX(記録入力!$A$4:$N$87,MATCH(計算①!$E50*10+COUNTIFS($E$1:$E50,$E50),記録入力!$Q$4:$Q$87,0),COLUMN()),"")</f>
        <v/>
      </c>
      <c r="K50" t="str">
        <f>IFERROR(INDEX(記録入力!$A$4:$N$87,MATCH(計算①!$E50*10+COUNTIFS($E$1:$E50,$E50),記録入力!$Q$4:$Q$87,0),COLUMN()),"")</f>
        <v/>
      </c>
      <c r="L50" t="str">
        <f>IFERROR(INDEX(記録入力!$A$4:$N$87,MATCH(計算①!$E50*10+COUNTIFS($E$1:$E50,$E50),記録入力!$Q$4:$Q$87,0),COLUMN()),"")</f>
        <v/>
      </c>
      <c r="M50" t="str">
        <f>IFERROR(INDEX(記録入力!$A$4:$N$87,MATCH(計算①!$E50*10+COUNTIFS($E$1:$E50,$E50),記録入力!$Q$4:$Q$87,0),COLUMN()),"")</f>
        <v/>
      </c>
      <c r="N50" t="str">
        <f>IFERROR(INDEX(記録入力!$A$4:$N$87,MATCH(計算①!$E50*10+COUNTIFS($E$1:$E50,$E50),記録入力!$Q$4:$Q$87,0),COLUMN()),"")</f>
        <v/>
      </c>
    </row>
    <row r="51" spans="1:15" x14ac:dyDescent="0.2">
      <c r="A51" t="str">
        <f>IFERROR(INDEX(記録入力!$A$4:$N$87,MATCH(計算①!$E51*10+COUNTIFS($E$1:$E51,$E51),記録入力!$Q$4:$Q$87,0),COLUMN()),"")</f>
        <v/>
      </c>
      <c r="B51" t="str">
        <f>IFERROR(INDEX(記録入力!$A$4:$N$87,MATCH(計算①!$E51*10+COUNTIFS($E$1:$E51,$E51),記録入力!$Q$4:$Q$87,0),COLUMN()),"")</f>
        <v/>
      </c>
      <c r="C51" t="str">
        <f>IFERROR(INDEX(記録入力!$A$4:$N$87,MATCH(計算①!$E51*10+COUNTIFS($E$1:$E51,$E51),記録入力!$Q$4:$Q$87,0),COLUMN()),"")</f>
        <v/>
      </c>
      <c r="D51" t="str">
        <f>IFERROR(INDEX(記録入力!$A$4:$N$87,MATCH(計算①!$E51*10+COUNTIFS($E$1:$E51,$E51),記録入力!$Q$4:$Q$87,0),COLUMN()),"")</f>
        <v/>
      </c>
      <c r="E51" t="str">
        <f>IFERROR(SMALL(記録入力!$E$4:$E$87,ROW()),"")</f>
        <v/>
      </c>
      <c r="F51" t="str">
        <f>IFERROR(INDEX(記録入力!$A$4:$N$87,MATCH(計算①!$E51*10+COUNTIFS($E$1:$E51,$E51),記録入力!$Q$4:$Q$87,0),COLUMN()),"")</f>
        <v/>
      </c>
      <c r="G51" t="str">
        <f>IFERROR(INDEX(記録入力!$A$4:$N$87,MATCH(計算①!$E51*10+COUNTIFS($E$1:$E51,$E51),記録入力!$Q$4:$Q$87,0),COLUMN()),"")</f>
        <v/>
      </c>
      <c r="H51" t="str">
        <f>IFERROR(INDEX(記録入力!$A$4:$N$87,MATCH(計算①!$E51*10+COUNTIFS($E$1:$E51,$E51),記録入力!$Q$4:$Q$87,0),COLUMN()),"")</f>
        <v/>
      </c>
      <c r="I51" t="str">
        <f>IFERROR(INDEX(記録入力!$A$4:$N$87,MATCH(計算①!$E51*10+COUNTIFS($E$1:$E51,$E51),記録入力!$Q$4:$Q$87,0),COLUMN()),"")</f>
        <v/>
      </c>
      <c r="J51" t="str">
        <f>IFERROR(INDEX(記録入力!$A$4:$N$87,MATCH(計算①!$E51*10+COUNTIFS($E$1:$E51,$E51),記録入力!$Q$4:$Q$87,0),COLUMN()),"")</f>
        <v/>
      </c>
      <c r="K51" t="str">
        <f>IFERROR(INDEX(記録入力!$A$4:$N$87,MATCH(計算①!$E51*10+COUNTIFS($E$1:$E51,$E51),記録入力!$Q$4:$Q$87,0),COLUMN()),"")</f>
        <v/>
      </c>
      <c r="L51" t="str">
        <f>IFERROR(INDEX(記録入力!$A$4:$N$87,MATCH(計算①!$E51*10+COUNTIFS($E$1:$E51,$E51),記録入力!$Q$4:$Q$87,0),COLUMN()),"")</f>
        <v/>
      </c>
      <c r="M51" t="str">
        <f>IFERROR(INDEX(記録入力!$A$4:$N$87,MATCH(計算①!$E51*10+COUNTIFS($E$1:$E51,$E51),記録入力!$Q$4:$Q$87,0),COLUMN()),"")</f>
        <v/>
      </c>
      <c r="N51" t="str">
        <f>IFERROR(INDEX(記録入力!$A$4:$N$87,MATCH(計算①!$E51*10+COUNTIFS($E$1:$E51,$E51),記録入力!$Q$4:$Q$87,0),COLUMN()),"")</f>
        <v/>
      </c>
    </row>
    <row r="52" spans="1:15" x14ac:dyDescent="0.2">
      <c r="A52" t="str">
        <f>IFERROR(INDEX(記録入力!$A$4:$N$87,MATCH(計算①!$E52*10+COUNTIFS($E$1:$E52,$E52),記録入力!$Q$4:$Q$87,0),COLUMN()),"")</f>
        <v/>
      </c>
      <c r="B52" t="str">
        <f>IFERROR(INDEX(記録入力!$A$4:$N$87,MATCH(計算①!$E52*10+COUNTIFS($E$1:$E52,$E52),記録入力!$Q$4:$Q$87,0),COLUMN()),"")</f>
        <v/>
      </c>
      <c r="C52" t="str">
        <f>IFERROR(INDEX(記録入力!$A$4:$N$87,MATCH(計算①!$E52*10+COUNTIFS($E$1:$E52,$E52),記録入力!$Q$4:$Q$87,0),COLUMN()),"")</f>
        <v/>
      </c>
      <c r="D52" t="str">
        <f>IFERROR(INDEX(記録入力!$A$4:$N$87,MATCH(計算①!$E52*10+COUNTIFS($E$1:$E52,$E52),記録入力!$Q$4:$Q$87,0),COLUMN()),"")</f>
        <v/>
      </c>
      <c r="E52" t="str">
        <f>IFERROR(SMALL(記録入力!$E$4:$E$87,ROW()),"")</f>
        <v/>
      </c>
      <c r="F52" t="str">
        <f>IFERROR(INDEX(記録入力!$A$4:$N$87,MATCH(計算①!$E52*10+COUNTIFS($E$1:$E52,$E52),記録入力!$Q$4:$Q$87,0),COLUMN()),"")</f>
        <v/>
      </c>
      <c r="G52" t="str">
        <f>IFERROR(INDEX(記録入力!$A$4:$N$87,MATCH(計算①!$E52*10+COUNTIFS($E$1:$E52,$E52),記録入力!$Q$4:$Q$87,0),COLUMN()),"")</f>
        <v/>
      </c>
      <c r="H52" t="str">
        <f>IFERROR(INDEX(記録入力!$A$4:$N$87,MATCH(計算①!$E52*10+COUNTIFS($E$1:$E52,$E52),記録入力!$Q$4:$Q$87,0),COLUMN()),"")</f>
        <v/>
      </c>
      <c r="I52" t="str">
        <f>IFERROR(INDEX(記録入力!$A$4:$N$87,MATCH(計算①!$E52*10+COUNTIFS($E$1:$E52,$E52),記録入力!$Q$4:$Q$87,0),COLUMN()),"")</f>
        <v/>
      </c>
      <c r="J52" t="str">
        <f>IFERROR(INDEX(記録入力!$A$4:$N$87,MATCH(計算①!$E52*10+COUNTIFS($E$1:$E52,$E52),記録入力!$Q$4:$Q$87,0),COLUMN()),"")</f>
        <v/>
      </c>
      <c r="K52" t="str">
        <f>IFERROR(INDEX(記録入力!$A$4:$N$87,MATCH(計算①!$E52*10+COUNTIFS($E$1:$E52,$E52),記録入力!$Q$4:$Q$87,0),COLUMN()),"")</f>
        <v/>
      </c>
      <c r="L52" t="str">
        <f>IFERROR(INDEX(記録入力!$A$4:$N$87,MATCH(計算①!$E52*10+COUNTIFS($E$1:$E52,$E52),記録入力!$Q$4:$Q$87,0),COLUMN()),"")</f>
        <v/>
      </c>
      <c r="M52" t="str">
        <f>IFERROR(INDEX(記録入力!$A$4:$N$87,MATCH(計算①!$E52*10+COUNTIFS($E$1:$E52,$E52),記録入力!$Q$4:$Q$87,0),COLUMN()),"")</f>
        <v/>
      </c>
      <c r="N52" t="str">
        <f>IFERROR(INDEX(記録入力!$A$4:$N$87,MATCH(計算①!$E52*10+COUNTIFS($E$1:$E52,$E52),記録入力!$Q$4:$Q$87,0),COLUMN()),"")</f>
        <v/>
      </c>
    </row>
    <row r="53" spans="1:15" x14ac:dyDescent="0.2">
      <c r="A53" t="str">
        <f>IFERROR(INDEX(記録入力!$A$4:$N$87,MATCH(計算①!$E53*10+COUNTIFS($E$1:$E53,$E53),記録入力!$Q$4:$Q$87,0),COLUMN()),"")</f>
        <v/>
      </c>
      <c r="B53" t="str">
        <f>IFERROR(INDEX(記録入力!$A$4:$N$87,MATCH(計算①!$E53*10+COUNTIFS($E$1:$E53,$E53),記録入力!$Q$4:$Q$87,0),COLUMN()),"")</f>
        <v/>
      </c>
      <c r="C53" t="str">
        <f>IFERROR(INDEX(記録入力!$A$4:$N$87,MATCH(計算①!$E53*10+COUNTIFS($E$1:$E53,$E53),記録入力!$Q$4:$Q$87,0),COLUMN()),"")</f>
        <v/>
      </c>
      <c r="D53" t="str">
        <f>IFERROR(INDEX(記録入力!$A$4:$N$87,MATCH(計算①!$E53*10+COUNTIFS($E$1:$E53,$E53),記録入力!$Q$4:$Q$87,0),COLUMN()),"")</f>
        <v/>
      </c>
      <c r="E53" t="str">
        <f>IFERROR(SMALL(記録入力!$E$4:$E$87,ROW()),"")</f>
        <v/>
      </c>
      <c r="F53" t="str">
        <f>IFERROR(INDEX(記録入力!$A$4:$N$87,MATCH(計算①!$E53*10+COUNTIFS($E$1:$E53,$E53),記録入力!$Q$4:$Q$87,0),COLUMN()),"")</f>
        <v/>
      </c>
      <c r="G53" t="str">
        <f>IFERROR(INDEX(記録入力!$A$4:$N$87,MATCH(計算①!$E53*10+COUNTIFS($E$1:$E53,$E53),記録入力!$Q$4:$Q$87,0),COLUMN()),"")</f>
        <v/>
      </c>
      <c r="H53" t="str">
        <f>IFERROR(INDEX(記録入力!$A$4:$N$87,MATCH(計算①!$E53*10+COUNTIFS($E$1:$E53,$E53),記録入力!$Q$4:$Q$87,0),COLUMN()),"")</f>
        <v/>
      </c>
      <c r="I53" t="str">
        <f>IFERROR(INDEX(記録入力!$A$4:$N$87,MATCH(計算①!$E53*10+COUNTIFS($E$1:$E53,$E53),記録入力!$Q$4:$Q$87,0),COLUMN()),"")</f>
        <v/>
      </c>
      <c r="J53" t="str">
        <f>IFERROR(INDEX(記録入力!$A$4:$N$87,MATCH(計算①!$E53*10+COUNTIFS($E$1:$E53,$E53),記録入力!$Q$4:$Q$87,0),COLUMN()),"")</f>
        <v/>
      </c>
      <c r="K53" t="str">
        <f>IFERROR(INDEX(記録入力!$A$4:$N$87,MATCH(計算①!$E53*10+COUNTIFS($E$1:$E53,$E53),記録入力!$Q$4:$Q$87,0),COLUMN()),"")</f>
        <v/>
      </c>
      <c r="L53" t="str">
        <f>IFERROR(INDEX(記録入力!$A$4:$N$87,MATCH(計算①!$E53*10+COUNTIFS($E$1:$E53,$E53),記録入力!$Q$4:$Q$87,0),COLUMN()),"")</f>
        <v/>
      </c>
      <c r="M53" t="str">
        <f>IFERROR(INDEX(記録入力!$A$4:$N$87,MATCH(計算①!$E53*10+COUNTIFS($E$1:$E53,$E53),記録入力!$Q$4:$Q$87,0),COLUMN()),"")</f>
        <v/>
      </c>
      <c r="N53" t="str">
        <f>IFERROR(INDEX(記録入力!$A$4:$N$87,MATCH(計算①!$E53*10+COUNTIFS($E$1:$E53,$E53),記録入力!$Q$4:$Q$87,0),COLUMN()),"")</f>
        <v/>
      </c>
    </row>
    <row r="54" spans="1:15" x14ac:dyDescent="0.2">
      <c r="A54" t="str">
        <f>IFERROR(INDEX(記録入力!$A$4:$N$87,MATCH(計算①!$E54*10+COUNTIFS($E$1:$E54,$E54),記録入力!$Q$4:$Q$87,0),COLUMN()),"")</f>
        <v/>
      </c>
      <c r="B54" t="str">
        <f>IFERROR(INDEX(記録入力!$A$4:$N$87,MATCH(計算①!$E54*10+COUNTIFS($E$1:$E54,$E54),記録入力!$Q$4:$Q$87,0),COLUMN()),"")</f>
        <v/>
      </c>
      <c r="C54" t="str">
        <f>IFERROR(INDEX(記録入力!$A$4:$N$87,MATCH(計算①!$E54*10+COUNTIFS($E$1:$E54,$E54),記録入力!$Q$4:$Q$87,0),COLUMN()),"")</f>
        <v/>
      </c>
      <c r="D54" t="str">
        <f>IFERROR(INDEX(記録入力!$A$4:$N$87,MATCH(計算①!$E54*10+COUNTIFS($E$1:$E54,$E54),記録入力!$Q$4:$Q$87,0),COLUMN()),"")</f>
        <v/>
      </c>
      <c r="E54" t="str">
        <f>IFERROR(SMALL(記録入力!$E$4:$E$87,ROW()),"")</f>
        <v/>
      </c>
      <c r="F54" t="str">
        <f>IFERROR(INDEX(記録入力!$A$4:$N$87,MATCH(計算①!$E54*10+COUNTIFS($E$1:$E54,$E54),記録入力!$Q$4:$Q$87,0),COLUMN()),"")</f>
        <v/>
      </c>
      <c r="G54" t="str">
        <f>IFERROR(INDEX(記録入力!$A$4:$N$87,MATCH(計算①!$E54*10+COUNTIFS($E$1:$E54,$E54),記録入力!$Q$4:$Q$87,0),COLUMN()),"")</f>
        <v/>
      </c>
      <c r="H54" t="str">
        <f>IFERROR(INDEX(記録入力!$A$4:$N$87,MATCH(計算①!$E54*10+COUNTIFS($E$1:$E54,$E54),記録入力!$Q$4:$Q$87,0),COLUMN()),"")</f>
        <v/>
      </c>
      <c r="I54" t="str">
        <f>IFERROR(INDEX(記録入力!$A$4:$N$87,MATCH(計算①!$E54*10+COUNTIFS($E$1:$E54,$E54),記録入力!$Q$4:$Q$87,0),COLUMN()),"")</f>
        <v/>
      </c>
      <c r="J54" t="str">
        <f>IFERROR(INDEX(記録入力!$A$4:$N$87,MATCH(計算①!$E54*10+COUNTIFS($E$1:$E54,$E54),記録入力!$Q$4:$Q$87,0),COLUMN()),"")</f>
        <v/>
      </c>
      <c r="K54" t="str">
        <f>IFERROR(INDEX(記録入力!$A$4:$N$87,MATCH(計算①!$E54*10+COUNTIFS($E$1:$E54,$E54),記録入力!$Q$4:$Q$87,0),COLUMN()),"")</f>
        <v/>
      </c>
      <c r="L54" t="str">
        <f>IFERROR(INDEX(記録入力!$A$4:$N$87,MATCH(計算①!$E54*10+COUNTIFS($E$1:$E54,$E54),記録入力!$Q$4:$Q$87,0),COLUMN()),"")</f>
        <v/>
      </c>
      <c r="M54" t="str">
        <f>IFERROR(INDEX(記録入力!$A$4:$N$87,MATCH(計算①!$E54*10+COUNTIFS($E$1:$E54,$E54),記録入力!$Q$4:$Q$87,0),COLUMN()),"")</f>
        <v/>
      </c>
      <c r="N54" t="str">
        <f>IFERROR(INDEX(記録入力!$A$4:$N$87,MATCH(計算①!$E54*10+COUNTIFS($E$1:$E54,$E54),記録入力!$Q$4:$Q$87,0),COLUMN()),"")</f>
        <v/>
      </c>
      <c r="O54" t="s">
        <v>2024</v>
      </c>
    </row>
    <row r="55" spans="1:15" x14ac:dyDescent="0.2">
      <c r="A55" t="str">
        <f>IFERROR(INDEX(記録入力!$A$4:$N$87,MATCH(計算①!$E55*10+COUNTIFS($E$1:$E55,$E55),記録入力!$Q$4:$Q$87,0),COLUMN()),"")</f>
        <v/>
      </c>
      <c r="B55" t="str">
        <f>IFERROR(INDEX(記録入力!$A$4:$N$87,MATCH(計算①!$E55*10+COUNTIFS($E$1:$E55,$E55),記録入力!$Q$4:$Q$87,0),COLUMN()),"")</f>
        <v/>
      </c>
      <c r="C55" t="str">
        <f>IFERROR(INDEX(記録入力!$A$4:$N$87,MATCH(計算①!$E55*10+COUNTIFS($E$1:$E55,$E55),記録入力!$Q$4:$Q$87,0),COLUMN()),"")</f>
        <v/>
      </c>
      <c r="D55" t="str">
        <f>IFERROR(INDEX(記録入力!$A$4:$N$87,MATCH(計算①!$E55*10+COUNTIFS($E$1:$E55,$E55),記録入力!$Q$4:$Q$87,0),COLUMN()),"")</f>
        <v/>
      </c>
      <c r="E55" t="str">
        <f>IFERROR(SMALL(記録入力!$E$4:$E$87,ROW()),"")</f>
        <v/>
      </c>
      <c r="F55" t="str">
        <f>IFERROR(INDEX(記録入力!$A$4:$N$87,MATCH(計算①!$E55*10+COUNTIFS($E$1:$E55,$E55),記録入力!$Q$4:$Q$87,0),COLUMN()),"")</f>
        <v/>
      </c>
      <c r="G55" t="str">
        <f>IFERROR(INDEX(記録入力!$A$4:$N$87,MATCH(計算①!$E55*10+COUNTIFS($E$1:$E55,$E55),記録入力!$Q$4:$Q$87,0),COLUMN()),"")</f>
        <v/>
      </c>
      <c r="H55" t="str">
        <f>IFERROR(INDEX(記録入力!$A$4:$N$87,MATCH(計算①!$E55*10+COUNTIFS($E$1:$E55,$E55),記録入力!$Q$4:$Q$87,0),COLUMN()),"")</f>
        <v/>
      </c>
      <c r="I55" t="str">
        <f>IFERROR(INDEX(記録入力!$A$4:$N$87,MATCH(計算①!$E55*10+COUNTIFS($E$1:$E55,$E55),記録入力!$Q$4:$Q$87,0),COLUMN()),"")</f>
        <v/>
      </c>
      <c r="J55" t="str">
        <f>IFERROR(INDEX(記録入力!$A$4:$N$87,MATCH(計算①!$E55*10+COUNTIFS($E$1:$E55,$E55),記録入力!$Q$4:$Q$87,0),COLUMN()),"")</f>
        <v/>
      </c>
      <c r="K55" t="str">
        <f>IFERROR(INDEX(記録入力!$A$4:$N$87,MATCH(計算①!$E55*10+COUNTIFS($E$1:$E55,$E55),記録入力!$Q$4:$Q$87,0),COLUMN()),"")</f>
        <v/>
      </c>
      <c r="L55" t="str">
        <f>IFERROR(INDEX(記録入力!$A$4:$N$87,MATCH(計算①!$E55*10+COUNTIFS($E$1:$E55,$E55),記録入力!$Q$4:$Q$87,0),COLUMN()),"")</f>
        <v/>
      </c>
      <c r="M55" t="str">
        <f>IFERROR(INDEX(記録入力!$A$4:$N$87,MATCH(計算①!$E55*10+COUNTIFS($E$1:$E55,$E55),記録入力!$Q$4:$Q$87,0),COLUMN()),"")</f>
        <v/>
      </c>
      <c r="N55" t="str">
        <f>IFERROR(INDEX(記録入力!$A$4:$N$87,MATCH(計算①!$E55*10+COUNTIFS($E$1:$E55,$E55),記録入力!$Q$4:$Q$87,0),COLUMN()),"")</f>
        <v/>
      </c>
      <c r="O55" t="s">
        <v>2024</v>
      </c>
    </row>
    <row r="56" spans="1:15" x14ac:dyDescent="0.2">
      <c r="A56" t="str">
        <f>IFERROR(INDEX(記録入力!$A$4:$N$87,MATCH(計算①!$E56*10+COUNTIFS($E$1:$E56,$E56),記録入力!$Q$4:$Q$87,0),COLUMN()),"")</f>
        <v/>
      </c>
      <c r="B56" t="str">
        <f>IFERROR(INDEX(記録入力!$A$4:$N$87,MATCH(計算①!$E56*10+COUNTIFS($E$1:$E56,$E56),記録入力!$Q$4:$Q$87,0),COLUMN()),"")</f>
        <v/>
      </c>
      <c r="C56" t="str">
        <f>IFERROR(INDEX(記録入力!$A$4:$N$87,MATCH(計算①!$E56*10+COUNTIFS($E$1:$E56,$E56),記録入力!$Q$4:$Q$87,0),COLUMN()),"")</f>
        <v/>
      </c>
      <c r="D56" t="str">
        <f>IFERROR(INDEX(記録入力!$A$4:$N$87,MATCH(計算①!$E56*10+COUNTIFS($E$1:$E56,$E56),記録入力!$Q$4:$Q$87,0),COLUMN()),"")</f>
        <v/>
      </c>
      <c r="E56" t="str">
        <f>IFERROR(SMALL(記録入力!$E$4:$E$87,ROW()),"")</f>
        <v/>
      </c>
      <c r="F56" t="str">
        <f>IFERROR(INDEX(記録入力!$A$4:$N$87,MATCH(計算①!$E56*10+COUNTIFS($E$1:$E56,$E56),記録入力!$Q$4:$Q$87,0),COLUMN()),"")</f>
        <v/>
      </c>
      <c r="G56" t="str">
        <f>IFERROR(INDEX(記録入力!$A$4:$N$87,MATCH(計算①!$E56*10+COUNTIFS($E$1:$E56,$E56),記録入力!$Q$4:$Q$87,0),COLUMN()),"")</f>
        <v/>
      </c>
      <c r="H56" t="str">
        <f>IFERROR(INDEX(記録入力!$A$4:$N$87,MATCH(計算①!$E56*10+COUNTIFS($E$1:$E56,$E56),記録入力!$Q$4:$Q$87,0),COLUMN()),"")</f>
        <v/>
      </c>
      <c r="I56" t="str">
        <f>IFERROR(INDEX(記録入力!$A$4:$N$87,MATCH(計算①!$E56*10+COUNTIFS($E$1:$E56,$E56),記録入力!$Q$4:$Q$87,0),COLUMN()),"")</f>
        <v/>
      </c>
      <c r="J56" t="str">
        <f>IFERROR(INDEX(記録入力!$A$4:$N$87,MATCH(計算①!$E56*10+COUNTIFS($E$1:$E56,$E56),記録入力!$Q$4:$Q$87,0),COLUMN()),"")</f>
        <v/>
      </c>
      <c r="K56" t="str">
        <f>IFERROR(INDEX(記録入力!$A$4:$N$87,MATCH(計算①!$E56*10+COUNTIFS($E$1:$E56,$E56),記録入力!$Q$4:$Q$87,0),COLUMN()),"")</f>
        <v/>
      </c>
      <c r="L56" t="str">
        <f>IFERROR(INDEX(記録入力!$A$4:$N$87,MATCH(計算①!$E56*10+COUNTIFS($E$1:$E56,$E56),記録入力!$Q$4:$Q$87,0),COLUMN()),"")</f>
        <v/>
      </c>
      <c r="M56" t="str">
        <f>IFERROR(INDEX(記録入力!$A$4:$N$87,MATCH(計算①!$E56*10+COUNTIFS($E$1:$E56,$E56),記録入力!$Q$4:$Q$87,0),COLUMN()),"")</f>
        <v/>
      </c>
      <c r="N56" t="str">
        <f>IFERROR(INDEX(記録入力!$A$4:$N$87,MATCH(計算①!$E56*10+COUNTIFS($E$1:$E56,$E56),記録入力!$Q$4:$Q$87,0),COLUMN()),"")</f>
        <v/>
      </c>
      <c r="O56" t="s">
        <v>2024</v>
      </c>
    </row>
    <row r="57" spans="1:15" x14ac:dyDescent="0.2">
      <c r="A57" t="str">
        <f>IFERROR(INDEX(記録入力!$A$4:$N$87,MATCH(計算①!$E57*10+COUNTIFS($E$1:$E57,$E57),記録入力!$Q$4:$Q$87,0),COLUMN()),"")</f>
        <v/>
      </c>
      <c r="B57" t="str">
        <f>IFERROR(INDEX(記録入力!$A$4:$N$87,MATCH(計算①!$E57*10+COUNTIFS($E$1:$E57,$E57),記録入力!$Q$4:$Q$87,0),COLUMN()),"")</f>
        <v/>
      </c>
      <c r="C57" t="str">
        <f>IFERROR(INDEX(記録入力!$A$4:$N$87,MATCH(計算①!$E57*10+COUNTIFS($E$1:$E57,$E57),記録入力!$Q$4:$Q$87,0),COLUMN()),"")</f>
        <v/>
      </c>
      <c r="D57" t="str">
        <f>IFERROR(INDEX(記録入力!$A$4:$N$87,MATCH(計算①!$E57*10+COUNTIFS($E$1:$E57,$E57),記録入力!$Q$4:$Q$87,0),COLUMN()),"")</f>
        <v/>
      </c>
      <c r="E57" t="str">
        <f>IFERROR(SMALL(記録入力!$E$4:$E$87,ROW()),"")</f>
        <v/>
      </c>
      <c r="F57" t="str">
        <f>IFERROR(INDEX(記録入力!$A$4:$N$87,MATCH(計算①!$E57*10+COUNTIFS($E$1:$E57,$E57),記録入力!$Q$4:$Q$87,0),COLUMN()),"")</f>
        <v/>
      </c>
      <c r="G57" t="str">
        <f>IFERROR(INDEX(記録入力!$A$4:$N$87,MATCH(計算①!$E57*10+COUNTIFS($E$1:$E57,$E57),記録入力!$Q$4:$Q$87,0),COLUMN()),"")</f>
        <v/>
      </c>
      <c r="H57" t="str">
        <f>IFERROR(INDEX(記録入力!$A$4:$N$87,MATCH(計算①!$E57*10+COUNTIFS($E$1:$E57,$E57),記録入力!$Q$4:$Q$87,0),COLUMN()),"")</f>
        <v/>
      </c>
      <c r="I57" t="str">
        <f>IFERROR(INDEX(記録入力!$A$4:$N$87,MATCH(計算①!$E57*10+COUNTIFS($E$1:$E57,$E57),記録入力!$Q$4:$Q$87,0),COLUMN()),"")</f>
        <v/>
      </c>
      <c r="J57" t="str">
        <f>IFERROR(INDEX(記録入力!$A$4:$N$87,MATCH(計算①!$E57*10+COUNTIFS($E$1:$E57,$E57),記録入力!$Q$4:$Q$87,0),COLUMN()),"")</f>
        <v/>
      </c>
      <c r="K57" t="str">
        <f>IFERROR(INDEX(記録入力!$A$4:$N$87,MATCH(計算①!$E57*10+COUNTIFS($E$1:$E57,$E57),記録入力!$Q$4:$Q$87,0),COLUMN()),"")</f>
        <v/>
      </c>
      <c r="L57" t="str">
        <f>IFERROR(INDEX(記録入力!$A$4:$N$87,MATCH(計算①!$E57*10+COUNTIFS($E$1:$E57,$E57),記録入力!$Q$4:$Q$87,0),COLUMN()),"")</f>
        <v/>
      </c>
      <c r="M57" t="str">
        <f>IFERROR(INDEX(記録入力!$A$4:$N$87,MATCH(計算①!$E57*10+COUNTIFS($E$1:$E57,$E57),記録入力!$Q$4:$Q$87,0),COLUMN()),"")</f>
        <v/>
      </c>
      <c r="N57" t="str">
        <f>IFERROR(INDEX(記録入力!$A$4:$N$87,MATCH(計算①!$E57*10+COUNTIFS($E$1:$E57,$E57),記録入力!$Q$4:$Q$87,0),COLUMN()),"")</f>
        <v/>
      </c>
      <c r="O57" t="s">
        <v>2024</v>
      </c>
    </row>
    <row r="58" spans="1:15" x14ac:dyDescent="0.2">
      <c r="A58" t="str">
        <f>IFERROR(INDEX(記録入力!$A$4:$N$87,MATCH(計算①!$E58*10+COUNTIFS($E$1:$E58,$E58),記録入力!$Q$4:$Q$87,0),COLUMN()),"")</f>
        <v/>
      </c>
      <c r="B58" t="str">
        <f>IFERROR(INDEX(記録入力!$A$4:$N$87,MATCH(計算①!$E58*10+COUNTIFS($E$1:$E58,$E58),記録入力!$Q$4:$Q$87,0),COLUMN()),"")</f>
        <v/>
      </c>
      <c r="C58" t="str">
        <f>IFERROR(INDEX(記録入力!$A$4:$N$87,MATCH(計算①!$E58*10+COUNTIFS($E$1:$E58,$E58),記録入力!$Q$4:$Q$87,0),COLUMN()),"")</f>
        <v/>
      </c>
      <c r="D58" t="str">
        <f>IFERROR(INDEX(記録入力!$A$4:$N$87,MATCH(計算①!$E58*10+COUNTIFS($E$1:$E58,$E58),記録入力!$Q$4:$Q$87,0),COLUMN()),"")</f>
        <v/>
      </c>
      <c r="E58" t="str">
        <f>IFERROR(SMALL(記録入力!$E$4:$E$87,ROW()),"")</f>
        <v/>
      </c>
      <c r="F58" t="str">
        <f>IFERROR(INDEX(記録入力!$A$4:$N$87,MATCH(計算①!$E58*10+COUNTIFS($E$1:$E58,$E58),記録入力!$Q$4:$Q$87,0),COLUMN()),"")</f>
        <v/>
      </c>
      <c r="G58" t="str">
        <f>IFERROR(INDEX(記録入力!$A$4:$N$87,MATCH(計算①!$E58*10+COUNTIFS($E$1:$E58,$E58),記録入力!$Q$4:$Q$87,0),COLUMN()),"")</f>
        <v/>
      </c>
      <c r="H58" t="str">
        <f>IFERROR(INDEX(記録入力!$A$4:$N$87,MATCH(計算①!$E58*10+COUNTIFS($E$1:$E58,$E58),記録入力!$Q$4:$Q$87,0),COLUMN()),"")</f>
        <v/>
      </c>
      <c r="I58" t="str">
        <f>IFERROR(INDEX(記録入力!$A$4:$N$87,MATCH(計算①!$E58*10+COUNTIFS($E$1:$E58,$E58),記録入力!$Q$4:$Q$87,0),COLUMN()),"")</f>
        <v/>
      </c>
      <c r="J58" t="str">
        <f>IFERROR(INDEX(記録入力!$A$4:$N$87,MATCH(計算①!$E58*10+COUNTIFS($E$1:$E58,$E58),記録入力!$Q$4:$Q$87,0),COLUMN()),"")</f>
        <v/>
      </c>
      <c r="K58" t="str">
        <f>IFERROR(INDEX(記録入力!$A$4:$N$87,MATCH(計算①!$E58*10+COUNTIFS($E$1:$E58,$E58),記録入力!$Q$4:$Q$87,0),COLUMN()),"")</f>
        <v/>
      </c>
      <c r="L58" t="str">
        <f>IFERROR(INDEX(記録入力!$A$4:$N$87,MATCH(計算①!$E58*10+COUNTIFS($E$1:$E58,$E58),記録入力!$Q$4:$Q$87,0),COLUMN()),"")</f>
        <v/>
      </c>
      <c r="M58" t="str">
        <f>IFERROR(INDEX(記録入力!$A$4:$N$87,MATCH(計算①!$E58*10+COUNTIFS($E$1:$E58,$E58),記録入力!$Q$4:$Q$87,0),COLUMN()),"")</f>
        <v/>
      </c>
      <c r="N58" t="str">
        <f>IFERROR(INDEX(記録入力!$A$4:$N$87,MATCH(計算①!$E58*10+COUNTIFS($E$1:$E58,$E58),記録入力!$Q$4:$Q$87,0),COLUMN()),"")</f>
        <v/>
      </c>
      <c r="O58" t="s">
        <v>2024</v>
      </c>
    </row>
    <row r="59" spans="1:15" x14ac:dyDescent="0.2">
      <c r="A59" t="str">
        <f>IFERROR(INDEX(記録入力!$A$4:$N$87,MATCH(計算①!$E59*10+COUNTIFS($E$1:$E59,$E59),記録入力!$Q$4:$Q$87,0),COLUMN()),"")</f>
        <v/>
      </c>
      <c r="B59" t="str">
        <f>IFERROR(INDEX(記録入力!$A$4:$N$87,MATCH(計算①!$E59*10+COUNTIFS($E$1:$E59,$E59),記録入力!$Q$4:$Q$87,0),COLUMN()),"")</f>
        <v/>
      </c>
      <c r="C59" t="str">
        <f>IFERROR(INDEX(記録入力!$A$4:$N$87,MATCH(計算①!$E59*10+COUNTIFS($E$1:$E59,$E59),記録入力!$Q$4:$Q$87,0),COLUMN()),"")</f>
        <v/>
      </c>
      <c r="D59" t="str">
        <f>IFERROR(INDEX(記録入力!$A$4:$N$87,MATCH(計算①!$E59*10+COUNTIFS($E$1:$E59,$E59),記録入力!$Q$4:$Q$87,0),COLUMN()),"")</f>
        <v/>
      </c>
      <c r="E59" t="str">
        <f>IFERROR(SMALL(記録入力!$E$4:$E$87,ROW()),"")</f>
        <v/>
      </c>
      <c r="F59" t="str">
        <f>IFERROR(INDEX(記録入力!$A$4:$N$87,MATCH(計算①!$E59*10+COUNTIFS($E$1:$E59,$E59),記録入力!$Q$4:$Q$87,0),COLUMN()),"")</f>
        <v/>
      </c>
      <c r="G59" t="str">
        <f>IFERROR(INDEX(記録入力!$A$4:$N$87,MATCH(計算①!$E59*10+COUNTIFS($E$1:$E59,$E59),記録入力!$Q$4:$Q$87,0),COLUMN()),"")</f>
        <v/>
      </c>
      <c r="H59" t="str">
        <f>IFERROR(INDEX(記録入力!$A$4:$N$87,MATCH(計算①!$E59*10+COUNTIFS($E$1:$E59,$E59),記録入力!$Q$4:$Q$87,0),COLUMN()),"")</f>
        <v/>
      </c>
      <c r="I59" t="str">
        <f>IFERROR(INDEX(記録入力!$A$4:$N$87,MATCH(計算①!$E59*10+COUNTIFS($E$1:$E59,$E59),記録入力!$Q$4:$Q$87,0),COLUMN()),"")</f>
        <v/>
      </c>
      <c r="J59" t="str">
        <f>IFERROR(INDEX(記録入力!$A$4:$N$87,MATCH(計算①!$E59*10+COUNTIFS($E$1:$E59,$E59),記録入力!$Q$4:$Q$87,0),COLUMN()),"")</f>
        <v/>
      </c>
      <c r="K59" t="str">
        <f>IFERROR(INDEX(記録入力!$A$4:$N$87,MATCH(計算①!$E59*10+COUNTIFS($E$1:$E59,$E59),記録入力!$Q$4:$Q$87,0),COLUMN()),"")</f>
        <v/>
      </c>
      <c r="L59" t="str">
        <f>IFERROR(INDEX(記録入力!$A$4:$N$87,MATCH(計算①!$E59*10+COUNTIFS($E$1:$E59,$E59),記録入力!$Q$4:$Q$87,0),COLUMN()),"")</f>
        <v/>
      </c>
      <c r="M59" t="str">
        <f>IFERROR(INDEX(記録入力!$A$4:$N$87,MATCH(計算①!$E59*10+COUNTIFS($E$1:$E59,$E59),記録入力!$Q$4:$Q$87,0),COLUMN()),"")</f>
        <v/>
      </c>
      <c r="N59" t="str">
        <f>IFERROR(INDEX(記録入力!$A$4:$N$87,MATCH(計算①!$E59*10+COUNTIFS($E$1:$E59,$E59),記録入力!$Q$4:$Q$87,0),COLUMN()),"")</f>
        <v/>
      </c>
      <c r="O59" t="s">
        <v>2024</v>
      </c>
    </row>
    <row r="60" spans="1:15" x14ac:dyDescent="0.2">
      <c r="A60" t="str">
        <f>IFERROR(INDEX(記録入力!$A$4:$N$87,MATCH(計算①!$E60*10+COUNTIFS($E$1:$E60,$E60),記録入力!$Q$4:$Q$87,0),COLUMN()),"")</f>
        <v/>
      </c>
      <c r="B60" t="str">
        <f>IFERROR(INDEX(記録入力!$A$4:$N$87,MATCH(計算①!$E60*10+COUNTIFS($E$1:$E60,$E60),記録入力!$Q$4:$Q$87,0),COLUMN()),"")</f>
        <v/>
      </c>
      <c r="C60" t="str">
        <f>IFERROR(INDEX(記録入力!$A$4:$N$87,MATCH(計算①!$E60*10+COUNTIFS($E$1:$E60,$E60),記録入力!$Q$4:$Q$87,0),COLUMN()),"")</f>
        <v/>
      </c>
      <c r="D60" t="str">
        <f>IFERROR(INDEX(記録入力!$A$4:$N$87,MATCH(計算①!$E60*10+COUNTIFS($E$1:$E60,$E60),記録入力!$Q$4:$Q$87,0),COLUMN()),"")</f>
        <v/>
      </c>
      <c r="E60" t="str">
        <f>IFERROR(SMALL(記録入力!$E$4:$E$87,ROW()),"")</f>
        <v/>
      </c>
      <c r="F60" t="str">
        <f>IFERROR(INDEX(記録入力!$A$4:$N$87,MATCH(計算①!$E60*10+COUNTIFS($E$1:$E60,$E60),記録入力!$Q$4:$Q$87,0),COLUMN()),"")</f>
        <v/>
      </c>
      <c r="G60" t="str">
        <f>IFERROR(INDEX(記録入力!$A$4:$N$87,MATCH(計算①!$E60*10+COUNTIFS($E$1:$E60,$E60),記録入力!$Q$4:$Q$87,0),COLUMN()),"")</f>
        <v/>
      </c>
      <c r="H60" t="str">
        <f>IFERROR(INDEX(記録入力!$A$4:$N$87,MATCH(計算①!$E60*10+COUNTIFS($E$1:$E60,$E60),記録入力!$Q$4:$Q$87,0),COLUMN()),"")</f>
        <v/>
      </c>
      <c r="I60" t="str">
        <f>IFERROR(INDEX(記録入力!$A$4:$N$87,MATCH(計算①!$E60*10+COUNTIFS($E$1:$E60,$E60),記録入力!$Q$4:$Q$87,0),COLUMN()),"")</f>
        <v/>
      </c>
      <c r="J60" t="str">
        <f>IFERROR(INDEX(記録入力!$A$4:$N$87,MATCH(計算①!$E60*10+COUNTIFS($E$1:$E60,$E60),記録入力!$Q$4:$Q$87,0),COLUMN()),"")</f>
        <v/>
      </c>
      <c r="K60" t="str">
        <f>IFERROR(INDEX(記録入力!$A$4:$N$87,MATCH(計算①!$E60*10+COUNTIFS($E$1:$E60,$E60),記録入力!$Q$4:$Q$87,0),COLUMN()),"")</f>
        <v/>
      </c>
      <c r="L60" t="str">
        <f>IFERROR(INDEX(記録入力!$A$4:$N$87,MATCH(計算①!$E60*10+COUNTIFS($E$1:$E60,$E60),記録入力!$Q$4:$Q$87,0),COLUMN()),"")</f>
        <v/>
      </c>
      <c r="M60" t="str">
        <f>IFERROR(INDEX(記録入力!$A$4:$N$87,MATCH(計算①!$E60*10+COUNTIFS($E$1:$E60,$E60),記録入力!$Q$4:$Q$87,0),COLUMN()),"")</f>
        <v/>
      </c>
      <c r="N60" t="str">
        <f>IFERROR(INDEX(記録入力!$A$4:$N$87,MATCH(計算①!$E60*10+COUNTIFS($E$1:$E60,$E60),記録入力!$Q$4:$Q$87,0),COLUMN()),"")</f>
        <v/>
      </c>
      <c r="O60" t="s">
        <v>2024</v>
      </c>
    </row>
    <row r="61" spans="1:15" x14ac:dyDescent="0.2">
      <c r="A61" t="str">
        <f>IFERROR(INDEX(記録入力!$A$4:$N$87,MATCH(計算①!$E61*10+COUNTIFS($E$1:$E61,$E61),記録入力!$Q$4:$Q$87,0),COLUMN()),"")</f>
        <v/>
      </c>
      <c r="B61" t="str">
        <f>IFERROR(INDEX(記録入力!$A$4:$N$87,MATCH(計算①!$E61*10+COUNTIFS($E$1:$E61,$E61),記録入力!$Q$4:$Q$87,0),COLUMN()),"")</f>
        <v/>
      </c>
      <c r="C61" t="str">
        <f>IFERROR(INDEX(記録入力!$A$4:$N$87,MATCH(計算①!$E61*10+COUNTIFS($E$1:$E61,$E61),記録入力!$Q$4:$Q$87,0),COLUMN()),"")</f>
        <v/>
      </c>
      <c r="D61" t="str">
        <f>IFERROR(INDEX(記録入力!$A$4:$N$87,MATCH(計算①!$E61*10+COUNTIFS($E$1:$E61,$E61),記録入力!$Q$4:$Q$87,0),COLUMN()),"")</f>
        <v/>
      </c>
      <c r="E61" t="str">
        <f>IFERROR(SMALL(記録入力!$E$4:$E$87,ROW()),"")</f>
        <v/>
      </c>
      <c r="F61" t="str">
        <f>IFERROR(INDEX(記録入力!$A$4:$N$87,MATCH(計算①!$E61*10+COUNTIFS($E$1:$E61,$E61),記録入力!$Q$4:$Q$87,0),COLUMN()),"")</f>
        <v/>
      </c>
      <c r="G61" t="str">
        <f>IFERROR(INDEX(記録入力!$A$4:$N$87,MATCH(計算①!$E61*10+COUNTIFS($E$1:$E61,$E61),記録入力!$Q$4:$Q$87,0),COLUMN()),"")</f>
        <v/>
      </c>
      <c r="H61" t="str">
        <f>IFERROR(INDEX(記録入力!$A$4:$N$87,MATCH(計算①!$E61*10+COUNTIFS($E$1:$E61,$E61),記録入力!$Q$4:$Q$87,0),COLUMN()),"")</f>
        <v/>
      </c>
      <c r="I61" t="str">
        <f>IFERROR(INDEX(記録入力!$A$4:$N$87,MATCH(計算①!$E61*10+COUNTIFS($E$1:$E61,$E61),記録入力!$Q$4:$Q$87,0),COLUMN()),"")</f>
        <v/>
      </c>
      <c r="J61" t="str">
        <f>IFERROR(INDEX(記録入力!$A$4:$N$87,MATCH(計算①!$E61*10+COUNTIFS($E$1:$E61,$E61),記録入力!$Q$4:$Q$87,0),COLUMN()),"")</f>
        <v/>
      </c>
      <c r="K61" t="str">
        <f>IFERROR(INDEX(記録入力!$A$4:$N$87,MATCH(計算①!$E61*10+COUNTIFS($E$1:$E61,$E61),記録入力!$Q$4:$Q$87,0),COLUMN()),"")</f>
        <v/>
      </c>
      <c r="L61" t="str">
        <f>IFERROR(INDEX(記録入力!$A$4:$N$87,MATCH(計算①!$E61*10+COUNTIFS($E$1:$E61,$E61),記録入力!$Q$4:$Q$87,0),COLUMN()),"")</f>
        <v/>
      </c>
      <c r="M61" t="str">
        <f>IFERROR(INDEX(記録入力!$A$4:$N$87,MATCH(計算①!$E61*10+COUNTIFS($E$1:$E61,$E61),記録入力!$Q$4:$Q$87,0),COLUMN()),"")</f>
        <v/>
      </c>
      <c r="N61" t="str">
        <f>IFERROR(INDEX(記録入力!$A$4:$N$87,MATCH(計算①!$E61*10+COUNTIFS($E$1:$E61,$E61),記録入力!$Q$4:$Q$87,0),COLUMN()),"")</f>
        <v/>
      </c>
      <c r="O61" t="s">
        <v>2024</v>
      </c>
    </row>
    <row r="62" spans="1:15" x14ac:dyDescent="0.2">
      <c r="A62" t="str">
        <f>IFERROR(INDEX(記録入力!$A$4:$N$87,MATCH(計算①!$E62*10+COUNTIFS($E$1:$E62,$E62),記録入力!$Q$4:$Q$87,0),COLUMN()),"")</f>
        <v/>
      </c>
      <c r="B62" t="str">
        <f>IFERROR(INDEX(記録入力!$A$4:$N$87,MATCH(計算①!$E62*10+COUNTIFS($E$1:$E62,$E62),記録入力!$Q$4:$Q$87,0),COLUMN()),"")</f>
        <v/>
      </c>
      <c r="C62" t="str">
        <f>IFERROR(INDEX(記録入力!$A$4:$N$87,MATCH(計算①!$E62*10+COUNTIFS($E$1:$E62,$E62),記録入力!$Q$4:$Q$87,0),COLUMN()),"")</f>
        <v/>
      </c>
      <c r="D62" t="str">
        <f>IFERROR(INDEX(記録入力!$A$4:$N$87,MATCH(計算①!$E62*10+COUNTIFS($E$1:$E62,$E62),記録入力!$Q$4:$Q$87,0),COLUMN()),"")</f>
        <v/>
      </c>
      <c r="E62" t="str">
        <f>IFERROR(SMALL(記録入力!$E$4:$E$87,ROW()),"")</f>
        <v/>
      </c>
      <c r="F62" t="str">
        <f>IFERROR(INDEX(記録入力!$A$4:$N$87,MATCH(計算①!$E62*10+COUNTIFS($E$1:$E62,$E62),記録入力!$Q$4:$Q$87,0),COLUMN()),"")</f>
        <v/>
      </c>
      <c r="G62" t="str">
        <f>IFERROR(INDEX(記録入力!$A$4:$N$87,MATCH(計算①!$E62*10+COUNTIFS($E$1:$E62,$E62),記録入力!$Q$4:$Q$87,0),COLUMN()),"")</f>
        <v/>
      </c>
      <c r="H62" t="str">
        <f>IFERROR(INDEX(記録入力!$A$4:$N$87,MATCH(計算①!$E62*10+COUNTIFS($E$1:$E62,$E62),記録入力!$Q$4:$Q$87,0),COLUMN()),"")</f>
        <v/>
      </c>
      <c r="I62" t="str">
        <f>IFERROR(INDEX(記録入力!$A$4:$N$87,MATCH(計算①!$E62*10+COUNTIFS($E$1:$E62,$E62),記録入力!$Q$4:$Q$87,0),COLUMN()),"")</f>
        <v/>
      </c>
      <c r="J62" t="str">
        <f>IFERROR(INDEX(記録入力!$A$4:$N$87,MATCH(計算①!$E62*10+COUNTIFS($E$1:$E62,$E62),記録入力!$Q$4:$Q$87,0),COLUMN()),"")</f>
        <v/>
      </c>
      <c r="K62" t="str">
        <f>IFERROR(INDEX(記録入力!$A$4:$N$87,MATCH(計算①!$E62*10+COUNTIFS($E$1:$E62,$E62),記録入力!$Q$4:$Q$87,0),COLUMN()),"")</f>
        <v/>
      </c>
      <c r="L62" t="str">
        <f>IFERROR(INDEX(記録入力!$A$4:$N$87,MATCH(計算①!$E62*10+COUNTIFS($E$1:$E62,$E62),記録入力!$Q$4:$Q$87,0),COLUMN()),"")</f>
        <v/>
      </c>
      <c r="M62" t="str">
        <f>IFERROR(INDEX(記録入力!$A$4:$N$87,MATCH(計算①!$E62*10+COUNTIFS($E$1:$E62,$E62),記録入力!$Q$4:$Q$87,0),COLUMN()),"")</f>
        <v/>
      </c>
      <c r="N62" t="str">
        <f>IFERROR(INDEX(記録入力!$A$4:$N$87,MATCH(計算①!$E62*10+COUNTIFS($E$1:$E62,$E62),記録入力!$Q$4:$Q$87,0),COLUMN()),"")</f>
        <v/>
      </c>
      <c r="O62" t="s">
        <v>2024</v>
      </c>
    </row>
    <row r="63" spans="1:15" x14ac:dyDescent="0.2">
      <c r="A63" t="str">
        <f>IFERROR(INDEX(記録入力!$A$4:$N$87,MATCH(計算①!$E63*10+COUNTIFS($E$1:$E63,$E63),記録入力!$Q$4:$Q$87,0),COLUMN()),"")</f>
        <v/>
      </c>
      <c r="B63" t="str">
        <f>IFERROR(INDEX(記録入力!$A$4:$N$87,MATCH(計算①!$E63*10+COUNTIFS($E$1:$E63,$E63),記録入力!$Q$4:$Q$87,0),COLUMN()),"")</f>
        <v/>
      </c>
      <c r="C63" t="str">
        <f>IFERROR(INDEX(記録入力!$A$4:$N$87,MATCH(計算①!$E63*10+COUNTIFS($E$1:$E63,$E63),記録入力!$Q$4:$Q$87,0),COLUMN()),"")</f>
        <v/>
      </c>
      <c r="D63" t="str">
        <f>IFERROR(INDEX(記録入力!$A$4:$N$87,MATCH(計算①!$E63*10+COUNTIFS($E$1:$E63,$E63),記録入力!$Q$4:$Q$87,0),COLUMN()),"")</f>
        <v/>
      </c>
      <c r="E63" t="str">
        <f>IFERROR(SMALL(記録入力!$E$4:$E$87,ROW()),"")</f>
        <v/>
      </c>
      <c r="F63" t="str">
        <f>IFERROR(INDEX(記録入力!$A$4:$N$87,MATCH(計算①!$E63*10+COUNTIFS($E$1:$E63,$E63),記録入力!$Q$4:$Q$87,0),COLUMN()),"")</f>
        <v/>
      </c>
      <c r="G63" t="str">
        <f>IFERROR(INDEX(記録入力!$A$4:$N$87,MATCH(計算①!$E63*10+COUNTIFS($E$1:$E63,$E63),記録入力!$Q$4:$Q$87,0),COLUMN()),"")</f>
        <v/>
      </c>
      <c r="H63" t="str">
        <f>IFERROR(INDEX(記録入力!$A$4:$N$87,MATCH(計算①!$E63*10+COUNTIFS($E$1:$E63,$E63),記録入力!$Q$4:$Q$87,0),COLUMN()),"")</f>
        <v/>
      </c>
      <c r="I63" t="str">
        <f>IFERROR(INDEX(記録入力!$A$4:$N$87,MATCH(計算①!$E63*10+COUNTIFS($E$1:$E63,$E63),記録入力!$Q$4:$Q$87,0),COLUMN()),"")</f>
        <v/>
      </c>
      <c r="J63" t="str">
        <f>IFERROR(INDEX(記録入力!$A$4:$N$87,MATCH(計算①!$E63*10+COUNTIFS($E$1:$E63,$E63),記録入力!$Q$4:$Q$87,0),COLUMN()),"")</f>
        <v/>
      </c>
      <c r="K63" t="str">
        <f>IFERROR(INDEX(記録入力!$A$4:$N$87,MATCH(計算①!$E63*10+COUNTIFS($E$1:$E63,$E63),記録入力!$Q$4:$Q$87,0),COLUMN()),"")</f>
        <v/>
      </c>
      <c r="L63" t="str">
        <f>IFERROR(INDEX(記録入力!$A$4:$N$87,MATCH(計算①!$E63*10+COUNTIFS($E$1:$E63,$E63),記録入力!$Q$4:$Q$87,0),COLUMN()),"")</f>
        <v/>
      </c>
      <c r="M63" t="str">
        <f>IFERROR(INDEX(記録入力!$A$4:$N$87,MATCH(計算①!$E63*10+COUNTIFS($E$1:$E63,$E63),記録入力!$Q$4:$Q$87,0),COLUMN()),"")</f>
        <v/>
      </c>
      <c r="N63" t="str">
        <f>IFERROR(INDEX(記録入力!$A$4:$N$87,MATCH(計算①!$E63*10+COUNTIFS($E$1:$E63,$E63),記録入力!$Q$4:$Q$87,0),COLUMN()),"")</f>
        <v/>
      </c>
      <c r="O63" t="s">
        <v>2024</v>
      </c>
    </row>
    <row r="64" spans="1:15" x14ac:dyDescent="0.2">
      <c r="A64" t="str">
        <f>IFERROR(INDEX(記録入力!$A$4:$N$87,MATCH(計算①!$E64*10+COUNTIFS($E$1:$E64,$E64),記録入力!$Q$4:$Q$87,0),COLUMN()),"")</f>
        <v/>
      </c>
      <c r="B64" t="str">
        <f>IFERROR(INDEX(記録入力!$A$4:$N$87,MATCH(計算①!$E64*10+COUNTIFS($E$1:$E64,$E64),記録入力!$Q$4:$Q$87,0),COLUMN()),"")</f>
        <v/>
      </c>
      <c r="C64" t="str">
        <f>IFERROR(INDEX(記録入力!$A$4:$N$87,MATCH(計算①!$E64*10+COUNTIFS($E$1:$E64,$E64),記録入力!$Q$4:$Q$87,0),COLUMN()),"")</f>
        <v/>
      </c>
      <c r="D64" t="str">
        <f>IFERROR(INDEX(記録入力!$A$4:$N$87,MATCH(計算①!$E64*10+COUNTIFS($E$1:$E64,$E64),記録入力!$Q$4:$Q$87,0),COLUMN()),"")</f>
        <v/>
      </c>
      <c r="E64" t="str">
        <f>IFERROR(SMALL(記録入力!$E$4:$E$87,ROW()),"")</f>
        <v/>
      </c>
      <c r="F64" t="str">
        <f>IFERROR(INDEX(記録入力!$A$4:$N$87,MATCH(計算①!$E64*10+COUNTIFS($E$1:$E64,$E64),記録入力!$Q$4:$Q$87,0),COLUMN()),"")</f>
        <v/>
      </c>
      <c r="G64" t="str">
        <f>IFERROR(INDEX(記録入力!$A$4:$N$87,MATCH(計算①!$E64*10+COUNTIFS($E$1:$E64,$E64),記録入力!$Q$4:$Q$87,0),COLUMN()),"")</f>
        <v/>
      </c>
      <c r="H64" t="str">
        <f>IFERROR(INDEX(記録入力!$A$4:$N$87,MATCH(計算①!$E64*10+COUNTIFS($E$1:$E64,$E64),記録入力!$Q$4:$Q$87,0),COLUMN()),"")</f>
        <v/>
      </c>
      <c r="I64" t="str">
        <f>IFERROR(INDEX(記録入力!$A$4:$N$87,MATCH(計算①!$E64*10+COUNTIFS($E$1:$E64,$E64),記録入力!$Q$4:$Q$87,0),COLUMN()),"")</f>
        <v/>
      </c>
      <c r="J64" t="str">
        <f>IFERROR(INDEX(記録入力!$A$4:$N$87,MATCH(計算①!$E64*10+COUNTIFS($E$1:$E64,$E64),記録入力!$Q$4:$Q$87,0),COLUMN()),"")</f>
        <v/>
      </c>
      <c r="K64" t="str">
        <f>IFERROR(INDEX(記録入力!$A$4:$N$87,MATCH(計算①!$E64*10+COUNTIFS($E$1:$E64,$E64),記録入力!$Q$4:$Q$87,0),COLUMN()),"")</f>
        <v/>
      </c>
      <c r="L64" t="str">
        <f>IFERROR(INDEX(記録入力!$A$4:$N$87,MATCH(計算①!$E64*10+COUNTIFS($E$1:$E64,$E64),記録入力!$Q$4:$Q$87,0),COLUMN()),"")</f>
        <v/>
      </c>
      <c r="M64" t="str">
        <f>IFERROR(INDEX(記録入力!$A$4:$N$87,MATCH(計算①!$E64*10+COUNTIFS($E$1:$E64,$E64),記録入力!$Q$4:$Q$87,0),COLUMN()),"")</f>
        <v/>
      </c>
      <c r="N64" t="str">
        <f>IFERROR(INDEX(記録入力!$A$4:$N$87,MATCH(計算①!$E64*10+COUNTIFS($E$1:$E64,$E64),記録入力!$Q$4:$Q$87,0),COLUMN()),"")</f>
        <v/>
      </c>
      <c r="O64" t="s">
        <v>2024</v>
      </c>
    </row>
    <row r="65" spans="1:15" x14ac:dyDescent="0.2">
      <c r="A65" t="str">
        <f>IFERROR(INDEX(記録入力!$A$4:$N$87,MATCH(計算①!$E65*10+COUNTIFS($E$1:$E65,$E65),記録入力!$Q$4:$Q$87,0),COLUMN()),"")</f>
        <v/>
      </c>
      <c r="B65" t="str">
        <f>IFERROR(INDEX(記録入力!$A$4:$N$87,MATCH(計算①!$E65*10+COUNTIFS($E$1:$E65,$E65),記録入力!$Q$4:$Q$87,0),COLUMN()),"")</f>
        <v/>
      </c>
      <c r="C65" t="str">
        <f>IFERROR(INDEX(記録入力!$A$4:$N$87,MATCH(計算①!$E65*10+COUNTIFS($E$1:$E65,$E65),記録入力!$Q$4:$Q$87,0),COLUMN()),"")</f>
        <v/>
      </c>
      <c r="D65" t="str">
        <f>IFERROR(INDEX(記録入力!$A$4:$N$87,MATCH(計算①!$E65*10+COUNTIFS($E$1:$E65,$E65),記録入力!$Q$4:$Q$87,0),COLUMN()),"")</f>
        <v/>
      </c>
      <c r="E65" t="str">
        <f>IFERROR(SMALL(記録入力!$E$4:$E$87,ROW()),"")</f>
        <v/>
      </c>
      <c r="F65" t="str">
        <f>IFERROR(INDEX(記録入力!$A$4:$N$87,MATCH(計算①!$E65*10+COUNTIFS($E$1:$E65,$E65),記録入力!$Q$4:$Q$87,0),COLUMN()),"")</f>
        <v/>
      </c>
      <c r="G65" t="str">
        <f>IFERROR(INDEX(記録入力!$A$4:$N$87,MATCH(計算①!$E65*10+COUNTIFS($E$1:$E65,$E65),記録入力!$Q$4:$Q$87,0),COLUMN()),"")</f>
        <v/>
      </c>
      <c r="H65" t="str">
        <f>IFERROR(INDEX(記録入力!$A$4:$N$87,MATCH(計算①!$E65*10+COUNTIFS($E$1:$E65,$E65),記録入力!$Q$4:$Q$87,0),COLUMN()),"")</f>
        <v/>
      </c>
      <c r="I65" t="str">
        <f>IFERROR(INDEX(記録入力!$A$4:$N$87,MATCH(計算①!$E65*10+COUNTIFS($E$1:$E65,$E65),記録入力!$Q$4:$Q$87,0),COLUMN()),"")</f>
        <v/>
      </c>
      <c r="J65" t="str">
        <f>IFERROR(INDEX(記録入力!$A$4:$N$87,MATCH(計算①!$E65*10+COUNTIFS($E$1:$E65,$E65),記録入力!$Q$4:$Q$87,0),COLUMN()),"")</f>
        <v/>
      </c>
      <c r="K65" t="str">
        <f>IFERROR(INDEX(記録入力!$A$4:$N$87,MATCH(計算①!$E65*10+COUNTIFS($E$1:$E65,$E65),記録入力!$Q$4:$Q$87,0),COLUMN()),"")</f>
        <v/>
      </c>
      <c r="L65" t="str">
        <f>IFERROR(INDEX(記録入力!$A$4:$N$87,MATCH(計算①!$E65*10+COUNTIFS($E$1:$E65,$E65),記録入力!$Q$4:$Q$87,0),COLUMN()),"")</f>
        <v/>
      </c>
      <c r="M65" t="str">
        <f>IFERROR(INDEX(記録入力!$A$4:$N$87,MATCH(計算①!$E65*10+COUNTIFS($E$1:$E65,$E65),記録入力!$Q$4:$Q$87,0),COLUMN()),"")</f>
        <v/>
      </c>
      <c r="N65" t="str">
        <f>IFERROR(INDEX(記録入力!$A$4:$N$87,MATCH(計算①!$E65*10+COUNTIFS($E$1:$E65,$E65),記録入力!$Q$4:$Q$87,0),COLUMN()),"")</f>
        <v/>
      </c>
      <c r="O65" t="s">
        <v>2024</v>
      </c>
    </row>
    <row r="66" spans="1:15" x14ac:dyDescent="0.2">
      <c r="A66" t="str">
        <f>IFERROR(INDEX(記録入力!$A$4:$N$87,MATCH(計算①!$E66*10+COUNTIFS($E$1:$E66,$E66),記録入力!$Q$4:$Q$87,0),COLUMN()),"")</f>
        <v/>
      </c>
      <c r="B66" t="str">
        <f>IFERROR(INDEX(記録入力!$A$4:$N$87,MATCH(計算①!$E66*10+COUNTIFS($E$1:$E66,$E66),記録入力!$Q$4:$Q$87,0),COLUMN()),"")</f>
        <v/>
      </c>
      <c r="C66" t="str">
        <f>IFERROR(INDEX(記録入力!$A$4:$N$87,MATCH(計算①!$E66*10+COUNTIFS($E$1:$E66,$E66),記録入力!$Q$4:$Q$87,0),COLUMN()),"")</f>
        <v/>
      </c>
      <c r="D66" t="str">
        <f>IFERROR(INDEX(記録入力!$A$4:$N$87,MATCH(計算①!$E66*10+COUNTIFS($E$1:$E66,$E66),記録入力!$Q$4:$Q$87,0),COLUMN()),"")</f>
        <v/>
      </c>
      <c r="E66" t="str">
        <f>IFERROR(SMALL(記録入力!$E$4:$E$87,ROW()),"")</f>
        <v/>
      </c>
      <c r="F66" t="str">
        <f>IFERROR(INDEX(記録入力!$A$4:$N$87,MATCH(計算①!$E66*10+COUNTIFS($E$1:$E66,$E66),記録入力!$Q$4:$Q$87,0),COLUMN()),"")</f>
        <v/>
      </c>
      <c r="G66" t="str">
        <f>IFERROR(INDEX(記録入力!$A$4:$N$87,MATCH(計算①!$E66*10+COUNTIFS($E$1:$E66,$E66),記録入力!$Q$4:$Q$87,0),COLUMN()),"")</f>
        <v/>
      </c>
      <c r="H66" t="str">
        <f>IFERROR(INDEX(記録入力!$A$4:$N$87,MATCH(計算①!$E66*10+COUNTIFS($E$1:$E66,$E66),記録入力!$Q$4:$Q$87,0),COLUMN()),"")</f>
        <v/>
      </c>
      <c r="I66" t="str">
        <f>IFERROR(INDEX(記録入力!$A$4:$N$87,MATCH(計算①!$E66*10+COUNTIFS($E$1:$E66,$E66),記録入力!$Q$4:$Q$87,0),COLUMN()),"")</f>
        <v/>
      </c>
      <c r="J66" t="str">
        <f>IFERROR(INDEX(記録入力!$A$4:$N$87,MATCH(計算①!$E66*10+COUNTIFS($E$1:$E66,$E66),記録入力!$Q$4:$Q$87,0),COLUMN()),"")</f>
        <v/>
      </c>
      <c r="K66" t="str">
        <f>IFERROR(INDEX(記録入力!$A$4:$N$87,MATCH(計算①!$E66*10+COUNTIFS($E$1:$E66,$E66),記録入力!$Q$4:$Q$87,0),COLUMN()),"")</f>
        <v/>
      </c>
      <c r="L66" t="str">
        <f>IFERROR(INDEX(記録入力!$A$4:$N$87,MATCH(計算①!$E66*10+COUNTIFS($E$1:$E66,$E66),記録入力!$Q$4:$Q$87,0),COLUMN()),"")</f>
        <v/>
      </c>
      <c r="M66" t="str">
        <f>IFERROR(INDEX(記録入力!$A$4:$N$87,MATCH(計算①!$E66*10+COUNTIFS($E$1:$E66,$E66),記録入力!$Q$4:$Q$87,0),COLUMN()),"")</f>
        <v/>
      </c>
      <c r="N66" t="str">
        <f>IFERROR(INDEX(記録入力!$A$4:$N$87,MATCH(計算①!$E66*10+COUNTIFS($E$1:$E66,$E66),記録入力!$Q$4:$Q$87,0),COLUMN()),"")</f>
        <v/>
      </c>
      <c r="O66" t="s">
        <v>2024</v>
      </c>
    </row>
    <row r="67" spans="1:15" x14ac:dyDescent="0.2">
      <c r="A67" t="str">
        <f>IFERROR(INDEX(記録入力!$A$4:$N$87,MATCH(計算①!$E67*10+COUNTIFS($E$1:$E67,$E67),記録入力!$Q$4:$Q$87,0),COLUMN()),"")</f>
        <v/>
      </c>
      <c r="B67" t="str">
        <f>IFERROR(INDEX(記録入力!$A$4:$N$87,MATCH(計算①!$E67*10+COUNTIFS($E$1:$E67,$E67),記録入力!$Q$4:$Q$87,0),COLUMN()),"")</f>
        <v/>
      </c>
      <c r="C67" t="str">
        <f>IFERROR(INDEX(記録入力!$A$4:$N$87,MATCH(計算①!$E67*10+COUNTIFS($E$1:$E67,$E67),記録入力!$Q$4:$Q$87,0),COLUMN()),"")</f>
        <v/>
      </c>
      <c r="D67" t="str">
        <f>IFERROR(INDEX(記録入力!$A$4:$N$87,MATCH(計算①!$E67*10+COUNTIFS($E$1:$E67,$E67),記録入力!$Q$4:$Q$87,0),COLUMN()),"")</f>
        <v/>
      </c>
      <c r="E67" t="str">
        <f>IFERROR(SMALL(記録入力!$E$4:$E$87,ROW()),"")</f>
        <v/>
      </c>
      <c r="F67" t="str">
        <f>IFERROR(INDEX(記録入力!$A$4:$N$87,MATCH(計算①!$E67*10+COUNTIFS($E$1:$E67,$E67),記録入力!$Q$4:$Q$87,0),COLUMN()),"")</f>
        <v/>
      </c>
      <c r="G67" t="str">
        <f>IFERROR(INDEX(記録入力!$A$4:$N$87,MATCH(計算①!$E67*10+COUNTIFS($E$1:$E67,$E67),記録入力!$Q$4:$Q$87,0),COLUMN()),"")</f>
        <v/>
      </c>
      <c r="H67" t="str">
        <f>IFERROR(INDEX(記録入力!$A$4:$N$87,MATCH(計算①!$E67*10+COUNTIFS($E$1:$E67,$E67),記録入力!$Q$4:$Q$87,0),COLUMN()),"")</f>
        <v/>
      </c>
      <c r="I67" t="str">
        <f>IFERROR(INDEX(記録入力!$A$4:$N$87,MATCH(計算①!$E67*10+COUNTIFS($E$1:$E67,$E67),記録入力!$Q$4:$Q$87,0),COLUMN()),"")</f>
        <v/>
      </c>
      <c r="J67" t="str">
        <f>IFERROR(INDEX(記録入力!$A$4:$N$87,MATCH(計算①!$E67*10+COUNTIFS($E$1:$E67,$E67),記録入力!$Q$4:$Q$87,0),COLUMN()),"")</f>
        <v/>
      </c>
      <c r="K67" t="str">
        <f>IFERROR(INDEX(記録入力!$A$4:$N$87,MATCH(計算①!$E67*10+COUNTIFS($E$1:$E67,$E67),記録入力!$Q$4:$Q$87,0),COLUMN()),"")</f>
        <v/>
      </c>
      <c r="L67" t="str">
        <f>IFERROR(INDEX(記録入力!$A$4:$N$87,MATCH(計算①!$E67*10+COUNTIFS($E$1:$E67,$E67),記録入力!$Q$4:$Q$87,0),COLUMN()),"")</f>
        <v/>
      </c>
      <c r="M67" t="str">
        <f>IFERROR(INDEX(記録入力!$A$4:$N$87,MATCH(計算①!$E67*10+COUNTIFS($E$1:$E67,$E67),記録入力!$Q$4:$Q$87,0),COLUMN()),"")</f>
        <v/>
      </c>
      <c r="N67" t="str">
        <f>IFERROR(INDEX(記録入力!$A$4:$N$87,MATCH(計算①!$E67*10+COUNTIFS($E$1:$E67,$E67),記録入力!$Q$4:$Q$87,0),COLUMN()),"")</f>
        <v/>
      </c>
      <c r="O67" t="s">
        <v>2024</v>
      </c>
    </row>
    <row r="68" spans="1:15" x14ac:dyDescent="0.2">
      <c r="A68" t="str">
        <f>IFERROR(INDEX(記録入力!$A$4:$N$87,MATCH(計算①!$E68*10+COUNTIFS($E$1:$E68,$E68),記録入力!$Q$4:$Q$87,0),COLUMN()),"")</f>
        <v/>
      </c>
      <c r="B68" t="str">
        <f>IFERROR(INDEX(記録入力!$A$4:$N$87,MATCH(計算①!$E68*10+COUNTIFS($E$1:$E68,$E68),記録入力!$Q$4:$Q$87,0),COLUMN()),"")</f>
        <v/>
      </c>
      <c r="C68" t="str">
        <f>IFERROR(INDEX(記録入力!$A$4:$N$87,MATCH(計算①!$E68*10+COUNTIFS($E$1:$E68,$E68),記録入力!$Q$4:$Q$87,0),COLUMN()),"")</f>
        <v/>
      </c>
      <c r="D68" t="str">
        <f>IFERROR(INDEX(記録入力!$A$4:$N$87,MATCH(計算①!$E68*10+COUNTIFS($E$1:$E68,$E68),記録入力!$Q$4:$Q$87,0),COLUMN()),"")</f>
        <v/>
      </c>
      <c r="E68" t="str">
        <f>IFERROR(SMALL(記録入力!$E$4:$E$87,ROW()),"")</f>
        <v/>
      </c>
      <c r="F68" t="str">
        <f>IFERROR(INDEX(記録入力!$A$4:$N$87,MATCH(計算①!$E68*10+COUNTIFS($E$1:$E68,$E68),記録入力!$Q$4:$Q$87,0),COLUMN()),"")</f>
        <v/>
      </c>
      <c r="G68" t="str">
        <f>IFERROR(INDEX(記録入力!$A$4:$N$87,MATCH(計算①!$E68*10+COUNTIFS($E$1:$E68,$E68),記録入力!$Q$4:$Q$87,0),COLUMN()),"")</f>
        <v/>
      </c>
      <c r="H68" t="str">
        <f>IFERROR(INDEX(記録入力!$A$4:$N$87,MATCH(計算①!$E68*10+COUNTIFS($E$1:$E68,$E68),記録入力!$Q$4:$Q$87,0),COLUMN()),"")</f>
        <v/>
      </c>
      <c r="I68" t="str">
        <f>IFERROR(INDEX(記録入力!$A$4:$N$87,MATCH(計算①!$E68*10+COUNTIFS($E$1:$E68,$E68),記録入力!$Q$4:$Q$87,0),COLUMN()),"")</f>
        <v/>
      </c>
      <c r="J68" t="str">
        <f>IFERROR(INDEX(記録入力!$A$4:$N$87,MATCH(計算①!$E68*10+COUNTIFS($E$1:$E68,$E68),記録入力!$Q$4:$Q$87,0),COLUMN()),"")</f>
        <v/>
      </c>
      <c r="K68" t="str">
        <f>IFERROR(INDEX(記録入力!$A$4:$N$87,MATCH(計算①!$E68*10+COUNTIFS($E$1:$E68,$E68),記録入力!$Q$4:$Q$87,0),COLUMN()),"")</f>
        <v/>
      </c>
      <c r="L68" t="str">
        <f>IFERROR(INDEX(記録入力!$A$4:$N$87,MATCH(計算①!$E68*10+COUNTIFS($E$1:$E68,$E68),記録入力!$Q$4:$Q$87,0),COLUMN()),"")</f>
        <v/>
      </c>
      <c r="M68" t="str">
        <f>IFERROR(INDEX(記録入力!$A$4:$N$87,MATCH(計算①!$E68*10+COUNTIFS($E$1:$E68,$E68),記録入力!$Q$4:$Q$87,0),COLUMN()),"")</f>
        <v/>
      </c>
      <c r="N68" t="str">
        <f>IFERROR(INDEX(記録入力!$A$4:$N$87,MATCH(計算①!$E68*10+COUNTIFS($E$1:$E68,$E68),記録入力!$Q$4:$Q$87,0),COLUMN()),"")</f>
        <v/>
      </c>
      <c r="O68" t="s">
        <v>2024</v>
      </c>
    </row>
    <row r="69" spans="1:15" x14ac:dyDescent="0.2">
      <c r="A69" t="str">
        <f>IFERROR(INDEX(記録入力!$A$4:$N$87,MATCH(計算①!$E69*10+COUNTIFS($E$1:$E69,$E69),記録入力!$Q$4:$Q$87,0),COLUMN()),"")</f>
        <v/>
      </c>
      <c r="B69" t="str">
        <f>IFERROR(INDEX(記録入力!$A$4:$N$87,MATCH(計算①!$E69*10+COUNTIFS($E$1:$E69,$E69),記録入力!$Q$4:$Q$87,0),COLUMN()),"")</f>
        <v/>
      </c>
      <c r="C69" t="str">
        <f>IFERROR(INDEX(記録入力!$A$4:$N$87,MATCH(計算①!$E69*10+COUNTIFS($E$1:$E69,$E69),記録入力!$Q$4:$Q$87,0),COLUMN()),"")</f>
        <v/>
      </c>
      <c r="D69" t="str">
        <f>IFERROR(INDEX(記録入力!$A$4:$N$87,MATCH(計算①!$E69*10+COUNTIFS($E$1:$E69,$E69),記録入力!$Q$4:$Q$87,0),COLUMN()),"")</f>
        <v/>
      </c>
      <c r="E69" t="str">
        <f>IFERROR(SMALL(記録入力!$E$4:$E$87,ROW()),"")</f>
        <v/>
      </c>
      <c r="F69" t="str">
        <f>IFERROR(INDEX(記録入力!$A$4:$N$87,MATCH(計算①!$E69*10+COUNTIFS($E$1:$E69,$E69),記録入力!$Q$4:$Q$87,0),COLUMN()),"")</f>
        <v/>
      </c>
      <c r="G69" t="str">
        <f>IFERROR(INDEX(記録入力!$A$4:$N$87,MATCH(計算①!$E69*10+COUNTIFS($E$1:$E69,$E69),記録入力!$Q$4:$Q$87,0),COLUMN()),"")</f>
        <v/>
      </c>
      <c r="H69" t="str">
        <f>IFERROR(INDEX(記録入力!$A$4:$N$87,MATCH(計算①!$E69*10+COUNTIFS($E$1:$E69,$E69),記録入力!$Q$4:$Q$87,0),COLUMN()),"")</f>
        <v/>
      </c>
      <c r="I69" t="str">
        <f>IFERROR(INDEX(記録入力!$A$4:$N$87,MATCH(計算①!$E69*10+COUNTIFS($E$1:$E69,$E69),記録入力!$Q$4:$Q$87,0),COLUMN()),"")</f>
        <v/>
      </c>
      <c r="J69" t="str">
        <f>IFERROR(INDEX(記録入力!$A$4:$N$87,MATCH(計算①!$E69*10+COUNTIFS($E$1:$E69,$E69),記録入力!$Q$4:$Q$87,0),COLUMN()),"")</f>
        <v/>
      </c>
      <c r="K69" t="str">
        <f>IFERROR(INDEX(記録入力!$A$4:$N$87,MATCH(計算①!$E69*10+COUNTIFS($E$1:$E69,$E69),記録入力!$Q$4:$Q$87,0),COLUMN()),"")</f>
        <v/>
      </c>
      <c r="L69" t="str">
        <f>IFERROR(INDEX(記録入力!$A$4:$N$87,MATCH(計算①!$E69*10+COUNTIFS($E$1:$E69,$E69),記録入力!$Q$4:$Q$87,0),COLUMN()),"")</f>
        <v/>
      </c>
      <c r="M69" t="str">
        <f>IFERROR(INDEX(記録入力!$A$4:$N$87,MATCH(計算①!$E69*10+COUNTIFS($E$1:$E69,$E69),記録入力!$Q$4:$Q$87,0),COLUMN()),"")</f>
        <v/>
      </c>
      <c r="N69" t="str">
        <f>IFERROR(INDEX(記録入力!$A$4:$N$87,MATCH(計算①!$E69*10+COUNTIFS($E$1:$E69,$E69),記録入力!$Q$4:$Q$87,0),COLUMN()),"")</f>
        <v/>
      </c>
      <c r="O69" t="s">
        <v>2024</v>
      </c>
    </row>
    <row r="70" spans="1:15" x14ac:dyDescent="0.2">
      <c r="A70" t="str">
        <f>IFERROR(INDEX(記録入力!$A$4:$N$87,MATCH(計算①!$E70*10+COUNTIFS($E$1:$E70,$E70),記録入力!$Q$4:$Q$87,0),COLUMN()),"")</f>
        <v/>
      </c>
      <c r="B70" t="str">
        <f>IFERROR(INDEX(記録入力!$A$4:$N$87,MATCH(計算①!$E70*10+COUNTIFS($E$1:$E70,$E70),記録入力!$Q$4:$Q$87,0),COLUMN()),"")</f>
        <v/>
      </c>
      <c r="C70" t="str">
        <f>IFERROR(INDEX(記録入力!$A$4:$N$87,MATCH(計算①!$E70*10+COUNTIFS($E$1:$E70,$E70),記録入力!$Q$4:$Q$87,0),COLUMN()),"")</f>
        <v/>
      </c>
      <c r="D70" t="str">
        <f>IFERROR(INDEX(記録入力!$A$4:$N$87,MATCH(計算①!$E70*10+COUNTIFS($E$1:$E70,$E70),記録入力!$Q$4:$Q$87,0),COLUMN()),"")</f>
        <v/>
      </c>
      <c r="E70" t="str">
        <f>IFERROR(SMALL(記録入力!$E$4:$E$87,ROW()),"")</f>
        <v/>
      </c>
      <c r="F70" t="str">
        <f>IFERROR(INDEX(記録入力!$A$4:$N$87,MATCH(計算①!$E70*10+COUNTIFS($E$1:$E70,$E70),記録入力!$Q$4:$Q$87,0),COLUMN()),"")</f>
        <v/>
      </c>
      <c r="G70" t="str">
        <f>IFERROR(INDEX(記録入力!$A$4:$N$87,MATCH(計算①!$E70*10+COUNTIFS($E$1:$E70,$E70),記録入力!$Q$4:$Q$87,0),COLUMN()),"")</f>
        <v/>
      </c>
      <c r="H70" t="str">
        <f>IFERROR(INDEX(記録入力!$A$4:$N$87,MATCH(計算①!$E70*10+COUNTIFS($E$1:$E70,$E70),記録入力!$Q$4:$Q$87,0),COLUMN()),"")</f>
        <v/>
      </c>
      <c r="I70" t="str">
        <f>IFERROR(INDEX(記録入力!$A$4:$N$87,MATCH(計算①!$E70*10+COUNTIFS($E$1:$E70,$E70),記録入力!$Q$4:$Q$87,0),COLUMN()),"")</f>
        <v/>
      </c>
      <c r="J70" t="str">
        <f>IFERROR(INDEX(記録入力!$A$4:$N$87,MATCH(計算①!$E70*10+COUNTIFS($E$1:$E70,$E70),記録入力!$Q$4:$Q$87,0),COLUMN()),"")</f>
        <v/>
      </c>
      <c r="K70" t="str">
        <f>IFERROR(INDEX(記録入力!$A$4:$N$87,MATCH(計算①!$E70*10+COUNTIFS($E$1:$E70,$E70),記録入力!$Q$4:$Q$87,0),COLUMN()),"")</f>
        <v/>
      </c>
      <c r="L70" t="str">
        <f>IFERROR(INDEX(記録入力!$A$4:$N$87,MATCH(計算①!$E70*10+COUNTIFS($E$1:$E70,$E70),記録入力!$Q$4:$Q$87,0),COLUMN()),"")</f>
        <v/>
      </c>
      <c r="M70" t="str">
        <f>IFERROR(INDEX(記録入力!$A$4:$N$87,MATCH(計算①!$E70*10+COUNTIFS($E$1:$E70,$E70),記録入力!$Q$4:$Q$87,0),COLUMN()),"")</f>
        <v/>
      </c>
      <c r="N70" t="str">
        <f>IFERROR(INDEX(記録入力!$A$4:$N$87,MATCH(計算①!$E70*10+COUNTIFS($E$1:$E70,$E70),記録入力!$Q$4:$Q$87,0),COLUMN()),"")</f>
        <v/>
      </c>
      <c r="O70" t="s">
        <v>2024</v>
      </c>
    </row>
    <row r="71" spans="1:15" x14ac:dyDescent="0.2">
      <c r="A71" t="str">
        <f>IFERROR(INDEX(記録入力!$A$4:$N$87,MATCH(計算①!$E71*10+COUNTIFS($E$1:$E71,$E71),記録入力!$Q$4:$Q$87,0),COLUMN()),"")</f>
        <v/>
      </c>
      <c r="B71" t="str">
        <f>IFERROR(INDEX(記録入力!$A$4:$N$87,MATCH(計算①!$E71*10+COUNTIFS($E$1:$E71,$E71),記録入力!$Q$4:$Q$87,0),COLUMN()),"")</f>
        <v/>
      </c>
      <c r="C71" t="str">
        <f>IFERROR(INDEX(記録入力!$A$4:$N$87,MATCH(計算①!$E71*10+COUNTIFS($E$1:$E71,$E71),記録入力!$Q$4:$Q$87,0),COLUMN()),"")</f>
        <v/>
      </c>
      <c r="D71" t="str">
        <f>IFERROR(INDEX(記録入力!$A$4:$N$87,MATCH(計算①!$E71*10+COUNTIFS($E$1:$E71,$E71),記録入力!$Q$4:$Q$87,0),COLUMN()),"")</f>
        <v/>
      </c>
      <c r="E71" t="str">
        <f>IFERROR(SMALL(記録入力!$E$4:$E$87,ROW()),"")</f>
        <v/>
      </c>
      <c r="F71" t="str">
        <f>IFERROR(INDEX(記録入力!$A$4:$N$87,MATCH(計算①!$E71*10+COUNTIFS($E$1:$E71,$E71),記録入力!$Q$4:$Q$87,0),COLUMN()),"")</f>
        <v/>
      </c>
      <c r="G71" t="str">
        <f>IFERROR(INDEX(記録入力!$A$4:$N$87,MATCH(計算①!$E71*10+COUNTIFS($E$1:$E71,$E71),記録入力!$Q$4:$Q$87,0),COLUMN()),"")</f>
        <v/>
      </c>
      <c r="H71" t="str">
        <f>IFERROR(INDEX(記録入力!$A$4:$N$87,MATCH(計算①!$E71*10+COUNTIFS($E$1:$E71,$E71),記録入力!$Q$4:$Q$87,0),COLUMN()),"")</f>
        <v/>
      </c>
      <c r="I71" t="str">
        <f>IFERROR(INDEX(記録入力!$A$4:$N$87,MATCH(計算①!$E71*10+COUNTIFS($E$1:$E71,$E71),記録入力!$Q$4:$Q$87,0),COLUMN()),"")</f>
        <v/>
      </c>
      <c r="J71" t="str">
        <f>IFERROR(INDEX(記録入力!$A$4:$N$87,MATCH(計算①!$E71*10+COUNTIFS($E$1:$E71,$E71),記録入力!$Q$4:$Q$87,0),COLUMN()),"")</f>
        <v/>
      </c>
      <c r="K71" t="str">
        <f>IFERROR(INDEX(記録入力!$A$4:$N$87,MATCH(計算①!$E71*10+COUNTIFS($E$1:$E71,$E71),記録入力!$Q$4:$Q$87,0),COLUMN()),"")</f>
        <v/>
      </c>
      <c r="L71" t="str">
        <f>IFERROR(INDEX(記録入力!$A$4:$N$87,MATCH(計算①!$E71*10+COUNTIFS($E$1:$E71,$E71),記録入力!$Q$4:$Q$87,0),COLUMN()),"")</f>
        <v/>
      </c>
      <c r="M71" t="str">
        <f>IFERROR(INDEX(記録入力!$A$4:$N$87,MATCH(計算①!$E71*10+COUNTIFS($E$1:$E71,$E71),記録入力!$Q$4:$Q$87,0),COLUMN()),"")</f>
        <v/>
      </c>
      <c r="N71" t="str">
        <f>IFERROR(INDEX(記録入力!$A$4:$N$87,MATCH(計算①!$E71*10+COUNTIFS($E$1:$E71,$E71),記録入力!$Q$4:$Q$87,0),COLUMN()),"")</f>
        <v/>
      </c>
      <c r="O71" t="s">
        <v>2024</v>
      </c>
    </row>
    <row r="72" spans="1:15" x14ac:dyDescent="0.2">
      <c r="A72" t="str">
        <f>IFERROR(INDEX(記録入力!$A$4:$N$87,MATCH(計算①!$E72*10+COUNTIFS($E$1:$E72,$E72),記録入力!$Q$4:$Q$87,0),COLUMN()),"")</f>
        <v/>
      </c>
      <c r="B72" t="str">
        <f>IFERROR(INDEX(記録入力!$A$4:$N$87,MATCH(計算①!$E72*10+COUNTIFS($E$1:$E72,$E72),記録入力!$Q$4:$Q$87,0),COLUMN()),"")</f>
        <v/>
      </c>
      <c r="C72" t="str">
        <f>IFERROR(INDEX(記録入力!$A$4:$N$87,MATCH(計算①!$E72*10+COUNTIFS($E$1:$E72,$E72),記録入力!$Q$4:$Q$87,0),COLUMN()),"")</f>
        <v/>
      </c>
      <c r="D72" t="str">
        <f>IFERROR(INDEX(記録入力!$A$4:$N$87,MATCH(計算①!$E72*10+COUNTIFS($E$1:$E72,$E72),記録入力!$Q$4:$Q$87,0),COLUMN()),"")</f>
        <v/>
      </c>
      <c r="E72" t="str">
        <f>IFERROR(SMALL(記録入力!$E$4:$E$87,ROW()),"")</f>
        <v/>
      </c>
      <c r="F72" t="str">
        <f>IFERROR(INDEX(記録入力!$A$4:$N$87,MATCH(計算①!$E72*10+COUNTIFS($E$1:$E72,$E72),記録入力!$Q$4:$Q$87,0),COLUMN()),"")</f>
        <v/>
      </c>
      <c r="G72" t="str">
        <f>IFERROR(INDEX(記録入力!$A$4:$N$87,MATCH(計算①!$E72*10+COUNTIFS($E$1:$E72,$E72),記録入力!$Q$4:$Q$87,0),COLUMN()),"")</f>
        <v/>
      </c>
      <c r="H72" t="str">
        <f>IFERROR(INDEX(記録入力!$A$4:$N$87,MATCH(計算①!$E72*10+COUNTIFS($E$1:$E72,$E72),記録入力!$Q$4:$Q$87,0),COLUMN()),"")</f>
        <v/>
      </c>
      <c r="I72" t="str">
        <f>IFERROR(INDEX(記録入力!$A$4:$N$87,MATCH(計算①!$E72*10+COUNTIFS($E$1:$E72,$E72),記録入力!$Q$4:$Q$87,0),COLUMN()),"")</f>
        <v/>
      </c>
      <c r="J72" t="str">
        <f>IFERROR(INDEX(記録入力!$A$4:$N$87,MATCH(計算①!$E72*10+COUNTIFS($E$1:$E72,$E72),記録入力!$Q$4:$Q$87,0),COLUMN()),"")</f>
        <v/>
      </c>
      <c r="K72" t="str">
        <f>IFERROR(INDEX(記録入力!$A$4:$N$87,MATCH(計算①!$E72*10+COUNTIFS($E$1:$E72,$E72),記録入力!$Q$4:$Q$87,0),COLUMN()),"")</f>
        <v/>
      </c>
      <c r="L72" t="str">
        <f>IFERROR(INDEX(記録入力!$A$4:$N$87,MATCH(計算①!$E72*10+COUNTIFS($E$1:$E72,$E72),記録入力!$Q$4:$Q$87,0),COLUMN()),"")</f>
        <v/>
      </c>
      <c r="M72" t="str">
        <f>IFERROR(INDEX(記録入力!$A$4:$N$87,MATCH(計算①!$E72*10+COUNTIFS($E$1:$E72,$E72),記録入力!$Q$4:$Q$87,0),COLUMN()),"")</f>
        <v/>
      </c>
      <c r="N72" t="str">
        <f>IFERROR(INDEX(記録入力!$A$4:$N$87,MATCH(計算①!$E72*10+COUNTIFS($E$1:$E72,$E72),記録入力!$Q$4:$Q$87,0),COLUMN()),"")</f>
        <v/>
      </c>
      <c r="O72" t="s">
        <v>2024</v>
      </c>
    </row>
    <row r="73" spans="1:15" x14ac:dyDescent="0.2">
      <c r="A73" t="str">
        <f>IFERROR(INDEX(記録入力!$A$4:$N$87,MATCH(計算①!$E73*10+COUNTIFS($E$1:$E73,$E73),記録入力!$Q$4:$Q$87,0),COLUMN()),"")</f>
        <v/>
      </c>
      <c r="B73" t="str">
        <f>IFERROR(INDEX(記録入力!$A$4:$N$87,MATCH(計算①!$E73*10+COUNTIFS($E$1:$E73,$E73),記録入力!$Q$4:$Q$87,0),COLUMN()),"")</f>
        <v/>
      </c>
      <c r="C73" t="str">
        <f>IFERROR(INDEX(記録入力!$A$4:$N$87,MATCH(計算①!$E73*10+COUNTIFS($E$1:$E73,$E73),記録入力!$Q$4:$Q$87,0),COLUMN()),"")</f>
        <v/>
      </c>
      <c r="D73" t="str">
        <f>IFERROR(INDEX(記録入力!$A$4:$N$87,MATCH(計算①!$E73*10+COUNTIFS($E$1:$E73,$E73),記録入力!$Q$4:$Q$87,0),COLUMN()),"")</f>
        <v/>
      </c>
      <c r="E73" t="str">
        <f>IFERROR(SMALL(記録入力!$E$4:$E$87,ROW()),"")</f>
        <v/>
      </c>
      <c r="F73" t="str">
        <f>IFERROR(INDEX(記録入力!$A$4:$N$87,MATCH(計算①!$E73*10+COUNTIFS($E$1:$E73,$E73),記録入力!$Q$4:$Q$87,0),COLUMN()),"")</f>
        <v/>
      </c>
      <c r="G73" t="str">
        <f>IFERROR(INDEX(記録入力!$A$4:$N$87,MATCH(計算①!$E73*10+COUNTIFS($E$1:$E73,$E73),記録入力!$Q$4:$Q$87,0),COLUMN()),"")</f>
        <v/>
      </c>
      <c r="H73" t="str">
        <f>IFERROR(INDEX(記録入力!$A$4:$N$87,MATCH(計算①!$E73*10+COUNTIFS($E$1:$E73,$E73),記録入力!$Q$4:$Q$87,0),COLUMN()),"")</f>
        <v/>
      </c>
      <c r="I73" t="str">
        <f>IFERROR(INDEX(記録入力!$A$4:$N$87,MATCH(計算①!$E73*10+COUNTIFS($E$1:$E73,$E73),記録入力!$Q$4:$Q$87,0),COLUMN()),"")</f>
        <v/>
      </c>
      <c r="J73" t="str">
        <f>IFERROR(INDEX(記録入力!$A$4:$N$87,MATCH(計算①!$E73*10+COUNTIFS($E$1:$E73,$E73),記録入力!$Q$4:$Q$87,0),COLUMN()),"")</f>
        <v/>
      </c>
      <c r="K73" t="str">
        <f>IFERROR(INDEX(記録入力!$A$4:$N$87,MATCH(計算①!$E73*10+COUNTIFS($E$1:$E73,$E73),記録入力!$Q$4:$Q$87,0),COLUMN()),"")</f>
        <v/>
      </c>
      <c r="L73" t="str">
        <f>IFERROR(INDEX(記録入力!$A$4:$N$87,MATCH(計算①!$E73*10+COUNTIFS($E$1:$E73,$E73),記録入力!$Q$4:$Q$87,0),COLUMN()),"")</f>
        <v/>
      </c>
      <c r="M73" t="str">
        <f>IFERROR(INDEX(記録入力!$A$4:$N$87,MATCH(計算①!$E73*10+COUNTIFS($E$1:$E73,$E73),記録入力!$Q$4:$Q$87,0),COLUMN()),"")</f>
        <v/>
      </c>
      <c r="N73" t="str">
        <f>IFERROR(INDEX(記録入力!$A$4:$N$87,MATCH(計算①!$E73*10+COUNTIFS($E$1:$E73,$E73),記録入力!$Q$4:$Q$87,0),COLUMN()),"")</f>
        <v/>
      </c>
      <c r="O73" t="s">
        <v>2024</v>
      </c>
    </row>
    <row r="74" spans="1:15" x14ac:dyDescent="0.2">
      <c r="A74" t="str">
        <f>IFERROR(INDEX(記録入力!$A$4:$N$87,MATCH(計算①!$E74*10+COUNTIFS($E$1:$E74,$E74),記録入力!$Q$4:$Q$87,0),COLUMN()),"")</f>
        <v/>
      </c>
      <c r="B74" t="str">
        <f>IFERROR(INDEX(記録入力!$A$4:$N$87,MATCH(計算①!$E74*10+COUNTIFS($E$1:$E74,$E74),記録入力!$Q$4:$Q$87,0),COLUMN()),"")</f>
        <v/>
      </c>
      <c r="C74" t="str">
        <f>IFERROR(INDEX(記録入力!$A$4:$N$87,MATCH(計算①!$E74*10+COUNTIFS($E$1:$E74,$E74),記録入力!$Q$4:$Q$87,0),COLUMN()),"")</f>
        <v/>
      </c>
      <c r="D74" t="str">
        <f>IFERROR(INDEX(記録入力!$A$4:$N$87,MATCH(計算①!$E74*10+COUNTIFS($E$1:$E74,$E74),記録入力!$Q$4:$Q$87,0),COLUMN()),"")</f>
        <v/>
      </c>
      <c r="E74" t="str">
        <f>IFERROR(SMALL(記録入力!$E$4:$E$87,ROW()),"")</f>
        <v/>
      </c>
      <c r="F74" t="str">
        <f>IFERROR(INDEX(記録入力!$A$4:$N$87,MATCH(計算①!$E74*10+COUNTIFS($E$1:$E74,$E74),記録入力!$Q$4:$Q$87,0),COLUMN()),"")</f>
        <v/>
      </c>
      <c r="G74" t="str">
        <f>IFERROR(INDEX(記録入力!$A$4:$N$87,MATCH(計算①!$E74*10+COUNTIFS($E$1:$E74,$E74),記録入力!$Q$4:$Q$87,0),COLUMN()),"")</f>
        <v/>
      </c>
      <c r="H74" t="str">
        <f>IFERROR(INDEX(記録入力!$A$4:$N$87,MATCH(計算①!$E74*10+COUNTIFS($E$1:$E74,$E74),記録入力!$Q$4:$Q$87,0),COLUMN()),"")</f>
        <v/>
      </c>
      <c r="I74" t="str">
        <f>IFERROR(INDEX(記録入力!$A$4:$N$87,MATCH(計算①!$E74*10+COUNTIFS($E$1:$E74,$E74),記録入力!$Q$4:$Q$87,0),COLUMN()),"")</f>
        <v/>
      </c>
      <c r="J74" t="str">
        <f>IFERROR(INDEX(記録入力!$A$4:$N$87,MATCH(計算①!$E74*10+COUNTIFS($E$1:$E74,$E74),記録入力!$Q$4:$Q$87,0),COLUMN()),"")</f>
        <v/>
      </c>
      <c r="K74" t="str">
        <f>IFERROR(INDEX(記録入力!$A$4:$N$87,MATCH(計算①!$E74*10+COUNTIFS($E$1:$E74,$E74),記録入力!$Q$4:$Q$87,0),COLUMN()),"")</f>
        <v/>
      </c>
      <c r="L74" t="str">
        <f>IFERROR(INDEX(記録入力!$A$4:$N$87,MATCH(計算①!$E74*10+COUNTIFS($E$1:$E74,$E74),記録入力!$Q$4:$Q$87,0),COLUMN()),"")</f>
        <v/>
      </c>
      <c r="M74" t="str">
        <f>IFERROR(INDEX(記録入力!$A$4:$N$87,MATCH(計算①!$E74*10+COUNTIFS($E$1:$E74,$E74),記録入力!$Q$4:$Q$87,0),COLUMN()),"")</f>
        <v/>
      </c>
      <c r="N74" t="str">
        <f>IFERROR(INDEX(記録入力!$A$4:$N$87,MATCH(計算①!$E74*10+COUNTIFS($E$1:$E74,$E74),記録入力!$Q$4:$Q$87,0),COLUMN()),"")</f>
        <v/>
      </c>
      <c r="O74" t="s">
        <v>2024</v>
      </c>
    </row>
    <row r="75" spans="1:15" x14ac:dyDescent="0.2">
      <c r="A75" t="str">
        <f>IFERROR(INDEX(記録入力!$A$4:$N$87,MATCH(計算①!$E75*10+COUNTIFS($E$1:$E75,$E75),記録入力!$Q$4:$Q$87,0),COLUMN()),"")</f>
        <v/>
      </c>
      <c r="B75" t="str">
        <f>IFERROR(INDEX(記録入力!$A$4:$N$87,MATCH(計算①!$E75*10+COUNTIFS($E$1:$E75,$E75),記録入力!$Q$4:$Q$87,0),COLUMN()),"")</f>
        <v/>
      </c>
      <c r="C75" t="str">
        <f>IFERROR(INDEX(記録入力!$A$4:$N$87,MATCH(計算①!$E75*10+COUNTIFS($E$1:$E75,$E75),記録入力!$Q$4:$Q$87,0),COLUMN()),"")</f>
        <v/>
      </c>
      <c r="D75" t="str">
        <f>IFERROR(INDEX(記録入力!$A$4:$N$87,MATCH(計算①!$E75*10+COUNTIFS($E$1:$E75,$E75),記録入力!$Q$4:$Q$87,0),COLUMN()),"")</f>
        <v/>
      </c>
      <c r="E75" t="str">
        <f>IFERROR(SMALL(記録入力!$E$4:$E$87,ROW()),"")</f>
        <v/>
      </c>
      <c r="F75" t="str">
        <f>IFERROR(INDEX(記録入力!$A$4:$N$87,MATCH(計算①!$E75*10+COUNTIFS($E$1:$E75,$E75),記録入力!$Q$4:$Q$87,0),COLUMN()),"")</f>
        <v/>
      </c>
      <c r="G75" t="str">
        <f>IFERROR(INDEX(記録入力!$A$4:$N$87,MATCH(計算①!$E75*10+COUNTIFS($E$1:$E75,$E75),記録入力!$Q$4:$Q$87,0),COLUMN()),"")</f>
        <v/>
      </c>
      <c r="H75" t="str">
        <f>IFERROR(INDEX(記録入力!$A$4:$N$87,MATCH(計算①!$E75*10+COUNTIFS($E$1:$E75,$E75),記録入力!$Q$4:$Q$87,0),COLUMN()),"")</f>
        <v/>
      </c>
      <c r="I75" t="str">
        <f>IFERROR(INDEX(記録入力!$A$4:$N$87,MATCH(計算①!$E75*10+COUNTIFS($E$1:$E75,$E75),記録入力!$Q$4:$Q$87,0),COLUMN()),"")</f>
        <v/>
      </c>
      <c r="J75" t="str">
        <f>IFERROR(INDEX(記録入力!$A$4:$N$87,MATCH(計算①!$E75*10+COUNTIFS($E$1:$E75,$E75),記録入力!$Q$4:$Q$87,0),COLUMN()),"")</f>
        <v/>
      </c>
      <c r="K75" t="str">
        <f>IFERROR(INDEX(記録入力!$A$4:$N$87,MATCH(計算①!$E75*10+COUNTIFS($E$1:$E75,$E75),記録入力!$Q$4:$Q$87,0),COLUMN()),"")</f>
        <v/>
      </c>
      <c r="L75" t="str">
        <f>IFERROR(INDEX(記録入力!$A$4:$N$87,MATCH(計算①!$E75*10+COUNTIFS($E$1:$E75,$E75),記録入力!$Q$4:$Q$87,0),COLUMN()),"")</f>
        <v/>
      </c>
      <c r="M75" t="str">
        <f>IFERROR(INDEX(記録入力!$A$4:$N$87,MATCH(計算①!$E75*10+COUNTIFS($E$1:$E75,$E75),記録入力!$Q$4:$Q$87,0),COLUMN()),"")</f>
        <v/>
      </c>
      <c r="N75" t="str">
        <f>IFERROR(INDEX(記録入力!$A$4:$N$87,MATCH(計算①!$E75*10+COUNTIFS($E$1:$E75,$E75),記録入力!$Q$4:$Q$87,0),COLUMN()),"")</f>
        <v/>
      </c>
      <c r="O75" t="s">
        <v>2024</v>
      </c>
    </row>
    <row r="76" spans="1:15" x14ac:dyDescent="0.2">
      <c r="A76" t="str">
        <f>IFERROR(INDEX(記録入力!$A$4:$N$87,MATCH(計算①!$E76*10+COUNTIFS($E$1:$E76,$E76),記録入力!$Q$4:$Q$87,0),COLUMN()),"")</f>
        <v/>
      </c>
      <c r="B76" t="str">
        <f>IFERROR(INDEX(記録入力!$A$4:$N$87,MATCH(計算①!$E76*10+COUNTIFS($E$1:$E76,$E76),記録入力!$Q$4:$Q$87,0),COLUMN()),"")</f>
        <v/>
      </c>
      <c r="C76" t="str">
        <f>IFERROR(INDEX(記録入力!$A$4:$N$87,MATCH(計算①!$E76*10+COUNTIFS($E$1:$E76,$E76),記録入力!$Q$4:$Q$87,0),COLUMN()),"")</f>
        <v/>
      </c>
      <c r="D76" t="str">
        <f>IFERROR(INDEX(記録入力!$A$4:$N$87,MATCH(計算①!$E76*10+COUNTIFS($E$1:$E76,$E76),記録入力!$Q$4:$Q$87,0),COLUMN()),"")</f>
        <v/>
      </c>
      <c r="E76" t="str">
        <f>IFERROR(SMALL(記録入力!$E$4:$E$87,ROW()),"")</f>
        <v/>
      </c>
      <c r="F76" t="str">
        <f>IFERROR(INDEX(記録入力!$A$4:$N$87,MATCH(計算①!$E76*10+COUNTIFS($E$1:$E76,$E76),記録入力!$Q$4:$Q$87,0),COLUMN()),"")</f>
        <v/>
      </c>
      <c r="G76" t="str">
        <f>IFERROR(INDEX(記録入力!$A$4:$N$87,MATCH(計算①!$E76*10+COUNTIFS($E$1:$E76,$E76),記録入力!$Q$4:$Q$87,0),COLUMN()),"")</f>
        <v/>
      </c>
      <c r="H76" t="str">
        <f>IFERROR(INDEX(記録入力!$A$4:$N$87,MATCH(計算①!$E76*10+COUNTIFS($E$1:$E76,$E76),記録入力!$Q$4:$Q$87,0),COLUMN()),"")</f>
        <v/>
      </c>
      <c r="I76" t="str">
        <f>IFERROR(INDEX(記録入力!$A$4:$N$87,MATCH(計算①!$E76*10+COUNTIFS($E$1:$E76,$E76),記録入力!$Q$4:$Q$87,0),COLUMN()),"")</f>
        <v/>
      </c>
      <c r="J76" t="str">
        <f>IFERROR(INDEX(記録入力!$A$4:$N$87,MATCH(計算①!$E76*10+COUNTIFS($E$1:$E76,$E76),記録入力!$Q$4:$Q$87,0),COLUMN()),"")</f>
        <v/>
      </c>
      <c r="K76" t="str">
        <f>IFERROR(INDEX(記録入力!$A$4:$N$87,MATCH(計算①!$E76*10+COUNTIFS($E$1:$E76,$E76),記録入力!$Q$4:$Q$87,0),COLUMN()),"")</f>
        <v/>
      </c>
      <c r="L76" t="str">
        <f>IFERROR(INDEX(記録入力!$A$4:$N$87,MATCH(計算①!$E76*10+COUNTIFS($E$1:$E76,$E76),記録入力!$Q$4:$Q$87,0),COLUMN()),"")</f>
        <v/>
      </c>
      <c r="M76" t="str">
        <f>IFERROR(INDEX(記録入力!$A$4:$N$87,MATCH(計算①!$E76*10+COUNTIFS($E$1:$E76,$E76),記録入力!$Q$4:$Q$87,0),COLUMN()),"")</f>
        <v/>
      </c>
      <c r="N76" t="str">
        <f>IFERROR(INDEX(記録入力!$A$4:$N$87,MATCH(計算①!$E76*10+COUNTIFS($E$1:$E76,$E76),記録入力!$Q$4:$Q$87,0),COLUMN()),"")</f>
        <v/>
      </c>
      <c r="O76" t="s">
        <v>2024</v>
      </c>
    </row>
    <row r="77" spans="1:15" x14ac:dyDescent="0.2">
      <c r="A77" t="str">
        <f>IFERROR(INDEX(記録入力!$A$4:$N$87,MATCH(計算①!$E77*10+COUNTIFS($E$1:$E77,$E77),記録入力!$Q$4:$Q$87,0),COLUMN()),"")</f>
        <v/>
      </c>
      <c r="B77" t="str">
        <f>IFERROR(INDEX(記録入力!$A$4:$N$87,MATCH(計算①!$E77*10+COUNTIFS($E$1:$E77,$E77),記録入力!$Q$4:$Q$87,0),COLUMN()),"")</f>
        <v/>
      </c>
      <c r="C77" t="str">
        <f>IFERROR(INDEX(記録入力!$A$4:$N$87,MATCH(計算①!$E77*10+COUNTIFS($E$1:$E77,$E77),記録入力!$Q$4:$Q$87,0),COLUMN()),"")</f>
        <v/>
      </c>
      <c r="D77" t="str">
        <f>IFERROR(INDEX(記録入力!$A$4:$N$87,MATCH(計算①!$E77*10+COUNTIFS($E$1:$E77,$E77),記録入力!$Q$4:$Q$87,0),COLUMN()),"")</f>
        <v/>
      </c>
      <c r="E77" t="str">
        <f>IFERROR(SMALL(記録入力!$E$4:$E$87,ROW()),"")</f>
        <v/>
      </c>
      <c r="F77" t="str">
        <f>IFERROR(INDEX(記録入力!$A$4:$N$87,MATCH(計算①!$E77*10+COUNTIFS($E$1:$E77,$E77),記録入力!$Q$4:$Q$87,0),COLUMN()),"")</f>
        <v/>
      </c>
      <c r="G77" t="str">
        <f>IFERROR(INDEX(記録入力!$A$4:$N$87,MATCH(計算①!$E77*10+COUNTIFS($E$1:$E77,$E77),記録入力!$Q$4:$Q$87,0),COLUMN()),"")</f>
        <v/>
      </c>
      <c r="H77" t="str">
        <f>IFERROR(INDEX(記録入力!$A$4:$N$87,MATCH(計算①!$E77*10+COUNTIFS($E$1:$E77,$E77),記録入力!$Q$4:$Q$87,0),COLUMN()),"")</f>
        <v/>
      </c>
      <c r="I77" t="str">
        <f>IFERROR(INDEX(記録入力!$A$4:$N$87,MATCH(計算①!$E77*10+COUNTIFS($E$1:$E77,$E77),記録入力!$Q$4:$Q$87,0),COLUMN()),"")</f>
        <v/>
      </c>
      <c r="J77" t="str">
        <f>IFERROR(INDEX(記録入力!$A$4:$N$87,MATCH(計算①!$E77*10+COUNTIFS($E$1:$E77,$E77),記録入力!$Q$4:$Q$87,0),COLUMN()),"")</f>
        <v/>
      </c>
      <c r="K77" t="str">
        <f>IFERROR(INDEX(記録入力!$A$4:$N$87,MATCH(計算①!$E77*10+COUNTIFS($E$1:$E77,$E77),記録入力!$Q$4:$Q$87,0),COLUMN()),"")</f>
        <v/>
      </c>
      <c r="L77" t="str">
        <f>IFERROR(INDEX(記録入力!$A$4:$N$87,MATCH(計算①!$E77*10+COUNTIFS($E$1:$E77,$E77),記録入力!$Q$4:$Q$87,0),COLUMN()),"")</f>
        <v/>
      </c>
      <c r="M77" t="str">
        <f>IFERROR(INDEX(記録入力!$A$4:$N$87,MATCH(計算①!$E77*10+COUNTIFS($E$1:$E77,$E77),記録入力!$Q$4:$Q$87,0),COLUMN()),"")</f>
        <v/>
      </c>
      <c r="N77" t="str">
        <f>IFERROR(INDEX(記録入力!$A$4:$N$87,MATCH(計算①!$E77*10+COUNTIFS($E$1:$E77,$E77),記録入力!$Q$4:$Q$87,0),COLUMN()),"")</f>
        <v/>
      </c>
      <c r="O77" t="s">
        <v>2024</v>
      </c>
    </row>
    <row r="78" spans="1:15" x14ac:dyDescent="0.2">
      <c r="A78" t="str">
        <f>IFERROR(INDEX(記録入力!$A$4:$N$87,MATCH(計算①!$E78*10+COUNTIFS($E$1:$E78,$E78),記録入力!$Q$4:$Q$87,0),COLUMN()),"")</f>
        <v/>
      </c>
      <c r="B78" t="str">
        <f>IFERROR(INDEX(記録入力!$A$4:$N$87,MATCH(計算①!$E78*10+COUNTIFS($E$1:$E78,$E78),記録入力!$Q$4:$Q$87,0),COLUMN()),"")</f>
        <v/>
      </c>
      <c r="C78" t="str">
        <f>IFERROR(INDEX(記録入力!$A$4:$N$87,MATCH(計算①!$E78*10+COUNTIFS($E$1:$E78,$E78),記録入力!$Q$4:$Q$87,0),COLUMN()),"")</f>
        <v/>
      </c>
      <c r="D78" t="str">
        <f>IFERROR(INDEX(記録入力!$A$4:$N$87,MATCH(計算①!$E78*10+COUNTIFS($E$1:$E78,$E78),記録入力!$Q$4:$Q$87,0),COLUMN()),"")</f>
        <v/>
      </c>
      <c r="E78" t="str">
        <f>IFERROR(SMALL(記録入力!$E$4:$E$87,ROW()),"")</f>
        <v/>
      </c>
      <c r="F78" t="str">
        <f>IFERROR(INDEX(記録入力!$A$4:$N$87,MATCH(計算①!$E78*10+COUNTIFS($E$1:$E78,$E78),記録入力!$Q$4:$Q$87,0),COLUMN()),"")</f>
        <v/>
      </c>
      <c r="G78" t="str">
        <f>IFERROR(INDEX(記録入力!$A$4:$N$87,MATCH(計算①!$E78*10+COUNTIFS($E$1:$E78,$E78),記録入力!$Q$4:$Q$87,0),COLUMN()),"")</f>
        <v/>
      </c>
      <c r="H78" t="str">
        <f>IFERROR(INDEX(記録入力!$A$4:$N$87,MATCH(計算①!$E78*10+COUNTIFS($E$1:$E78,$E78),記録入力!$Q$4:$Q$87,0),COLUMN()),"")</f>
        <v/>
      </c>
      <c r="I78" t="str">
        <f>IFERROR(INDEX(記録入力!$A$4:$N$87,MATCH(計算①!$E78*10+COUNTIFS($E$1:$E78,$E78),記録入力!$Q$4:$Q$87,0),COLUMN()),"")</f>
        <v/>
      </c>
      <c r="J78" t="str">
        <f>IFERROR(INDEX(記録入力!$A$4:$N$87,MATCH(計算①!$E78*10+COUNTIFS($E$1:$E78,$E78),記録入力!$Q$4:$Q$87,0),COLUMN()),"")</f>
        <v/>
      </c>
      <c r="K78" t="str">
        <f>IFERROR(INDEX(記録入力!$A$4:$N$87,MATCH(計算①!$E78*10+COUNTIFS($E$1:$E78,$E78),記録入力!$Q$4:$Q$87,0),COLUMN()),"")</f>
        <v/>
      </c>
      <c r="L78" t="str">
        <f>IFERROR(INDEX(記録入力!$A$4:$N$87,MATCH(計算①!$E78*10+COUNTIFS($E$1:$E78,$E78),記録入力!$Q$4:$Q$87,0),COLUMN()),"")</f>
        <v/>
      </c>
      <c r="M78" t="str">
        <f>IFERROR(INDEX(記録入力!$A$4:$N$87,MATCH(計算①!$E78*10+COUNTIFS($E$1:$E78,$E78),記録入力!$Q$4:$Q$87,0),COLUMN()),"")</f>
        <v/>
      </c>
      <c r="N78" t="str">
        <f>IFERROR(INDEX(記録入力!$A$4:$N$87,MATCH(計算①!$E78*10+COUNTIFS($E$1:$E78,$E78),記録入力!$Q$4:$Q$87,0),COLUMN()),"")</f>
        <v/>
      </c>
      <c r="O78" t="s">
        <v>2024</v>
      </c>
    </row>
    <row r="79" spans="1:15" x14ac:dyDescent="0.2">
      <c r="A79" t="str">
        <f>IFERROR(INDEX(記録入力!$A$4:$N$87,MATCH(計算①!$E79*10+COUNTIFS($E$1:$E79,$E79),記録入力!$Q$4:$Q$87,0),COLUMN()),"")</f>
        <v/>
      </c>
      <c r="B79" t="str">
        <f>IFERROR(INDEX(記録入力!$A$4:$N$87,MATCH(計算①!$E79*10+COUNTIFS($E$1:$E79,$E79),記録入力!$Q$4:$Q$87,0),COLUMN()),"")</f>
        <v/>
      </c>
      <c r="C79" t="str">
        <f>IFERROR(INDEX(記録入力!$A$4:$N$87,MATCH(計算①!$E79*10+COUNTIFS($E$1:$E79,$E79),記録入力!$Q$4:$Q$87,0),COLUMN()),"")</f>
        <v/>
      </c>
      <c r="D79" t="str">
        <f>IFERROR(INDEX(記録入力!$A$4:$N$87,MATCH(計算①!$E79*10+COUNTIFS($E$1:$E79,$E79),記録入力!$Q$4:$Q$87,0),COLUMN()),"")</f>
        <v/>
      </c>
      <c r="E79" t="str">
        <f>IFERROR(SMALL(記録入力!$E$4:$E$87,ROW()),"")</f>
        <v/>
      </c>
      <c r="F79" t="str">
        <f>IFERROR(INDEX(記録入力!$A$4:$N$87,MATCH(計算①!$E79*10+COUNTIFS($E$1:$E79,$E79),記録入力!$Q$4:$Q$87,0),COLUMN()),"")</f>
        <v/>
      </c>
      <c r="G79" t="str">
        <f>IFERROR(INDEX(記録入力!$A$4:$N$87,MATCH(計算①!$E79*10+COUNTIFS($E$1:$E79,$E79),記録入力!$Q$4:$Q$87,0),COLUMN()),"")</f>
        <v/>
      </c>
      <c r="H79" t="str">
        <f>IFERROR(INDEX(記録入力!$A$4:$N$87,MATCH(計算①!$E79*10+COUNTIFS($E$1:$E79,$E79),記録入力!$Q$4:$Q$87,0),COLUMN()),"")</f>
        <v/>
      </c>
      <c r="I79" t="str">
        <f>IFERROR(INDEX(記録入力!$A$4:$N$87,MATCH(計算①!$E79*10+COUNTIFS($E$1:$E79,$E79),記録入力!$Q$4:$Q$87,0),COLUMN()),"")</f>
        <v/>
      </c>
      <c r="J79" t="str">
        <f>IFERROR(INDEX(記録入力!$A$4:$N$87,MATCH(計算①!$E79*10+COUNTIFS($E$1:$E79,$E79),記録入力!$Q$4:$Q$87,0),COLUMN()),"")</f>
        <v/>
      </c>
      <c r="K79" t="str">
        <f>IFERROR(INDEX(記録入力!$A$4:$N$87,MATCH(計算①!$E79*10+COUNTIFS($E$1:$E79,$E79),記録入力!$Q$4:$Q$87,0),COLUMN()),"")</f>
        <v/>
      </c>
      <c r="L79" t="str">
        <f>IFERROR(INDEX(記録入力!$A$4:$N$87,MATCH(計算①!$E79*10+COUNTIFS($E$1:$E79,$E79),記録入力!$Q$4:$Q$87,0),COLUMN()),"")</f>
        <v/>
      </c>
      <c r="M79" t="str">
        <f>IFERROR(INDEX(記録入力!$A$4:$N$87,MATCH(計算①!$E79*10+COUNTIFS($E$1:$E79,$E79),記録入力!$Q$4:$Q$87,0),COLUMN()),"")</f>
        <v/>
      </c>
      <c r="N79" t="str">
        <f>IFERROR(INDEX(記録入力!$A$4:$N$87,MATCH(計算①!$E79*10+COUNTIFS($E$1:$E79,$E79),記録入力!$Q$4:$Q$87,0),COLUMN()),"")</f>
        <v/>
      </c>
      <c r="O79" t="s">
        <v>2024</v>
      </c>
    </row>
    <row r="80" spans="1:15" x14ac:dyDescent="0.2">
      <c r="A80" t="str">
        <f>IFERROR(INDEX(記録入力!$A$4:$N$87,MATCH(計算①!$E80*10+COUNTIFS($E$1:$E80,$E80),記録入力!$Q$4:$Q$87,0),COLUMN()),"")</f>
        <v/>
      </c>
      <c r="B80" t="str">
        <f>IFERROR(INDEX(記録入力!$A$4:$N$87,MATCH(計算①!$E80*10+COUNTIFS($E$1:$E80,$E80),記録入力!$Q$4:$Q$87,0),COLUMN()),"")</f>
        <v/>
      </c>
      <c r="C80" t="str">
        <f>IFERROR(INDEX(記録入力!$A$4:$N$87,MATCH(計算①!$E80*10+COUNTIFS($E$1:$E80,$E80),記録入力!$Q$4:$Q$87,0),COLUMN()),"")</f>
        <v/>
      </c>
      <c r="D80" t="str">
        <f>IFERROR(INDEX(記録入力!$A$4:$N$87,MATCH(計算①!$E80*10+COUNTIFS($E$1:$E80,$E80),記録入力!$Q$4:$Q$87,0),COLUMN()),"")</f>
        <v/>
      </c>
      <c r="E80" t="str">
        <f>IFERROR(SMALL(記録入力!$E$4:$E$87,ROW()),"")</f>
        <v/>
      </c>
      <c r="F80" t="str">
        <f>IFERROR(INDEX(記録入力!$A$4:$N$87,MATCH(計算①!$E80*10+COUNTIFS($E$1:$E80,$E80),記録入力!$Q$4:$Q$87,0),COLUMN()),"")</f>
        <v/>
      </c>
      <c r="G80" t="str">
        <f>IFERROR(INDEX(記録入力!$A$4:$N$87,MATCH(計算①!$E80*10+COUNTIFS($E$1:$E80,$E80),記録入力!$Q$4:$Q$87,0),COLUMN()),"")</f>
        <v/>
      </c>
      <c r="H80" t="str">
        <f>IFERROR(INDEX(記録入力!$A$4:$N$87,MATCH(計算①!$E80*10+COUNTIFS($E$1:$E80,$E80),記録入力!$Q$4:$Q$87,0),COLUMN()),"")</f>
        <v/>
      </c>
      <c r="I80" t="str">
        <f>IFERROR(INDEX(記録入力!$A$4:$N$87,MATCH(計算①!$E80*10+COUNTIFS($E$1:$E80,$E80),記録入力!$Q$4:$Q$87,0),COLUMN()),"")</f>
        <v/>
      </c>
      <c r="J80" t="str">
        <f>IFERROR(INDEX(記録入力!$A$4:$N$87,MATCH(計算①!$E80*10+COUNTIFS($E$1:$E80,$E80),記録入力!$Q$4:$Q$87,0),COLUMN()),"")</f>
        <v/>
      </c>
      <c r="K80" t="str">
        <f>IFERROR(INDEX(記録入力!$A$4:$N$87,MATCH(計算①!$E80*10+COUNTIFS($E$1:$E80,$E80),記録入力!$Q$4:$Q$87,0),COLUMN()),"")</f>
        <v/>
      </c>
      <c r="L80" t="str">
        <f>IFERROR(INDEX(記録入力!$A$4:$N$87,MATCH(計算①!$E80*10+COUNTIFS($E$1:$E80,$E80),記録入力!$Q$4:$Q$87,0),COLUMN()),"")</f>
        <v/>
      </c>
      <c r="M80" t="str">
        <f>IFERROR(INDEX(記録入力!$A$4:$N$87,MATCH(計算①!$E80*10+COUNTIFS($E$1:$E80,$E80),記録入力!$Q$4:$Q$87,0),COLUMN()),"")</f>
        <v/>
      </c>
      <c r="N80" t="str">
        <f>IFERROR(INDEX(記録入力!$A$4:$N$87,MATCH(計算①!$E80*10+COUNTIFS($E$1:$E80,$E80),記録入力!$Q$4:$Q$87,0),COLUMN()),"")</f>
        <v/>
      </c>
      <c r="O80" t="s">
        <v>2024</v>
      </c>
    </row>
    <row r="81" spans="1:15" x14ac:dyDescent="0.2">
      <c r="A81" t="str">
        <f>IFERROR(INDEX(記録入力!$A$4:$N$87,MATCH(計算①!$E81*10+COUNTIFS($E$1:$E81,$E81),記録入力!$Q$4:$Q$87,0),COLUMN()),"")</f>
        <v/>
      </c>
      <c r="B81" t="str">
        <f>IFERROR(INDEX(記録入力!$A$4:$N$87,MATCH(計算①!$E81*10+COUNTIFS($E$1:$E81,$E81),記録入力!$Q$4:$Q$87,0),COLUMN()),"")</f>
        <v/>
      </c>
      <c r="C81" t="str">
        <f>IFERROR(INDEX(記録入力!$A$4:$N$87,MATCH(計算①!$E81*10+COUNTIFS($E$1:$E81,$E81),記録入力!$Q$4:$Q$87,0),COLUMN()),"")</f>
        <v/>
      </c>
      <c r="D81" t="str">
        <f>IFERROR(INDEX(記録入力!$A$4:$N$87,MATCH(計算①!$E81*10+COUNTIFS($E$1:$E81,$E81),記録入力!$Q$4:$Q$87,0),COLUMN()),"")</f>
        <v/>
      </c>
      <c r="E81" t="str">
        <f>IFERROR(SMALL(記録入力!$E$4:$E$87,ROW()),"")</f>
        <v/>
      </c>
      <c r="F81" t="str">
        <f>IFERROR(INDEX(記録入力!$A$4:$N$87,MATCH(計算①!$E81*10+COUNTIFS($E$1:$E81,$E81),記録入力!$Q$4:$Q$87,0),COLUMN()),"")</f>
        <v/>
      </c>
      <c r="G81" t="str">
        <f>IFERROR(INDEX(記録入力!$A$4:$N$87,MATCH(計算①!$E81*10+COUNTIFS($E$1:$E81,$E81),記録入力!$Q$4:$Q$87,0),COLUMN()),"")</f>
        <v/>
      </c>
      <c r="H81" t="str">
        <f>IFERROR(INDEX(記録入力!$A$4:$N$87,MATCH(計算①!$E81*10+COUNTIFS($E$1:$E81,$E81),記録入力!$Q$4:$Q$87,0),COLUMN()),"")</f>
        <v/>
      </c>
      <c r="I81" t="str">
        <f>IFERROR(INDEX(記録入力!$A$4:$N$87,MATCH(計算①!$E81*10+COUNTIFS($E$1:$E81,$E81),記録入力!$Q$4:$Q$87,0),COLUMN()),"")</f>
        <v/>
      </c>
      <c r="J81" t="str">
        <f>IFERROR(INDEX(記録入力!$A$4:$N$87,MATCH(計算①!$E81*10+COUNTIFS($E$1:$E81,$E81),記録入力!$Q$4:$Q$87,0),COLUMN()),"")</f>
        <v/>
      </c>
      <c r="K81" t="str">
        <f>IFERROR(INDEX(記録入力!$A$4:$N$87,MATCH(計算①!$E81*10+COUNTIFS($E$1:$E81,$E81),記録入力!$Q$4:$Q$87,0),COLUMN()),"")</f>
        <v/>
      </c>
      <c r="L81" t="str">
        <f>IFERROR(INDEX(記録入力!$A$4:$N$87,MATCH(計算①!$E81*10+COUNTIFS($E$1:$E81,$E81),記録入力!$Q$4:$Q$87,0),COLUMN()),"")</f>
        <v/>
      </c>
      <c r="M81" t="str">
        <f>IFERROR(INDEX(記録入力!$A$4:$N$87,MATCH(計算①!$E81*10+COUNTIFS($E$1:$E81,$E81),記録入力!$Q$4:$Q$87,0),COLUMN()),"")</f>
        <v/>
      </c>
      <c r="N81" t="str">
        <f>IFERROR(INDEX(記録入力!$A$4:$N$87,MATCH(計算①!$E81*10+COUNTIFS($E$1:$E81,$E81),記録入力!$Q$4:$Q$87,0),COLUMN()),"")</f>
        <v/>
      </c>
      <c r="O81" t="s">
        <v>2024</v>
      </c>
    </row>
    <row r="82" spans="1:15" x14ac:dyDescent="0.2">
      <c r="A82" t="str">
        <f>IFERROR(INDEX(記録入力!$A$4:$N$87,MATCH(計算①!$E82*10+COUNTIFS($E$1:$E82,$E82),記録入力!$Q$4:$Q$87,0),COLUMN()),"")</f>
        <v/>
      </c>
      <c r="B82" t="str">
        <f>IFERROR(INDEX(記録入力!$A$4:$N$87,MATCH(計算①!$E82*10+COUNTIFS($E$1:$E82,$E82),記録入力!$Q$4:$Q$87,0),COLUMN()),"")</f>
        <v/>
      </c>
      <c r="C82" t="str">
        <f>IFERROR(INDEX(記録入力!$A$4:$N$87,MATCH(計算①!$E82*10+COUNTIFS($E$1:$E82,$E82),記録入力!$Q$4:$Q$87,0),COLUMN()),"")</f>
        <v/>
      </c>
      <c r="D82" t="str">
        <f>IFERROR(INDEX(記録入力!$A$4:$N$87,MATCH(計算①!$E82*10+COUNTIFS($E$1:$E82,$E82),記録入力!$Q$4:$Q$87,0),COLUMN()),"")</f>
        <v/>
      </c>
      <c r="E82" t="str">
        <f>IFERROR(SMALL(記録入力!$E$4:$E$87,ROW()),"")</f>
        <v/>
      </c>
      <c r="F82" t="str">
        <f>IFERROR(INDEX(記録入力!$A$4:$N$87,MATCH(計算①!$E82*10+COUNTIFS($E$1:$E82,$E82),記録入力!$Q$4:$Q$87,0),COLUMN()),"")</f>
        <v/>
      </c>
      <c r="G82" t="str">
        <f>IFERROR(INDEX(記録入力!$A$4:$N$87,MATCH(計算①!$E82*10+COUNTIFS($E$1:$E82,$E82),記録入力!$Q$4:$Q$87,0),COLUMN()),"")</f>
        <v/>
      </c>
      <c r="H82" t="str">
        <f>IFERROR(INDEX(記録入力!$A$4:$N$87,MATCH(計算①!$E82*10+COUNTIFS($E$1:$E82,$E82),記録入力!$Q$4:$Q$87,0),COLUMN()),"")</f>
        <v/>
      </c>
      <c r="I82" t="str">
        <f>IFERROR(INDEX(記録入力!$A$4:$N$87,MATCH(計算①!$E82*10+COUNTIFS($E$1:$E82,$E82),記録入力!$Q$4:$Q$87,0),COLUMN()),"")</f>
        <v/>
      </c>
      <c r="J82" t="str">
        <f>IFERROR(INDEX(記録入力!$A$4:$N$87,MATCH(計算①!$E82*10+COUNTIFS($E$1:$E82,$E82),記録入力!$Q$4:$Q$87,0),COLUMN()),"")</f>
        <v/>
      </c>
      <c r="K82" t="str">
        <f>IFERROR(INDEX(記録入力!$A$4:$N$87,MATCH(計算①!$E82*10+COUNTIFS($E$1:$E82,$E82),記録入力!$Q$4:$Q$87,0),COLUMN()),"")</f>
        <v/>
      </c>
      <c r="L82" t="str">
        <f>IFERROR(INDEX(記録入力!$A$4:$N$87,MATCH(計算①!$E82*10+COUNTIFS($E$1:$E82,$E82),記録入力!$Q$4:$Q$87,0),COLUMN()),"")</f>
        <v/>
      </c>
      <c r="M82" t="str">
        <f>IFERROR(INDEX(記録入力!$A$4:$N$87,MATCH(計算①!$E82*10+COUNTIFS($E$1:$E82,$E82),記録入力!$Q$4:$Q$87,0),COLUMN()),"")</f>
        <v/>
      </c>
      <c r="N82" t="str">
        <f>IFERROR(INDEX(記録入力!$A$4:$N$87,MATCH(計算①!$E82*10+COUNTIFS($E$1:$E82,$E82),記録入力!$Q$4:$Q$87,0),COLUMN()),"")</f>
        <v/>
      </c>
      <c r="O82" t="s">
        <v>2024</v>
      </c>
    </row>
    <row r="83" spans="1:15" x14ac:dyDescent="0.2">
      <c r="A83" t="str">
        <f>IFERROR(INDEX(記録入力!$A$4:$N$87,MATCH(計算①!$E83*10+COUNTIFS($E$1:$E83,$E83),記録入力!$Q$4:$Q$87,0),COLUMN()),"")</f>
        <v/>
      </c>
      <c r="B83" t="str">
        <f>IFERROR(INDEX(記録入力!$A$4:$N$87,MATCH(計算①!$E83*10+COUNTIFS($E$1:$E83,$E83),記録入力!$Q$4:$Q$87,0),COLUMN()),"")</f>
        <v/>
      </c>
      <c r="C83" t="str">
        <f>IFERROR(INDEX(記録入力!$A$4:$N$87,MATCH(計算①!$E83*10+COUNTIFS($E$1:$E83,$E83),記録入力!$Q$4:$Q$87,0),COLUMN()),"")</f>
        <v/>
      </c>
      <c r="D83" t="str">
        <f>IFERROR(INDEX(記録入力!$A$4:$N$87,MATCH(計算①!$E83*10+COUNTIFS($E$1:$E83,$E83),記録入力!$Q$4:$Q$87,0),COLUMN()),"")</f>
        <v/>
      </c>
      <c r="E83" t="str">
        <f>IFERROR(SMALL(記録入力!$E$4:$E$87,ROW()),"")</f>
        <v/>
      </c>
      <c r="F83" t="str">
        <f>IFERROR(INDEX(記録入力!$A$4:$N$87,MATCH(計算①!$E83*10+COUNTIFS($E$1:$E83,$E83),記録入力!$Q$4:$Q$87,0),COLUMN()),"")</f>
        <v/>
      </c>
      <c r="G83" t="str">
        <f>IFERROR(INDEX(記録入力!$A$4:$N$87,MATCH(計算①!$E83*10+COUNTIFS($E$1:$E83,$E83),記録入力!$Q$4:$Q$87,0),COLUMN()),"")</f>
        <v/>
      </c>
      <c r="H83" t="str">
        <f>IFERROR(INDEX(記録入力!$A$4:$N$87,MATCH(計算①!$E83*10+COUNTIFS($E$1:$E83,$E83),記録入力!$Q$4:$Q$87,0),COLUMN()),"")</f>
        <v/>
      </c>
      <c r="I83" t="str">
        <f>IFERROR(INDEX(記録入力!$A$4:$N$87,MATCH(計算①!$E83*10+COUNTIFS($E$1:$E83,$E83),記録入力!$Q$4:$Q$87,0),COLUMN()),"")</f>
        <v/>
      </c>
      <c r="J83" t="str">
        <f>IFERROR(INDEX(記録入力!$A$4:$N$87,MATCH(計算①!$E83*10+COUNTIFS($E$1:$E83,$E83),記録入力!$Q$4:$Q$87,0),COLUMN()),"")</f>
        <v/>
      </c>
      <c r="K83" t="str">
        <f>IFERROR(INDEX(記録入力!$A$4:$N$87,MATCH(計算①!$E83*10+COUNTIFS($E$1:$E83,$E83),記録入力!$Q$4:$Q$87,0),COLUMN()),"")</f>
        <v/>
      </c>
      <c r="L83" t="str">
        <f>IFERROR(INDEX(記録入力!$A$4:$N$87,MATCH(計算①!$E83*10+COUNTIFS($E$1:$E83,$E83),記録入力!$Q$4:$Q$87,0),COLUMN()),"")</f>
        <v/>
      </c>
      <c r="M83" t="str">
        <f>IFERROR(INDEX(記録入力!$A$4:$N$87,MATCH(計算①!$E83*10+COUNTIFS($E$1:$E83,$E83),記録入力!$Q$4:$Q$87,0),COLUMN()),"")</f>
        <v/>
      </c>
      <c r="N83" t="str">
        <f>IFERROR(INDEX(記録入力!$A$4:$N$87,MATCH(計算①!$E83*10+COUNTIFS($E$1:$E83,$E83),記録入力!$Q$4:$Q$87,0),COLUMN()),"")</f>
        <v/>
      </c>
      <c r="O83" t="s">
        <v>2024</v>
      </c>
    </row>
    <row r="84" spans="1:15" x14ac:dyDescent="0.2">
      <c r="A84" t="str">
        <f>IFERROR(INDEX(記録入力!$A$4:$N$87,MATCH(計算①!$E84*10+COUNTIFS($E$1:$E84,$E84),記録入力!$Q$4:$Q$87,0),COLUMN()),"")</f>
        <v/>
      </c>
      <c r="B84" t="str">
        <f>IFERROR(INDEX(記録入力!$A$4:$N$87,MATCH(計算①!$E84*10+COUNTIFS($E$1:$E84,$E84),記録入力!$Q$4:$Q$87,0),COLUMN()),"")</f>
        <v/>
      </c>
      <c r="C84" t="str">
        <f>IFERROR(INDEX(記録入力!$A$4:$N$87,MATCH(計算①!$E84*10+COUNTIFS($E$1:$E84,$E84),記録入力!$Q$4:$Q$87,0),COLUMN()),"")</f>
        <v/>
      </c>
      <c r="D84" t="str">
        <f>IFERROR(INDEX(記録入力!$A$4:$N$87,MATCH(計算①!$E84*10+COUNTIFS($E$1:$E84,$E84),記録入力!$Q$4:$Q$87,0),COLUMN()),"")</f>
        <v/>
      </c>
      <c r="E84" t="str">
        <f>IFERROR(SMALL(記録入力!$E$4:$E$87,ROW()),"")</f>
        <v/>
      </c>
      <c r="F84" t="str">
        <f>IFERROR(INDEX(記録入力!$A$4:$N$87,MATCH(計算①!$E84*10+COUNTIFS($E$1:$E84,$E84),記録入力!$Q$4:$Q$87,0),COLUMN()),"")</f>
        <v/>
      </c>
      <c r="G84" t="str">
        <f>IFERROR(INDEX(記録入力!$A$4:$N$87,MATCH(計算①!$E84*10+COUNTIFS($E$1:$E84,$E84),記録入力!$Q$4:$Q$87,0),COLUMN()),"")</f>
        <v/>
      </c>
      <c r="H84" t="str">
        <f>IFERROR(INDEX(記録入力!$A$4:$N$87,MATCH(計算①!$E84*10+COUNTIFS($E$1:$E84,$E84),記録入力!$Q$4:$Q$87,0),COLUMN()),"")</f>
        <v/>
      </c>
      <c r="I84" t="str">
        <f>IFERROR(INDEX(記録入力!$A$4:$N$87,MATCH(計算①!$E84*10+COUNTIFS($E$1:$E84,$E84),記録入力!$Q$4:$Q$87,0),COLUMN()),"")</f>
        <v/>
      </c>
      <c r="J84" t="str">
        <f>IFERROR(INDEX(記録入力!$A$4:$N$87,MATCH(計算①!$E84*10+COUNTIFS($E$1:$E84,$E84),記録入力!$Q$4:$Q$87,0),COLUMN()),"")</f>
        <v/>
      </c>
      <c r="K84" t="str">
        <f>IFERROR(INDEX(記録入力!$A$4:$N$87,MATCH(計算①!$E84*10+COUNTIFS($E$1:$E84,$E84),記録入力!$Q$4:$Q$87,0),COLUMN()),"")</f>
        <v/>
      </c>
      <c r="L84" t="str">
        <f>IFERROR(INDEX(記録入力!$A$4:$N$87,MATCH(計算①!$E84*10+COUNTIFS($E$1:$E84,$E84),記録入力!$Q$4:$Q$87,0),COLUMN()),"")</f>
        <v/>
      </c>
      <c r="M84" t="str">
        <f>IFERROR(INDEX(記録入力!$A$4:$N$87,MATCH(計算①!$E84*10+COUNTIFS($E$1:$E84,$E84),記録入力!$Q$4:$Q$87,0),COLUMN()),"")</f>
        <v/>
      </c>
      <c r="N84" t="str">
        <f>IFERROR(INDEX(記録入力!$A$4:$N$87,MATCH(計算①!$E84*10+COUNTIFS($E$1:$E84,$E84),記録入力!$Q$4:$Q$87,0),COLUMN()),"")</f>
        <v/>
      </c>
      <c r="O84" t="s">
        <v>2024</v>
      </c>
    </row>
  </sheetData>
  <sortState xmlns:xlrd2="http://schemas.microsoft.com/office/spreadsheetml/2017/richdata2" ref="A1:O84">
    <sortCondition ref="E1:E87"/>
  </sortState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0000"/>
  </sheetPr>
  <dimension ref="A2:H50"/>
  <sheetViews>
    <sheetView workbookViewId="0">
      <selection activeCell="A3" sqref="A3:G50"/>
    </sheetView>
  </sheetViews>
  <sheetFormatPr defaultRowHeight="13" x14ac:dyDescent="0.2"/>
  <cols>
    <col min="2" max="2" width="27.6328125" bestFit="1" customWidth="1"/>
  </cols>
  <sheetData>
    <row r="2" spans="1:8" x14ac:dyDescent="0.2">
      <c r="A2">
        <v>100</v>
      </c>
      <c r="C2" t="s">
        <v>182</v>
      </c>
      <c r="H2" t="s">
        <v>266</v>
      </c>
    </row>
    <row r="3" spans="1:8" x14ac:dyDescent="0.2">
      <c r="A3">
        <v>4101</v>
      </c>
      <c r="B3" t="s">
        <v>183</v>
      </c>
      <c r="C3">
        <v>100</v>
      </c>
      <c r="D3" t="s">
        <v>184</v>
      </c>
      <c r="E3" t="s">
        <v>270</v>
      </c>
      <c r="F3" t="s">
        <v>271</v>
      </c>
      <c r="G3" t="s">
        <v>272</v>
      </c>
    </row>
    <row r="4" spans="1:8" x14ac:dyDescent="0.2">
      <c r="A4">
        <v>4102</v>
      </c>
      <c r="B4" t="s">
        <v>185</v>
      </c>
      <c r="C4">
        <v>200</v>
      </c>
      <c r="D4" t="s">
        <v>186</v>
      </c>
      <c r="E4" t="s">
        <v>273</v>
      </c>
      <c r="F4" t="s">
        <v>274</v>
      </c>
      <c r="G4" t="s">
        <v>275</v>
      </c>
    </row>
    <row r="5" spans="1:8" x14ac:dyDescent="0.2">
      <c r="A5">
        <v>4103</v>
      </c>
      <c r="B5" t="s">
        <v>187</v>
      </c>
      <c r="C5">
        <v>300</v>
      </c>
      <c r="D5" t="s">
        <v>188</v>
      </c>
      <c r="E5" t="s">
        <v>276</v>
      </c>
      <c r="F5" t="s">
        <v>277</v>
      </c>
      <c r="G5" t="s">
        <v>278</v>
      </c>
    </row>
    <row r="6" spans="1:8" x14ac:dyDescent="0.2">
      <c r="A6">
        <v>4104</v>
      </c>
      <c r="B6" t="s">
        <v>189</v>
      </c>
      <c r="C6">
        <v>400</v>
      </c>
      <c r="D6" t="s">
        <v>190</v>
      </c>
      <c r="E6" t="s">
        <v>279</v>
      </c>
      <c r="F6" t="s">
        <v>280</v>
      </c>
      <c r="G6" t="s">
        <v>281</v>
      </c>
    </row>
    <row r="7" spans="1:8" x14ac:dyDescent="0.2">
      <c r="A7">
        <v>4105</v>
      </c>
      <c r="B7" t="s">
        <v>191</v>
      </c>
      <c r="C7">
        <v>500</v>
      </c>
      <c r="D7" t="s">
        <v>192</v>
      </c>
      <c r="E7" t="s">
        <v>282</v>
      </c>
      <c r="F7" t="s">
        <v>283</v>
      </c>
      <c r="G7" t="s">
        <v>284</v>
      </c>
    </row>
    <row r="8" spans="1:8" x14ac:dyDescent="0.2">
      <c r="A8">
        <v>4106</v>
      </c>
      <c r="B8" t="s">
        <v>193</v>
      </c>
      <c r="C8">
        <v>600</v>
      </c>
      <c r="D8" t="s">
        <v>194</v>
      </c>
      <c r="E8" t="s">
        <v>285</v>
      </c>
      <c r="F8" t="s">
        <v>286</v>
      </c>
      <c r="G8" t="s">
        <v>287</v>
      </c>
    </row>
    <row r="9" spans="1:8" x14ac:dyDescent="0.2">
      <c r="A9">
        <v>4107</v>
      </c>
      <c r="B9" t="s">
        <v>195</v>
      </c>
      <c r="C9">
        <v>700</v>
      </c>
      <c r="D9" t="s">
        <v>196</v>
      </c>
      <c r="E9" t="s">
        <v>288</v>
      </c>
      <c r="F9" t="s">
        <v>289</v>
      </c>
      <c r="G9" t="s">
        <v>290</v>
      </c>
    </row>
    <row r="10" spans="1:8" x14ac:dyDescent="0.2">
      <c r="A10">
        <v>4108</v>
      </c>
      <c r="C10">
        <v>800</v>
      </c>
    </row>
    <row r="11" spans="1:8" x14ac:dyDescent="0.2">
      <c r="A11">
        <v>4109</v>
      </c>
      <c r="B11" t="s">
        <v>395</v>
      </c>
      <c r="C11">
        <v>900</v>
      </c>
      <c r="D11" t="s">
        <v>394</v>
      </c>
      <c r="E11" t="s">
        <v>291</v>
      </c>
      <c r="F11" t="s">
        <v>292</v>
      </c>
      <c r="G11" t="s">
        <v>293</v>
      </c>
    </row>
    <row r="12" spans="1:8" x14ac:dyDescent="0.2">
      <c r="A12">
        <v>4110</v>
      </c>
      <c r="B12" t="s">
        <v>197</v>
      </c>
      <c r="C12">
        <v>1000</v>
      </c>
      <c r="D12" t="s">
        <v>393</v>
      </c>
      <c r="E12" t="s">
        <v>288</v>
      </c>
      <c r="F12" t="s">
        <v>294</v>
      </c>
      <c r="G12" t="s">
        <v>295</v>
      </c>
    </row>
    <row r="13" spans="1:8" x14ac:dyDescent="0.2">
      <c r="A13">
        <v>4111</v>
      </c>
      <c r="C13">
        <v>1100</v>
      </c>
    </row>
    <row r="14" spans="1:8" x14ac:dyDescent="0.2">
      <c r="A14">
        <v>4112</v>
      </c>
      <c r="B14" t="s">
        <v>198</v>
      </c>
      <c r="C14">
        <v>1200</v>
      </c>
      <c r="D14" t="s">
        <v>1373</v>
      </c>
      <c r="E14" t="s">
        <v>296</v>
      </c>
      <c r="F14" t="s">
        <v>297</v>
      </c>
      <c r="G14" t="s">
        <v>298</v>
      </c>
    </row>
    <row r="15" spans="1:8" x14ac:dyDescent="0.2">
      <c r="A15">
        <v>4113</v>
      </c>
      <c r="B15" t="s">
        <v>199</v>
      </c>
      <c r="C15">
        <v>1300</v>
      </c>
      <c r="D15" t="s">
        <v>200</v>
      </c>
    </row>
    <row r="16" spans="1:8" x14ac:dyDescent="0.2">
      <c r="A16">
        <v>4114</v>
      </c>
      <c r="B16" t="s">
        <v>201</v>
      </c>
      <c r="C16">
        <v>1400</v>
      </c>
      <c r="D16" t="s">
        <v>202</v>
      </c>
      <c r="E16" t="s">
        <v>299</v>
      </c>
      <c r="F16" t="s">
        <v>300</v>
      </c>
      <c r="G16" t="s">
        <v>301</v>
      </c>
    </row>
    <row r="17" spans="1:7" x14ac:dyDescent="0.2">
      <c r="A17">
        <v>4115</v>
      </c>
      <c r="B17" t="s">
        <v>203</v>
      </c>
      <c r="C17">
        <v>1500</v>
      </c>
      <c r="D17" t="s">
        <v>204</v>
      </c>
      <c r="E17" t="s">
        <v>302</v>
      </c>
      <c r="F17" t="s">
        <v>303</v>
      </c>
      <c r="G17" t="s">
        <v>304</v>
      </c>
    </row>
    <row r="18" spans="1:7" x14ac:dyDescent="0.2">
      <c r="A18">
        <v>4116</v>
      </c>
      <c r="B18" t="s">
        <v>205</v>
      </c>
      <c r="C18">
        <v>1600</v>
      </c>
      <c r="D18" t="s">
        <v>206</v>
      </c>
      <c r="E18" t="s">
        <v>305</v>
      </c>
      <c r="F18" t="s">
        <v>306</v>
      </c>
      <c r="G18" t="s">
        <v>307</v>
      </c>
    </row>
    <row r="19" spans="1:7" x14ac:dyDescent="0.2">
      <c r="A19">
        <v>4117</v>
      </c>
      <c r="B19" t="s">
        <v>207</v>
      </c>
      <c r="C19">
        <v>1700</v>
      </c>
      <c r="D19" t="s">
        <v>208</v>
      </c>
      <c r="E19" t="s">
        <v>308</v>
      </c>
      <c r="F19" t="s">
        <v>309</v>
      </c>
      <c r="G19" t="s">
        <v>310</v>
      </c>
    </row>
    <row r="20" spans="1:7" x14ac:dyDescent="0.2">
      <c r="A20">
        <v>4118</v>
      </c>
      <c r="B20" t="s">
        <v>1374</v>
      </c>
      <c r="C20">
        <v>1800</v>
      </c>
      <c r="D20" t="s">
        <v>1372</v>
      </c>
      <c r="E20" t="s">
        <v>311</v>
      </c>
      <c r="F20" t="s">
        <v>312</v>
      </c>
      <c r="G20" t="s">
        <v>313</v>
      </c>
    </row>
    <row r="21" spans="1:7" x14ac:dyDescent="0.2">
      <c r="A21">
        <v>4119</v>
      </c>
      <c r="B21" t="s">
        <v>209</v>
      </c>
      <c r="C21">
        <v>1900</v>
      </c>
      <c r="D21" t="s">
        <v>210</v>
      </c>
      <c r="E21" t="s">
        <v>314</v>
      </c>
      <c r="F21" t="s">
        <v>315</v>
      </c>
      <c r="G21" t="s">
        <v>316</v>
      </c>
    </row>
    <row r="22" spans="1:7" x14ac:dyDescent="0.2">
      <c r="A22">
        <v>4120</v>
      </c>
      <c r="B22" t="s">
        <v>211</v>
      </c>
      <c r="C22">
        <v>2000</v>
      </c>
      <c r="D22" t="s">
        <v>212</v>
      </c>
      <c r="E22" t="s">
        <v>317</v>
      </c>
      <c r="F22" t="s">
        <v>318</v>
      </c>
      <c r="G22" t="s">
        <v>319</v>
      </c>
    </row>
    <row r="23" spans="1:7" x14ac:dyDescent="0.2">
      <c r="A23">
        <v>4121</v>
      </c>
      <c r="B23" t="s">
        <v>213</v>
      </c>
      <c r="C23">
        <v>2100</v>
      </c>
      <c r="D23" t="s">
        <v>214</v>
      </c>
      <c r="E23" t="s">
        <v>320</v>
      </c>
      <c r="F23" t="s">
        <v>321</v>
      </c>
      <c r="G23" t="s">
        <v>322</v>
      </c>
    </row>
    <row r="24" spans="1:7" x14ac:dyDescent="0.2">
      <c r="A24">
        <v>4122</v>
      </c>
      <c r="B24" t="s">
        <v>215</v>
      </c>
      <c r="C24">
        <v>2200</v>
      </c>
      <c r="D24" t="s">
        <v>216</v>
      </c>
      <c r="E24" t="s">
        <v>323</v>
      </c>
      <c r="F24" t="s">
        <v>324</v>
      </c>
      <c r="G24" t="s">
        <v>325</v>
      </c>
    </row>
    <row r="25" spans="1:7" x14ac:dyDescent="0.2">
      <c r="A25">
        <v>4123</v>
      </c>
      <c r="B25" t="s">
        <v>217</v>
      </c>
      <c r="C25">
        <v>2300</v>
      </c>
      <c r="D25" t="s">
        <v>1371</v>
      </c>
      <c r="E25" t="s">
        <v>326</v>
      </c>
      <c r="F25" t="s">
        <v>327</v>
      </c>
      <c r="G25" t="s">
        <v>328</v>
      </c>
    </row>
    <row r="26" spans="1:7" x14ac:dyDescent="0.2">
      <c r="A26">
        <v>4124</v>
      </c>
      <c r="C26">
        <v>2400</v>
      </c>
    </row>
    <row r="27" spans="1:7" x14ac:dyDescent="0.2">
      <c r="A27">
        <v>4125</v>
      </c>
      <c r="B27" t="s">
        <v>218</v>
      </c>
      <c r="C27">
        <v>2500</v>
      </c>
      <c r="D27" t="s">
        <v>219</v>
      </c>
      <c r="E27" t="s">
        <v>329</v>
      </c>
      <c r="F27" t="s">
        <v>330</v>
      </c>
      <c r="G27" t="s">
        <v>331</v>
      </c>
    </row>
    <row r="28" spans="1:7" x14ac:dyDescent="0.2">
      <c r="A28">
        <v>4126</v>
      </c>
      <c r="B28" t="s">
        <v>220</v>
      </c>
      <c r="C28">
        <v>2600</v>
      </c>
      <c r="D28" t="s">
        <v>221</v>
      </c>
      <c r="E28" t="s">
        <v>332</v>
      </c>
      <c r="F28" t="s">
        <v>333</v>
      </c>
      <c r="G28" t="s">
        <v>334</v>
      </c>
    </row>
    <row r="29" spans="1:7" x14ac:dyDescent="0.2">
      <c r="A29">
        <v>4127</v>
      </c>
      <c r="B29" t="s">
        <v>222</v>
      </c>
      <c r="C29">
        <v>2700</v>
      </c>
      <c r="D29" t="s">
        <v>223</v>
      </c>
      <c r="E29" t="s">
        <v>335</v>
      </c>
      <c r="F29" t="s">
        <v>336</v>
      </c>
      <c r="G29" t="s">
        <v>337</v>
      </c>
    </row>
    <row r="30" spans="1:7" x14ac:dyDescent="0.2">
      <c r="A30">
        <v>4128</v>
      </c>
      <c r="B30" t="s">
        <v>224</v>
      </c>
      <c r="C30">
        <v>2800</v>
      </c>
      <c r="D30" t="s">
        <v>225</v>
      </c>
    </row>
    <row r="31" spans="1:7" x14ac:dyDescent="0.2">
      <c r="A31">
        <v>4129</v>
      </c>
      <c r="C31">
        <v>2900</v>
      </c>
    </row>
    <row r="32" spans="1:7" x14ac:dyDescent="0.2">
      <c r="A32">
        <v>4130</v>
      </c>
      <c r="B32" t="s">
        <v>226</v>
      </c>
      <c r="C32">
        <v>3000</v>
      </c>
      <c r="D32" t="s">
        <v>227</v>
      </c>
      <c r="E32" t="s">
        <v>338</v>
      </c>
      <c r="F32" t="s">
        <v>339</v>
      </c>
      <c r="G32" t="s">
        <v>340</v>
      </c>
    </row>
    <row r="33" spans="1:7" x14ac:dyDescent="0.2">
      <c r="A33">
        <v>4131</v>
      </c>
      <c r="B33" t="s">
        <v>228</v>
      </c>
      <c r="C33">
        <v>3100</v>
      </c>
      <c r="D33" t="s">
        <v>229</v>
      </c>
      <c r="E33" t="s">
        <v>341</v>
      </c>
      <c r="F33" t="s">
        <v>342</v>
      </c>
      <c r="G33" t="s">
        <v>343</v>
      </c>
    </row>
    <row r="34" spans="1:7" x14ac:dyDescent="0.2">
      <c r="A34">
        <v>4132</v>
      </c>
      <c r="B34" t="s">
        <v>230</v>
      </c>
      <c r="C34">
        <v>3200</v>
      </c>
      <c r="D34" t="s">
        <v>231</v>
      </c>
      <c r="E34" t="s">
        <v>344</v>
      </c>
      <c r="F34" t="s">
        <v>345</v>
      </c>
      <c r="G34" t="s">
        <v>346</v>
      </c>
    </row>
    <row r="35" spans="1:7" x14ac:dyDescent="0.2">
      <c r="A35">
        <v>4133</v>
      </c>
      <c r="B35" t="s">
        <v>232</v>
      </c>
      <c r="C35">
        <v>3300</v>
      </c>
      <c r="D35" t="s">
        <v>233</v>
      </c>
      <c r="E35" t="s">
        <v>347</v>
      </c>
      <c r="F35" t="s">
        <v>348</v>
      </c>
      <c r="G35" t="s">
        <v>349</v>
      </c>
    </row>
    <row r="36" spans="1:7" x14ac:dyDescent="0.2">
      <c r="A36">
        <v>4134</v>
      </c>
      <c r="B36" t="s">
        <v>234</v>
      </c>
      <c r="C36">
        <v>3400</v>
      </c>
      <c r="D36" t="s">
        <v>235</v>
      </c>
      <c r="E36" t="s">
        <v>350</v>
      </c>
      <c r="F36" t="s">
        <v>351</v>
      </c>
      <c r="G36" t="s">
        <v>352</v>
      </c>
    </row>
    <row r="37" spans="1:7" x14ac:dyDescent="0.2">
      <c r="A37">
        <v>4135</v>
      </c>
      <c r="B37" t="s">
        <v>236</v>
      </c>
      <c r="C37">
        <v>3500</v>
      </c>
      <c r="D37" t="s">
        <v>237</v>
      </c>
      <c r="E37" t="s">
        <v>353</v>
      </c>
      <c r="F37" t="s">
        <v>354</v>
      </c>
      <c r="G37" t="s">
        <v>355</v>
      </c>
    </row>
    <row r="38" spans="1:7" x14ac:dyDescent="0.2">
      <c r="A38">
        <v>4136</v>
      </c>
      <c r="B38" t="s">
        <v>238</v>
      </c>
      <c r="C38">
        <v>3600</v>
      </c>
      <c r="D38" t="s">
        <v>154</v>
      </c>
      <c r="E38" t="s">
        <v>356</v>
      </c>
      <c r="F38" t="s">
        <v>357</v>
      </c>
      <c r="G38" t="s">
        <v>358</v>
      </c>
    </row>
    <row r="39" spans="1:7" x14ac:dyDescent="0.2">
      <c r="A39">
        <v>4137</v>
      </c>
      <c r="B39" t="s">
        <v>239</v>
      </c>
      <c r="C39">
        <v>3700</v>
      </c>
      <c r="D39" t="s">
        <v>240</v>
      </c>
      <c r="E39" t="s">
        <v>359</v>
      </c>
      <c r="F39" t="s">
        <v>360</v>
      </c>
      <c r="G39" t="s">
        <v>361</v>
      </c>
    </row>
    <row r="40" spans="1:7" x14ac:dyDescent="0.2">
      <c r="A40">
        <v>4138</v>
      </c>
      <c r="B40" t="s">
        <v>241</v>
      </c>
      <c r="C40">
        <v>3800</v>
      </c>
      <c r="D40" t="s">
        <v>242</v>
      </c>
      <c r="E40" t="s">
        <v>362</v>
      </c>
      <c r="F40" t="s">
        <v>363</v>
      </c>
      <c r="G40" t="s">
        <v>364</v>
      </c>
    </row>
    <row r="41" spans="1:7" x14ac:dyDescent="0.2">
      <c r="A41">
        <v>4139</v>
      </c>
      <c r="B41" t="s">
        <v>243</v>
      </c>
      <c r="C41">
        <v>3900</v>
      </c>
      <c r="D41" t="s">
        <v>244</v>
      </c>
      <c r="E41" t="s">
        <v>365</v>
      </c>
      <c r="F41" t="s">
        <v>366</v>
      </c>
      <c r="G41" t="s">
        <v>367</v>
      </c>
    </row>
    <row r="42" spans="1:7" x14ac:dyDescent="0.2">
      <c r="A42">
        <v>4140</v>
      </c>
      <c r="B42" t="s">
        <v>245</v>
      </c>
      <c r="C42">
        <v>4000</v>
      </c>
      <c r="D42" t="s">
        <v>246</v>
      </c>
      <c r="E42" t="s">
        <v>368</v>
      </c>
      <c r="F42" t="s">
        <v>369</v>
      </c>
      <c r="G42" t="s">
        <v>370</v>
      </c>
    </row>
    <row r="43" spans="1:7" x14ac:dyDescent="0.2">
      <c r="A43">
        <v>4141</v>
      </c>
      <c r="B43" t="s">
        <v>247</v>
      </c>
      <c r="C43">
        <v>4100</v>
      </c>
      <c r="D43" t="s">
        <v>248</v>
      </c>
      <c r="E43" t="s">
        <v>371</v>
      </c>
      <c r="F43" t="s">
        <v>456</v>
      </c>
      <c r="G43" t="s">
        <v>372</v>
      </c>
    </row>
    <row r="44" spans="1:7" x14ac:dyDescent="0.2">
      <c r="A44">
        <v>4142</v>
      </c>
      <c r="B44" t="s">
        <v>249</v>
      </c>
      <c r="C44">
        <v>4200</v>
      </c>
      <c r="D44" t="s">
        <v>250</v>
      </c>
      <c r="E44" t="s">
        <v>373</v>
      </c>
      <c r="F44" t="s">
        <v>374</v>
      </c>
      <c r="G44" t="s">
        <v>375</v>
      </c>
    </row>
    <row r="45" spans="1:7" x14ac:dyDescent="0.2">
      <c r="A45">
        <v>4143</v>
      </c>
      <c r="B45" t="s">
        <v>251</v>
      </c>
      <c r="C45">
        <v>4300</v>
      </c>
      <c r="D45" t="s">
        <v>252</v>
      </c>
      <c r="E45" t="s">
        <v>376</v>
      </c>
      <c r="F45" t="s">
        <v>377</v>
      </c>
      <c r="G45" t="s">
        <v>378</v>
      </c>
    </row>
    <row r="46" spans="1:7" x14ac:dyDescent="0.2">
      <c r="A46">
        <v>4144</v>
      </c>
      <c r="B46" t="s">
        <v>253</v>
      </c>
      <c r="C46">
        <v>4400</v>
      </c>
      <c r="D46" t="s">
        <v>254</v>
      </c>
      <c r="E46" t="s">
        <v>379</v>
      </c>
      <c r="F46" t="s">
        <v>380</v>
      </c>
      <c r="G46" t="s">
        <v>381</v>
      </c>
    </row>
    <row r="47" spans="1:7" x14ac:dyDescent="0.2">
      <c r="A47">
        <v>4145</v>
      </c>
      <c r="B47" t="s">
        <v>255</v>
      </c>
      <c r="C47">
        <v>4500</v>
      </c>
      <c r="D47" t="s">
        <v>256</v>
      </c>
      <c r="E47" t="s">
        <v>382</v>
      </c>
      <c r="F47" t="s">
        <v>383</v>
      </c>
      <c r="G47" t="s">
        <v>384</v>
      </c>
    </row>
    <row r="48" spans="1:7" x14ac:dyDescent="0.2">
      <c r="A48">
        <v>4146</v>
      </c>
      <c r="B48" t="s">
        <v>257</v>
      </c>
      <c r="C48">
        <v>4600</v>
      </c>
      <c r="D48" t="s">
        <v>1370</v>
      </c>
      <c r="E48" t="s">
        <v>385</v>
      </c>
      <c r="F48" t="s">
        <v>386</v>
      </c>
      <c r="G48" t="s">
        <v>387</v>
      </c>
    </row>
    <row r="49" spans="1:7" x14ac:dyDescent="0.2">
      <c r="A49">
        <v>4147</v>
      </c>
      <c r="B49" t="s">
        <v>258</v>
      </c>
      <c r="C49">
        <v>4700</v>
      </c>
      <c r="D49" t="s">
        <v>259</v>
      </c>
      <c r="E49" t="s">
        <v>388</v>
      </c>
      <c r="F49" t="s">
        <v>389</v>
      </c>
      <c r="G49" t="s">
        <v>390</v>
      </c>
    </row>
    <row r="50" spans="1:7" x14ac:dyDescent="0.2">
      <c r="A50">
        <v>4148</v>
      </c>
      <c r="B50" t="s">
        <v>260</v>
      </c>
      <c r="C50">
        <v>4800</v>
      </c>
      <c r="D50" t="s">
        <v>261</v>
      </c>
      <c r="E50" t="s">
        <v>382</v>
      </c>
      <c r="F50" t="s">
        <v>383</v>
      </c>
      <c r="G50" t="s">
        <v>391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初期設定</vt:lpstr>
      <vt:lpstr>男子選手</vt:lpstr>
      <vt:lpstr>記録入力</vt:lpstr>
      <vt:lpstr>男子申込</vt:lpstr>
      <vt:lpstr>データ貼付</vt:lpstr>
      <vt:lpstr>データ完成</vt:lpstr>
      <vt:lpstr>追加登録選手</vt:lpstr>
      <vt:lpstr>計算①</vt:lpstr>
      <vt:lpstr>学校番号</vt:lpstr>
      <vt:lpstr>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北脇</dc:creator>
  <cp:lastModifiedBy>admin</cp:lastModifiedBy>
  <cp:lastPrinted>2025-06-30T23:25:33Z</cp:lastPrinted>
  <dcterms:created xsi:type="dcterms:W3CDTF">2018-02-19T23:53:30Z</dcterms:created>
  <dcterms:modified xsi:type="dcterms:W3CDTF">2026-06-06T11:12:01Z</dcterms:modified>
</cp:coreProperties>
</file>