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2026ユース作業用\"/>
    </mc:Choice>
  </mc:AlternateContent>
  <xr:revisionPtr revIDLastSave="0" documentId="13_ncr:1_{D3F6A0C4-CD48-424C-99F6-071CF5F9E6E7}" xr6:coauthVersionLast="47" xr6:coauthVersionMax="47" xr10:uidLastSave="{00000000-0000-0000-0000-000000000000}"/>
  <bookViews>
    <workbookView xWindow="-110" yWindow="-110" windowWidth="19420" windowHeight="11500" tabRatio="685" activeTab="4" xr2:uid="{00000000-000D-0000-FFFF-FFFF00000000}"/>
  </bookViews>
  <sheets>
    <sheet name="初期設定" sheetId="2" r:id="rId1"/>
    <sheet name="記録入力" sheetId="3" r:id="rId2"/>
    <sheet name="女子選手" sheetId="15" r:id="rId3"/>
    <sheet name="追加登録選手" sheetId="21" r:id="rId4"/>
    <sheet name="女子申込" sheetId="4" r:id="rId5"/>
    <sheet name="データ貼付" sheetId="5" state="hidden" r:id="rId6"/>
    <sheet name="データ完成" sheetId="14" state="hidden" r:id="rId7"/>
    <sheet name="計算①" sheetId="13" state="hidden" r:id="rId8"/>
    <sheet name="学校番号" sheetId="18" state="hidden" r:id="rId9"/>
    <sheet name="CSV" sheetId="20" r:id="rId10"/>
  </sheets>
  <definedNames>
    <definedName name="_xlnm._FilterDatabase" localSheetId="7" hidden="1">計算①!#REF!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3" l="1"/>
  <c r="E2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C69" i="13" l="1"/>
  <c r="C65" i="13"/>
  <c r="C61" i="13"/>
  <c r="C57" i="13"/>
  <c r="C53" i="13"/>
  <c r="C49" i="13"/>
  <c r="C45" i="13"/>
  <c r="N41" i="13"/>
  <c r="N37" i="13"/>
  <c r="N33" i="13"/>
  <c r="N29" i="13"/>
  <c r="N25" i="13"/>
  <c r="N21" i="13"/>
  <c r="N17" i="13"/>
  <c r="N13" i="13"/>
  <c r="C77" i="13"/>
  <c r="B56" i="13"/>
  <c r="D48" i="13"/>
  <c r="B44" i="13"/>
  <c r="I36" i="13"/>
  <c r="D32" i="13"/>
  <c r="D28" i="13"/>
  <c r="I20" i="13"/>
  <c r="H16" i="13"/>
  <c r="H12" i="13"/>
  <c r="C73" i="13"/>
  <c r="A59" i="13"/>
  <c r="C51" i="13"/>
  <c r="A47" i="13"/>
  <c r="G39" i="13"/>
  <c r="N31" i="13"/>
  <c r="G27" i="13"/>
  <c r="G19" i="13"/>
  <c r="F72" i="13"/>
  <c r="J72" i="13"/>
  <c r="N72" i="13"/>
  <c r="G72" i="13"/>
  <c r="K72" i="13"/>
  <c r="H72" i="13"/>
  <c r="L72" i="13"/>
  <c r="I72" i="13"/>
  <c r="M72" i="13"/>
  <c r="D72" i="13"/>
  <c r="A72" i="13"/>
  <c r="B72" i="13"/>
  <c r="C72" i="13"/>
  <c r="F60" i="13"/>
  <c r="J60" i="13"/>
  <c r="N60" i="13"/>
  <c r="G60" i="13"/>
  <c r="K60" i="13"/>
  <c r="H60" i="13"/>
  <c r="L60" i="13"/>
  <c r="I60" i="13"/>
  <c r="M60" i="13"/>
  <c r="C60" i="13"/>
  <c r="A60" i="13"/>
  <c r="D60" i="13"/>
  <c r="B60" i="13"/>
  <c r="D75" i="13"/>
  <c r="G80" i="13"/>
  <c r="K80" i="13"/>
  <c r="H80" i="13"/>
  <c r="L80" i="13"/>
  <c r="I80" i="13"/>
  <c r="D80" i="13"/>
  <c r="J80" i="13"/>
  <c r="M80" i="13"/>
  <c r="C80" i="13"/>
  <c r="F80" i="13"/>
  <c r="N80" i="13"/>
  <c r="B80" i="13"/>
  <c r="A80" i="13"/>
  <c r="F64" i="13"/>
  <c r="J64" i="13"/>
  <c r="N64" i="13"/>
  <c r="G64" i="13"/>
  <c r="K64" i="13"/>
  <c r="H64" i="13"/>
  <c r="L64" i="13"/>
  <c r="I64" i="13"/>
  <c r="M64" i="13"/>
  <c r="C64" i="13"/>
  <c r="D64" i="13"/>
  <c r="A64" i="13"/>
  <c r="B64" i="13"/>
  <c r="F76" i="13"/>
  <c r="J76" i="13"/>
  <c r="N76" i="13"/>
  <c r="G76" i="13"/>
  <c r="K76" i="13"/>
  <c r="H76" i="13"/>
  <c r="L76" i="13"/>
  <c r="I76" i="13"/>
  <c r="M76" i="13"/>
  <c r="C76" i="13"/>
  <c r="A76" i="13"/>
  <c r="D76" i="13"/>
  <c r="B76" i="13"/>
  <c r="F68" i="13"/>
  <c r="J68" i="13"/>
  <c r="N68" i="13"/>
  <c r="G68" i="13"/>
  <c r="K68" i="13"/>
  <c r="H68" i="13"/>
  <c r="L68" i="13"/>
  <c r="I68" i="13"/>
  <c r="M68" i="13"/>
  <c r="D68" i="13"/>
  <c r="C68" i="13"/>
  <c r="B68" i="13"/>
  <c r="A68" i="13"/>
  <c r="A67" i="13"/>
  <c r="C63" i="13"/>
  <c r="F52" i="13"/>
  <c r="J52" i="13"/>
  <c r="N52" i="13"/>
  <c r="G52" i="13"/>
  <c r="K52" i="13"/>
  <c r="H52" i="13"/>
  <c r="L52" i="13"/>
  <c r="I52" i="13"/>
  <c r="M52" i="13"/>
  <c r="F40" i="13"/>
  <c r="J40" i="13"/>
  <c r="G40" i="13"/>
  <c r="N40" i="13"/>
  <c r="F24" i="13"/>
  <c r="J24" i="13"/>
  <c r="C24" i="13"/>
  <c r="G24" i="13"/>
  <c r="N24" i="13"/>
  <c r="D24" i="13"/>
  <c r="A73" i="13"/>
  <c r="A57" i="13"/>
  <c r="A41" i="13"/>
  <c r="A25" i="13"/>
  <c r="B78" i="13"/>
  <c r="G79" i="13"/>
  <c r="K79" i="13"/>
  <c r="H79" i="13"/>
  <c r="L79" i="13"/>
  <c r="F79" i="13"/>
  <c r="J79" i="13"/>
  <c r="I79" i="13"/>
  <c r="M79" i="13"/>
  <c r="G71" i="13"/>
  <c r="K71" i="13"/>
  <c r="H71" i="13"/>
  <c r="L71" i="13"/>
  <c r="I71" i="13"/>
  <c r="M71" i="13"/>
  <c r="F71" i="13"/>
  <c r="J71" i="13"/>
  <c r="N71" i="13"/>
  <c r="G55" i="13"/>
  <c r="K55" i="13"/>
  <c r="H55" i="13"/>
  <c r="L55" i="13"/>
  <c r="I55" i="13"/>
  <c r="M55" i="13"/>
  <c r="F55" i="13"/>
  <c r="J55" i="13"/>
  <c r="N55" i="13"/>
  <c r="G43" i="13"/>
  <c r="K43" i="13"/>
  <c r="H43" i="13"/>
  <c r="L43" i="13"/>
  <c r="I43" i="13"/>
  <c r="M43" i="13"/>
  <c r="F43" i="13"/>
  <c r="J43" i="13"/>
  <c r="N43" i="13"/>
  <c r="H35" i="13"/>
  <c r="I35" i="13"/>
  <c r="H23" i="13"/>
  <c r="B23" i="13"/>
  <c r="I23" i="13"/>
  <c r="C23" i="13"/>
  <c r="H15" i="13"/>
  <c r="B15" i="13"/>
  <c r="I15" i="13"/>
  <c r="C15" i="13"/>
  <c r="A56" i="13"/>
  <c r="A44" i="13"/>
  <c r="A36" i="13"/>
  <c r="A24" i="13"/>
  <c r="A16" i="13"/>
  <c r="D73" i="13"/>
  <c r="B71" i="13"/>
  <c r="B67" i="13"/>
  <c r="D57" i="13"/>
  <c r="B55" i="13"/>
  <c r="D45" i="13"/>
  <c r="D37" i="13"/>
  <c r="C36" i="13"/>
  <c r="B35" i="13"/>
  <c r="C32" i="13"/>
  <c r="C28" i="13"/>
  <c r="H78" i="13"/>
  <c r="L78" i="13"/>
  <c r="I78" i="13"/>
  <c r="M78" i="13"/>
  <c r="F78" i="13"/>
  <c r="J78" i="13"/>
  <c r="N78" i="13"/>
  <c r="G78" i="13"/>
  <c r="K78" i="13"/>
  <c r="H74" i="13"/>
  <c r="L74" i="13"/>
  <c r="I74" i="13"/>
  <c r="M74" i="13"/>
  <c r="F74" i="13"/>
  <c r="J74" i="13"/>
  <c r="N74" i="13"/>
  <c r="G74" i="13"/>
  <c r="K74" i="13"/>
  <c r="H70" i="13"/>
  <c r="L70" i="13"/>
  <c r="I70" i="13"/>
  <c r="M70" i="13"/>
  <c r="F70" i="13"/>
  <c r="J70" i="13"/>
  <c r="N70" i="13"/>
  <c r="G70" i="13"/>
  <c r="K70" i="13"/>
  <c r="H66" i="13"/>
  <c r="L66" i="13"/>
  <c r="I66" i="13"/>
  <c r="M66" i="13"/>
  <c r="F66" i="13"/>
  <c r="J66" i="13"/>
  <c r="N66" i="13"/>
  <c r="G66" i="13"/>
  <c r="K66" i="13"/>
  <c r="H62" i="13"/>
  <c r="L62" i="13"/>
  <c r="I62" i="13"/>
  <c r="M62" i="13"/>
  <c r="F62" i="13"/>
  <c r="J62" i="13"/>
  <c r="N62" i="13"/>
  <c r="G62" i="13"/>
  <c r="K62" i="13"/>
  <c r="H58" i="13"/>
  <c r="L58" i="13"/>
  <c r="I58" i="13"/>
  <c r="M58" i="13"/>
  <c r="F58" i="13"/>
  <c r="J58" i="13"/>
  <c r="N58" i="13"/>
  <c r="G58" i="13"/>
  <c r="K58" i="13"/>
  <c r="H54" i="13"/>
  <c r="L54" i="13"/>
  <c r="I54" i="13"/>
  <c r="M54" i="13"/>
  <c r="F54" i="13"/>
  <c r="J54" i="13"/>
  <c r="N54" i="13"/>
  <c r="G54" i="13"/>
  <c r="K54" i="13"/>
  <c r="H50" i="13"/>
  <c r="L50" i="13"/>
  <c r="I50" i="13"/>
  <c r="M50" i="13"/>
  <c r="F50" i="13"/>
  <c r="J50" i="13"/>
  <c r="N50" i="13"/>
  <c r="G50" i="13"/>
  <c r="K50" i="13"/>
  <c r="H46" i="13"/>
  <c r="L46" i="13"/>
  <c r="I46" i="13"/>
  <c r="M46" i="13"/>
  <c r="F46" i="13"/>
  <c r="J46" i="13"/>
  <c r="N46" i="13"/>
  <c r="G46" i="13"/>
  <c r="K46" i="13"/>
  <c r="H42" i="13"/>
  <c r="L42" i="13"/>
  <c r="I42" i="13"/>
  <c r="M42" i="13"/>
  <c r="F42" i="13"/>
  <c r="J42" i="13"/>
  <c r="N42" i="13"/>
  <c r="G42" i="13"/>
  <c r="K42" i="13"/>
  <c r="F38" i="13"/>
  <c r="J38" i="13"/>
  <c r="G38" i="13"/>
  <c r="N38" i="13"/>
  <c r="F34" i="13"/>
  <c r="J34" i="13"/>
  <c r="G34" i="13"/>
  <c r="N34" i="13"/>
  <c r="F30" i="13"/>
  <c r="J30" i="13"/>
  <c r="G30" i="13"/>
  <c r="N30" i="13"/>
  <c r="F26" i="13"/>
  <c r="J26" i="13"/>
  <c r="G26" i="13"/>
  <c r="N26" i="13"/>
  <c r="B26" i="13"/>
  <c r="F22" i="13"/>
  <c r="J22" i="13"/>
  <c r="G22" i="13"/>
  <c r="N22" i="13"/>
  <c r="B22" i="13"/>
  <c r="F18" i="13"/>
  <c r="J18" i="13"/>
  <c r="G18" i="13"/>
  <c r="N18" i="13"/>
  <c r="B18" i="13"/>
  <c r="F14" i="13"/>
  <c r="J14" i="13"/>
  <c r="G14" i="13"/>
  <c r="N14" i="13"/>
  <c r="B14" i="13"/>
  <c r="A79" i="13"/>
  <c r="A75" i="13"/>
  <c r="A71" i="13"/>
  <c r="A63" i="13"/>
  <c r="A55" i="13"/>
  <c r="A51" i="13"/>
  <c r="A43" i="13"/>
  <c r="A39" i="13"/>
  <c r="A35" i="13"/>
  <c r="A31" i="13"/>
  <c r="A27" i="13"/>
  <c r="A23" i="13"/>
  <c r="A19" i="13"/>
  <c r="A15" i="13"/>
  <c r="D78" i="13"/>
  <c r="D74" i="13"/>
  <c r="D70" i="13"/>
  <c r="D66" i="13"/>
  <c r="D62" i="13"/>
  <c r="D58" i="13"/>
  <c r="D54" i="13"/>
  <c r="B52" i="13"/>
  <c r="D50" i="13"/>
  <c r="B48" i="13"/>
  <c r="D46" i="13"/>
  <c r="D42" i="13"/>
  <c r="C41" i="13"/>
  <c r="B40" i="13"/>
  <c r="D38" i="13"/>
  <c r="C37" i="13"/>
  <c r="B36" i="13"/>
  <c r="D34" i="13"/>
  <c r="C33" i="13"/>
  <c r="B32" i="13"/>
  <c r="D30" i="13"/>
  <c r="C29" i="13"/>
  <c r="B28" i="13"/>
  <c r="C25" i="13"/>
  <c r="D22" i="13"/>
  <c r="B20" i="13"/>
  <c r="C17" i="13"/>
  <c r="D14" i="13"/>
  <c r="B12" i="13"/>
  <c r="I40" i="13"/>
  <c r="G35" i="13"/>
  <c r="I32" i="13"/>
  <c r="G31" i="13"/>
  <c r="I28" i="13"/>
  <c r="I24" i="13"/>
  <c r="G23" i="13"/>
  <c r="I16" i="13"/>
  <c r="G15" i="13"/>
  <c r="I12" i="13"/>
  <c r="F56" i="13"/>
  <c r="J56" i="13"/>
  <c r="N56" i="13"/>
  <c r="G56" i="13"/>
  <c r="K56" i="13"/>
  <c r="H56" i="13"/>
  <c r="L56" i="13"/>
  <c r="I56" i="13"/>
  <c r="M56" i="13"/>
  <c r="F36" i="13"/>
  <c r="J36" i="13"/>
  <c r="G36" i="13"/>
  <c r="N36" i="13"/>
  <c r="F20" i="13"/>
  <c r="J20" i="13"/>
  <c r="C20" i="13"/>
  <c r="G20" i="13"/>
  <c r="N20" i="13"/>
  <c r="D20" i="13"/>
  <c r="A69" i="13"/>
  <c r="A53" i="13"/>
  <c r="A37" i="13"/>
  <c r="A13" i="13"/>
  <c r="G67" i="13"/>
  <c r="K67" i="13"/>
  <c r="H67" i="13"/>
  <c r="L67" i="13"/>
  <c r="I67" i="13"/>
  <c r="M67" i="13"/>
  <c r="F67" i="13"/>
  <c r="J67" i="13"/>
  <c r="N67" i="13"/>
  <c r="G59" i="13"/>
  <c r="K59" i="13"/>
  <c r="H59" i="13"/>
  <c r="L59" i="13"/>
  <c r="I59" i="13"/>
  <c r="M59" i="13"/>
  <c r="F59" i="13"/>
  <c r="J59" i="13"/>
  <c r="N59" i="13"/>
  <c r="G47" i="13"/>
  <c r="K47" i="13"/>
  <c r="H47" i="13"/>
  <c r="L47" i="13"/>
  <c r="I47" i="13"/>
  <c r="M47" i="13"/>
  <c r="F47" i="13"/>
  <c r="J47" i="13"/>
  <c r="N47" i="13"/>
  <c r="H39" i="13"/>
  <c r="I39" i="13"/>
  <c r="H27" i="13"/>
  <c r="B27" i="13"/>
  <c r="I27" i="13"/>
  <c r="C27" i="13"/>
  <c r="H19" i="13"/>
  <c r="B19" i="13"/>
  <c r="I19" i="13"/>
  <c r="C19" i="13"/>
  <c r="A52" i="13"/>
  <c r="A40" i="13"/>
  <c r="A32" i="13"/>
  <c r="A20" i="13"/>
  <c r="A12" i="13"/>
  <c r="B79" i="13"/>
  <c r="D69" i="13"/>
  <c r="D61" i="13"/>
  <c r="B59" i="13"/>
  <c r="C56" i="13"/>
  <c r="D49" i="13"/>
  <c r="B47" i="13"/>
  <c r="D29" i="13"/>
  <c r="I77" i="13"/>
  <c r="M77" i="13"/>
  <c r="F77" i="13"/>
  <c r="J77" i="13"/>
  <c r="N77" i="13"/>
  <c r="G77" i="13"/>
  <c r="K77" i="13"/>
  <c r="H77" i="13"/>
  <c r="L77" i="13"/>
  <c r="I73" i="13"/>
  <c r="M73" i="13"/>
  <c r="F73" i="13"/>
  <c r="J73" i="13"/>
  <c r="N73" i="13"/>
  <c r="G73" i="13"/>
  <c r="K73" i="13"/>
  <c r="H73" i="13"/>
  <c r="L73" i="13"/>
  <c r="I69" i="13"/>
  <c r="M69" i="13"/>
  <c r="F69" i="13"/>
  <c r="J69" i="13"/>
  <c r="N69" i="13"/>
  <c r="G69" i="13"/>
  <c r="K69" i="13"/>
  <c r="H69" i="13"/>
  <c r="L69" i="13"/>
  <c r="I65" i="13"/>
  <c r="M65" i="13"/>
  <c r="F65" i="13"/>
  <c r="J65" i="13"/>
  <c r="N65" i="13"/>
  <c r="G65" i="13"/>
  <c r="K65" i="13"/>
  <c r="H65" i="13"/>
  <c r="L65" i="13"/>
  <c r="I61" i="13"/>
  <c r="M61" i="13"/>
  <c r="F61" i="13"/>
  <c r="J61" i="13"/>
  <c r="N61" i="13"/>
  <c r="G61" i="13"/>
  <c r="K61" i="13"/>
  <c r="H61" i="13"/>
  <c r="L61" i="13"/>
  <c r="I57" i="13"/>
  <c r="M57" i="13"/>
  <c r="F57" i="13"/>
  <c r="J57" i="13"/>
  <c r="N57" i="13"/>
  <c r="G57" i="13"/>
  <c r="K57" i="13"/>
  <c r="H57" i="13"/>
  <c r="L57" i="13"/>
  <c r="I53" i="13"/>
  <c r="M53" i="13"/>
  <c r="F53" i="13"/>
  <c r="J53" i="13"/>
  <c r="N53" i="13"/>
  <c r="G53" i="13"/>
  <c r="K53" i="13"/>
  <c r="H53" i="13"/>
  <c r="L53" i="13"/>
  <c r="I49" i="13"/>
  <c r="M49" i="13"/>
  <c r="F49" i="13"/>
  <c r="J49" i="13"/>
  <c r="N49" i="13"/>
  <c r="G49" i="13"/>
  <c r="K49" i="13"/>
  <c r="H49" i="13"/>
  <c r="L49" i="13"/>
  <c r="I45" i="13"/>
  <c r="M45" i="13"/>
  <c r="F45" i="13"/>
  <c r="J45" i="13"/>
  <c r="N45" i="13"/>
  <c r="G45" i="13"/>
  <c r="K45" i="13"/>
  <c r="H45" i="13"/>
  <c r="L45" i="13"/>
  <c r="H41" i="13"/>
  <c r="I41" i="13"/>
  <c r="H37" i="13"/>
  <c r="I37" i="13"/>
  <c r="H33" i="13"/>
  <c r="I33" i="13"/>
  <c r="H29" i="13"/>
  <c r="I29" i="13"/>
  <c r="H25" i="13"/>
  <c r="D25" i="13"/>
  <c r="I25" i="13"/>
  <c r="H21" i="13"/>
  <c r="D21" i="13"/>
  <c r="I21" i="13"/>
  <c r="H17" i="13"/>
  <c r="D17" i="13"/>
  <c r="I17" i="13"/>
  <c r="H13" i="13"/>
  <c r="D13" i="13"/>
  <c r="I13" i="13"/>
  <c r="A78" i="13"/>
  <c r="A74" i="13"/>
  <c r="A70" i="13"/>
  <c r="A66" i="13"/>
  <c r="A62" i="13"/>
  <c r="A58" i="13"/>
  <c r="A54" i="13"/>
  <c r="A50" i="13"/>
  <c r="A46" i="13"/>
  <c r="A42" i="13"/>
  <c r="A38" i="13"/>
  <c r="A34" i="13"/>
  <c r="A30" i="13"/>
  <c r="A26" i="13"/>
  <c r="A22" i="13"/>
  <c r="A18" i="13"/>
  <c r="A14" i="13"/>
  <c r="D79" i="13"/>
  <c r="C78" i="13"/>
  <c r="B77" i="13"/>
  <c r="C74" i="13"/>
  <c r="B73" i="13"/>
  <c r="D71" i="13"/>
  <c r="C70" i="13"/>
  <c r="B69" i="13"/>
  <c r="D67" i="13"/>
  <c r="C66" i="13"/>
  <c r="B65" i="13"/>
  <c r="D63" i="13"/>
  <c r="C62" i="13"/>
  <c r="B61" i="13"/>
  <c r="D59" i="13"/>
  <c r="C58" i="13"/>
  <c r="B57" i="13"/>
  <c r="D55" i="13"/>
  <c r="C54" i="13"/>
  <c r="B53" i="13"/>
  <c r="D51" i="13"/>
  <c r="C50" i="13"/>
  <c r="B49" i="13"/>
  <c r="D47" i="13"/>
  <c r="C46" i="13"/>
  <c r="B45" i="13"/>
  <c r="D43" i="13"/>
  <c r="C42" i="13"/>
  <c r="B41" i="13"/>
  <c r="D39" i="13"/>
  <c r="C38" i="13"/>
  <c r="B37" i="13"/>
  <c r="D35" i="13"/>
  <c r="C34" i="13"/>
  <c r="B33" i="13"/>
  <c r="D31" i="13"/>
  <c r="C30" i="13"/>
  <c r="B29" i="13"/>
  <c r="D27" i="13"/>
  <c r="B25" i="13"/>
  <c r="C22" i="13"/>
  <c r="D19" i="13"/>
  <c r="B17" i="13"/>
  <c r="C14" i="13"/>
  <c r="J41" i="13"/>
  <c r="H40" i="13"/>
  <c r="F39" i="13"/>
  <c r="J37" i="13"/>
  <c r="H36" i="13"/>
  <c r="F35" i="13"/>
  <c r="J33" i="13"/>
  <c r="H32" i="13"/>
  <c r="F31" i="13"/>
  <c r="J29" i="13"/>
  <c r="H28" i="13"/>
  <c r="F27" i="13"/>
  <c r="J25" i="13"/>
  <c r="H24" i="13"/>
  <c r="F23" i="13"/>
  <c r="J21" i="13"/>
  <c r="H20" i="13"/>
  <c r="F19" i="13"/>
  <c r="J17" i="13"/>
  <c r="F15" i="13"/>
  <c r="J13" i="13"/>
  <c r="N79" i="13"/>
  <c r="F44" i="13"/>
  <c r="J44" i="13"/>
  <c r="N44" i="13"/>
  <c r="G44" i="13"/>
  <c r="K44" i="13"/>
  <c r="H44" i="13"/>
  <c r="L44" i="13"/>
  <c r="I44" i="13"/>
  <c r="M44" i="13"/>
  <c r="F16" i="13"/>
  <c r="J16" i="13"/>
  <c r="C16" i="13"/>
  <c r="G16" i="13"/>
  <c r="N16" i="13"/>
  <c r="D16" i="13"/>
  <c r="A77" i="13"/>
  <c r="A61" i="13"/>
  <c r="A45" i="13"/>
  <c r="A29" i="13"/>
  <c r="A17" i="13"/>
  <c r="C79" i="13"/>
  <c r="C75" i="13"/>
  <c r="B74" i="13"/>
  <c r="C71" i="13"/>
  <c r="B70" i="13"/>
  <c r="C67" i="13"/>
  <c r="B66" i="13"/>
  <c r="B62" i="13"/>
  <c r="C59" i="13"/>
  <c r="B58" i="13"/>
  <c r="D56" i="13"/>
  <c r="C55" i="13"/>
  <c r="B54" i="13"/>
  <c r="D52" i="13"/>
  <c r="B50" i="13"/>
  <c r="C47" i="13"/>
  <c r="B46" i="13"/>
  <c r="D44" i="13"/>
  <c r="C43" i="13"/>
  <c r="B42" i="13"/>
  <c r="D40" i="13"/>
  <c r="C39" i="13"/>
  <c r="B38" i="13"/>
  <c r="D36" i="13"/>
  <c r="C35" i="13"/>
  <c r="B34" i="13"/>
  <c r="C31" i="13"/>
  <c r="B30" i="13"/>
  <c r="D26" i="13"/>
  <c r="B24" i="13"/>
  <c r="C21" i="13"/>
  <c r="D18" i="13"/>
  <c r="B16" i="13"/>
  <c r="C13" i="13"/>
  <c r="G41" i="13"/>
  <c r="N39" i="13"/>
  <c r="I38" i="13"/>
  <c r="G37" i="13"/>
  <c r="N35" i="13"/>
  <c r="I34" i="13"/>
  <c r="G33" i="13"/>
  <c r="I30" i="13"/>
  <c r="G29" i="13"/>
  <c r="N27" i="13"/>
  <c r="I26" i="13"/>
  <c r="G25" i="13"/>
  <c r="N23" i="13"/>
  <c r="I22" i="13"/>
  <c r="G21" i="13"/>
  <c r="N19" i="13"/>
  <c r="I18" i="13"/>
  <c r="G17" i="13"/>
  <c r="N15" i="13"/>
  <c r="I14" i="13"/>
  <c r="G13" i="13"/>
  <c r="F48" i="13"/>
  <c r="J48" i="13"/>
  <c r="N48" i="13"/>
  <c r="G48" i="13"/>
  <c r="K48" i="13"/>
  <c r="H48" i="13"/>
  <c r="L48" i="13"/>
  <c r="I48" i="13"/>
  <c r="M48" i="13"/>
  <c r="F32" i="13"/>
  <c r="J32" i="13"/>
  <c r="G32" i="13"/>
  <c r="N32" i="13"/>
  <c r="F28" i="13"/>
  <c r="J28" i="13"/>
  <c r="G28" i="13"/>
  <c r="N28" i="13"/>
  <c r="F12" i="13"/>
  <c r="J12" i="13"/>
  <c r="C12" i="13"/>
  <c r="G12" i="13"/>
  <c r="N12" i="13"/>
  <c r="D12" i="13"/>
  <c r="A65" i="13"/>
  <c r="A49" i="13"/>
  <c r="A33" i="13"/>
  <c r="A21" i="13"/>
  <c r="G75" i="13"/>
  <c r="K75" i="13"/>
  <c r="H75" i="13"/>
  <c r="L75" i="13"/>
  <c r="I75" i="13"/>
  <c r="M75" i="13"/>
  <c r="F75" i="13"/>
  <c r="J75" i="13"/>
  <c r="N75" i="13"/>
  <c r="G63" i="13"/>
  <c r="K63" i="13"/>
  <c r="H63" i="13"/>
  <c r="L63" i="13"/>
  <c r="I63" i="13"/>
  <c r="M63" i="13"/>
  <c r="F63" i="13"/>
  <c r="J63" i="13"/>
  <c r="N63" i="13"/>
  <c r="G51" i="13"/>
  <c r="K51" i="13"/>
  <c r="H51" i="13"/>
  <c r="L51" i="13"/>
  <c r="I51" i="13"/>
  <c r="M51" i="13"/>
  <c r="F51" i="13"/>
  <c r="J51" i="13"/>
  <c r="N51" i="13"/>
  <c r="H31" i="13"/>
  <c r="I31" i="13"/>
  <c r="A48" i="13"/>
  <c r="A28" i="13"/>
  <c r="D77" i="13"/>
  <c r="B75" i="13"/>
  <c r="D65" i="13"/>
  <c r="B63" i="13"/>
  <c r="D53" i="13"/>
  <c r="C52" i="13"/>
  <c r="B51" i="13"/>
  <c r="C48" i="13"/>
  <c r="C44" i="13"/>
  <c r="B43" i="13"/>
  <c r="D41" i="13"/>
  <c r="C40" i="13"/>
  <c r="B39" i="13"/>
  <c r="D33" i="13"/>
  <c r="B31" i="13"/>
  <c r="C26" i="13"/>
  <c r="D23" i="13"/>
  <c r="B21" i="13"/>
  <c r="C18" i="13"/>
  <c r="D15" i="13"/>
  <c r="B13" i="13"/>
  <c r="F41" i="13"/>
  <c r="J39" i="13"/>
  <c r="H38" i="13"/>
  <c r="F37" i="13"/>
  <c r="J35" i="13"/>
  <c r="H34" i="13"/>
  <c r="F33" i="13"/>
  <c r="J31" i="13"/>
  <c r="H30" i="13"/>
  <c r="F29" i="13"/>
  <c r="J27" i="13"/>
  <c r="H26" i="13"/>
  <c r="F25" i="13"/>
  <c r="J23" i="13"/>
  <c r="H22" i="13"/>
  <c r="F21" i="13"/>
  <c r="J19" i="13"/>
  <c r="H18" i="13"/>
  <c r="F17" i="13"/>
  <c r="J15" i="13"/>
  <c r="H14" i="13"/>
  <c r="F13" i="13"/>
  <c r="I6" i="15"/>
  <c r="I7" i="15"/>
  <c r="J7" i="15" s="1"/>
  <c r="I8" i="15"/>
  <c r="M8" i="15" s="1"/>
  <c r="I9" i="15"/>
  <c r="L9" i="15" s="1"/>
  <c r="I10" i="15"/>
  <c r="K10" i="15" s="1"/>
  <c r="I11" i="15"/>
  <c r="I12" i="15"/>
  <c r="M12" i="15" s="1"/>
  <c r="I13" i="15"/>
  <c r="L13" i="15" s="1"/>
  <c r="I14" i="15"/>
  <c r="I15" i="15"/>
  <c r="J15" i="15" s="1"/>
  <c r="I16" i="15"/>
  <c r="M16" i="15" s="1"/>
  <c r="I17" i="15"/>
  <c r="I18" i="15"/>
  <c r="I19" i="15"/>
  <c r="I20" i="15"/>
  <c r="I21" i="15"/>
  <c r="I22" i="15"/>
  <c r="I23" i="15"/>
  <c r="I24" i="15"/>
  <c r="M24" i="15" s="1"/>
  <c r="I25" i="15"/>
  <c r="L25" i="15" s="1"/>
  <c r="I26" i="15"/>
  <c r="K26" i="15" s="1"/>
  <c r="I27" i="15"/>
  <c r="N27" i="15" s="1"/>
  <c r="I28" i="15"/>
  <c r="M28" i="15" s="1"/>
  <c r="I29" i="15"/>
  <c r="L29" i="15" s="1"/>
  <c r="I30" i="15"/>
  <c r="I31" i="15"/>
  <c r="I32" i="15"/>
  <c r="M32" i="15" s="1"/>
  <c r="I33" i="15"/>
  <c r="I34" i="15"/>
  <c r="I35" i="15"/>
  <c r="J35" i="15" s="1"/>
  <c r="I36" i="15"/>
  <c r="I37" i="15"/>
  <c r="I38" i="15"/>
  <c r="I39" i="15"/>
  <c r="J39" i="15" s="1"/>
  <c r="I40" i="15"/>
  <c r="M40" i="15" s="1"/>
  <c r="I41" i="15"/>
  <c r="L41" i="15" s="1"/>
  <c r="I42" i="15"/>
  <c r="K42" i="15" s="1"/>
  <c r="I43" i="15"/>
  <c r="I44" i="15"/>
  <c r="M44" i="15" s="1"/>
  <c r="I45" i="15"/>
  <c r="L45" i="15" s="1"/>
  <c r="I46" i="15"/>
  <c r="I47" i="15"/>
  <c r="N47" i="15" s="1"/>
  <c r="I48" i="15"/>
  <c r="M48" i="15" s="1"/>
  <c r="I49" i="15"/>
  <c r="I50" i="15"/>
  <c r="I51" i="15"/>
  <c r="J51" i="15" s="1"/>
  <c r="I52" i="15"/>
  <c r="I53" i="15"/>
  <c r="I54" i="15"/>
  <c r="I55" i="15"/>
  <c r="I56" i="15"/>
  <c r="M56" i="15" s="1"/>
  <c r="I57" i="15"/>
  <c r="L57" i="15" s="1"/>
  <c r="I58" i="15"/>
  <c r="K58" i="15" s="1"/>
  <c r="I59" i="15"/>
  <c r="I60" i="15"/>
  <c r="M60" i="15" s="1"/>
  <c r="I61" i="15"/>
  <c r="L61" i="15" s="1"/>
  <c r="I62" i="15"/>
  <c r="I63" i="15"/>
  <c r="J63" i="15" s="1"/>
  <c r="I64" i="15"/>
  <c r="M64" i="15" s="1"/>
  <c r="I65" i="15"/>
  <c r="I66" i="15"/>
  <c r="I67" i="15"/>
  <c r="I68" i="15"/>
  <c r="I69" i="15"/>
  <c r="I70" i="15"/>
  <c r="I71" i="15"/>
  <c r="I72" i="15"/>
  <c r="M72" i="15" s="1"/>
  <c r="I73" i="15"/>
  <c r="L73" i="15" s="1"/>
  <c r="I74" i="15"/>
  <c r="K74" i="15" s="1"/>
  <c r="I75" i="15"/>
  <c r="J75" i="15" s="1"/>
  <c r="I76" i="15"/>
  <c r="M76" i="15" s="1"/>
  <c r="I77" i="15"/>
  <c r="L77" i="15" s="1"/>
  <c r="I78" i="15"/>
  <c r="K78" i="15" s="1"/>
  <c r="I79" i="15"/>
  <c r="J79" i="15" s="1"/>
  <c r="I80" i="15"/>
  <c r="M80" i="15" s="1"/>
  <c r="I81" i="15"/>
  <c r="L81" i="15" s="1"/>
  <c r="I82" i="15"/>
  <c r="K82" i="15" s="1"/>
  <c r="I83" i="15"/>
  <c r="J83" i="15" s="1"/>
  <c r="I84" i="15"/>
  <c r="M84" i="15" s="1"/>
  <c r="I85" i="15"/>
  <c r="L85" i="15" s="1"/>
  <c r="I86" i="15"/>
  <c r="K86" i="15" s="1"/>
  <c r="I87" i="15"/>
  <c r="J87" i="15" s="1"/>
  <c r="I88" i="15"/>
  <c r="M88" i="15" s="1"/>
  <c r="I89" i="15"/>
  <c r="L89" i="15" s="1"/>
  <c r="I90" i="15"/>
  <c r="K90" i="15" s="1"/>
  <c r="I91" i="15"/>
  <c r="J91" i="15" s="1"/>
  <c r="I92" i="15"/>
  <c r="M92" i="15" s="1"/>
  <c r="I93" i="15"/>
  <c r="L93" i="15" s="1"/>
  <c r="I94" i="15"/>
  <c r="K94" i="15" s="1"/>
  <c r="I95" i="15"/>
  <c r="J95" i="15" s="1"/>
  <c r="I96" i="15"/>
  <c r="M96" i="15" s="1"/>
  <c r="I97" i="15"/>
  <c r="L97" i="15" s="1"/>
  <c r="I98" i="15"/>
  <c r="K98" i="15" s="1"/>
  <c r="I99" i="15"/>
  <c r="J99" i="15" s="1"/>
  <c r="I100" i="15"/>
  <c r="M100" i="15" s="1"/>
  <c r="I101" i="15"/>
  <c r="L101" i="15" s="1"/>
  <c r="I102" i="15"/>
  <c r="K102" i="15" s="1"/>
  <c r="I103" i="15"/>
  <c r="J103" i="15" s="1"/>
  <c r="I5" i="15"/>
  <c r="N5" i="15" s="1"/>
  <c r="N86" i="15" l="1"/>
  <c r="N102" i="15"/>
  <c r="N98" i="15"/>
  <c r="N82" i="15"/>
  <c r="N94" i="15"/>
  <c r="N78" i="15"/>
  <c r="N90" i="15"/>
  <c r="N74" i="15"/>
  <c r="J102" i="15"/>
  <c r="J98" i="15"/>
  <c r="J94" i="15"/>
  <c r="J90" i="15"/>
  <c r="J86" i="15"/>
  <c r="J82" i="15"/>
  <c r="J78" i="15"/>
  <c r="J74" i="15"/>
  <c r="K101" i="15"/>
  <c r="K97" i="15"/>
  <c r="K93" i="15"/>
  <c r="K89" i="15"/>
  <c r="K85" i="15"/>
  <c r="K81" i="15"/>
  <c r="K77" i="15"/>
  <c r="M5" i="15"/>
  <c r="L100" i="15"/>
  <c r="L96" i="15"/>
  <c r="L92" i="15"/>
  <c r="L88" i="15"/>
  <c r="L84" i="15"/>
  <c r="L80" i="15"/>
  <c r="L76" i="15"/>
  <c r="K67" i="15"/>
  <c r="L67" i="15"/>
  <c r="M67" i="15"/>
  <c r="K55" i="15"/>
  <c r="L55" i="15"/>
  <c r="M55" i="15"/>
  <c r="K43" i="15"/>
  <c r="L43" i="15"/>
  <c r="M43" i="15"/>
  <c r="K31" i="15"/>
  <c r="L31" i="15"/>
  <c r="M31" i="15"/>
  <c r="K19" i="15"/>
  <c r="L19" i="15"/>
  <c r="M19" i="15"/>
  <c r="K11" i="15"/>
  <c r="L11" i="15"/>
  <c r="M11" i="15"/>
  <c r="M95" i="15"/>
  <c r="N19" i="15"/>
  <c r="L70" i="15"/>
  <c r="M70" i="15"/>
  <c r="J70" i="15"/>
  <c r="N70" i="15"/>
  <c r="L66" i="15"/>
  <c r="M66" i="15"/>
  <c r="J66" i="15"/>
  <c r="N66" i="15"/>
  <c r="L62" i="15"/>
  <c r="M62" i="15"/>
  <c r="J62" i="15"/>
  <c r="N62" i="15"/>
  <c r="L58" i="15"/>
  <c r="M58" i="15"/>
  <c r="J58" i="15"/>
  <c r="N58" i="15"/>
  <c r="L54" i="15"/>
  <c r="M54" i="15"/>
  <c r="J54" i="15"/>
  <c r="N54" i="15"/>
  <c r="L50" i="15"/>
  <c r="M50" i="15"/>
  <c r="J50" i="15"/>
  <c r="N50" i="15"/>
  <c r="L46" i="15"/>
  <c r="M46" i="15"/>
  <c r="J46" i="15"/>
  <c r="N46" i="15"/>
  <c r="L42" i="15"/>
  <c r="M42" i="15"/>
  <c r="J42" i="15"/>
  <c r="N42" i="15"/>
  <c r="L38" i="15"/>
  <c r="M38" i="15"/>
  <c r="J38" i="15"/>
  <c r="N38" i="15"/>
  <c r="L34" i="15"/>
  <c r="M34" i="15"/>
  <c r="J34" i="15"/>
  <c r="N34" i="15"/>
  <c r="L30" i="15"/>
  <c r="M30" i="15"/>
  <c r="J30" i="15"/>
  <c r="N30" i="15"/>
  <c r="L26" i="15"/>
  <c r="M26" i="15"/>
  <c r="J26" i="15"/>
  <c r="N26" i="15"/>
  <c r="L22" i="15"/>
  <c r="M22" i="15"/>
  <c r="J22" i="15"/>
  <c r="N22" i="15"/>
  <c r="L18" i="15"/>
  <c r="M18" i="15"/>
  <c r="J18" i="15"/>
  <c r="N18" i="15"/>
  <c r="L14" i="15"/>
  <c r="M14" i="15"/>
  <c r="J14" i="15"/>
  <c r="N14" i="15"/>
  <c r="L10" i="15"/>
  <c r="M10" i="15"/>
  <c r="J10" i="15"/>
  <c r="N10" i="15"/>
  <c r="L6" i="15"/>
  <c r="M6" i="15"/>
  <c r="J6" i="15"/>
  <c r="N6" i="15"/>
  <c r="L5" i="15"/>
  <c r="L103" i="15"/>
  <c r="M102" i="15"/>
  <c r="N101" i="15"/>
  <c r="J101" i="15"/>
  <c r="K100" i="15"/>
  <c r="L99" i="15"/>
  <c r="M98" i="15"/>
  <c r="N97" i="15"/>
  <c r="J97" i="15"/>
  <c r="K96" i="15"/>
  <c r="L95" i="15"/>
  <c r="M94" i="15"/>
  <c r="N93" i="15"/>
  <c r="J93" i="15"/>
  <c r="K92" i="15"/>
  <c r="L91" i="15"/>
  <c r="M90" i="15"/>
  <c r="N89" i="15"/>
  <c r="J89" i="15"/>
  <c r="K88" i="15"/>
  <c r="L87" i="15"/>
  <c r="M86" i="15"/>
  <c r="N85" i="15"/>
  <c r="J85" i="15"/>
  <c r="K84" i="15"/>
  <c r="L83" i="15"/>
  <c r="M82" i="15"/>
  <c r="N81" i="15"/>
  <c r="J81" i="15"/>
  <c r="K80" i="15"/>
  <c r="L79" i="15"/>
  <c r="M78" i="15"/>
  <c r="N77" i="15"/>
  <c r="J77" i="15"/>
  <c r="K76" i="15"/>
  <c r="L75" i="15"/>
  <c r="M74" i="15"/>
  <c r="K70" i="15"/>
  <c r="J67" i="15"/>
  <c r="N63" i="15"/>
  <c r="K54" i="15"/>
  <c r="K38" i="15"/>
  <c r="N31" i="15"/>
  <c r="K22" i="15"/>
  <c r="J19" i="15"/>
  <c r="N15" i="15"/>
  <c r="K6" i="15"/>
  <c r="K71" i="15"/>
  <c r="L71" i="15"/>
  <c r="M71" i="15"/>
  <c r="K59" i="15"/>
  <c r="L59" i="15"/>
  <c r="M59" i="15"/>
  <c r="K47" i="15"/>
  <c r="L47" i="15"/>
  <c r="M47" i="15"/>
  <c r="K35" i="15"/>
  <c r="L35" i="15"/>
  <c r="M35" i="15"/>
  <c r="K23" i="15"/>
  <c r="L23" i="15"/>
  <c r="M23" i="15"/>
  <c r="K7" i="15"/>
  <c r="L7" i="15"/>
  <c r="M7" i="15"/>
  <c r="M99" i="15"/>
  <c r="M87" i="15"/>
  <c r="M83" i="15"/>
  <c r="N67" i="15"/>
  <c r="J55" i="15"/>
  <c r="J23" i="15"/>
  <c r="M73" i="15"/>
  <c r="J73" i="15"/>
  <c r="N73" i="15"/>
  <c r="K73" i="15"/>
  <c r="M69" i="15"/>
  <c r="J69" i="15"/>
  <c r="N69" i="15"/>
  <c r="K69" i="15"/>
  <c r="M65" i="15"/>
  <c r="J65" i="15"/>
  <c r="N65" i="15"/>
  <c r="K65" i="15"/>
  <c r="M61" i="15"/>
  <c r="J61" i="15"/>
  <c r="N61" i="15"/>
  <c r="K61" i="15"/>
  <c r="M57" i="15"/>
  <c r="J57" i="15"/>
  <c r="N57" i="15"/>
  <c r="K57" i="15"/>
  <c r="M53" i="15"/>
  <c r="J53" i="15"/>
  <c r="N53" i="15"/>
  <c r="K53" i="15"/>
  <c r="M49" i="15"/>
  <c r="J49" i="15"/>
  <c r="N49" i="15"/>
  <c r="K49" i="15"/>
  <c r="M45" i="15"/>
  <c r="J45" i="15"/>
  <c r="N45" i="15"/>
  <c r="K45" i="15"/>
  <c r="M41" i="15"/>
  <c r="J41" i="15"/>
  <c r="N41" i="15"/>
  <c r="K41" i="15"/>
  <c r="M37" i="15"/>
  <c r="J37" i="15"/>
  <c r="N37" i="15"/>
  <c r="K37" i="15"/>
  <c r="M33" i="15"/>
  <c r="J33" i="15"/>
  <c r="N33" i="15"/>
  <c r="K33" i="15"/>
  <c r="M29" i="15"/>
  <c r="J29" i="15"/>
  <c r="N29" i="15"/>
  <c r="K29" i="15"/>
  <c r="M25" i="15"/>
  <c r="J25" i="15"/>
  <c r="N25" i="15"/>
  <c r="K25" i="15"/>
  <c r="M21" i="15"/>
  <c r="J21" i="15"/>
  <c r="N21" i="15"/>
  <c r="K21" i="15"/>
  <c r="M17" i="15"/>
  <c r="J17" i="15"/>
  <c r="N17" i="15"/>
  <c r="K17" i="15"/>
  <c r="M13" i="15"/>
  <c r="J13" i="15"/>
  <c r="N13" i="15"/>
  <c r="K13" i="15"/>
  <c r="M9" i="15"/>
  <c r="J9" i="15"/>
  <c r="N9" i="15"/>
  <c r="K9" i="15"/>
  <c r="J5" i="15"/>
  <c r="K5" i="15"/>
  <c r="K103" i="15"/>
  <c r="L102" i="15"/>
  <c r="M101" i="15"/>
  <c r="N100" i="15"/>
  <c r="J100" i="15"/>
  <c r="K99" i="15"/>
  <c r="L98" i="15"/>
  <c r="M97" i="15"/>
  <c r="N96" i="15"/>
  <c r="J96" i="15"/>
  <c r="K95" i="15"/>
  <c r="L94" i="15"/>
  <c r="M93" i="15"/>
  <c r="N92" i="15"/>
  <c r="J92" i="15"/>
  <c r="K91" i="15"/>
  <c r="L90" i="15"/>
  <c r="M89" i="15"/>
  <c r="N88" i="15"/>
  <c r="J88" i="15"/>
  <c r="K87" i="15"/>
  <c r="L86" i="15"/>
  <c r="M85" i="15"/>
  <c r="N84" i="15"/>
  <c r="J84" i="15"/>
  <c r="K83" i="15"/>
  <c r="L82" i="15"/>
  <c r="M81" i="15"/>
  <c r="N80" i="15"/>
  <c r="J80" i="15"/>
  <c r="K79" i="15"/>
  <c r="L78" i="15"/>
  <c r="M77" i="15"/>
  <c r="N76" i="15"/>
  <c r="J76" i="15"/>
  <c r="K75" i="15"/>
  <c r="L74" i="15"/>
  <c r="L69" i="15"/>
  <c r="K66" i="15"/>
  <c r="N59" i="15"/>
  <c r="L53" i="15"/>
  <c r="K50" i="15"/>
  <c r="J47" i="15"/>
  <c r="N43" i="15"/>
  <c r="L37" i="15"/>
  <c r="K34" i="15"/>
  <c r="J31" i="15"/>
  <c r="L21" i="15"/>
  <c r="K18" i="15"/>
  <c r="N11" i="15"/>
  <c r="K63" i="15"/>
  <c r="L63" i="15"/>
  <c r="M63" i="15"/>
  <c r="K51" i="15"/>
  <c r="L51" i="15"/>
  <c r="M51" i="15"/>
  <c r="K39" i="15"/>
  <c r="L39" i="15"/>
  <c r="M39" i="15"/>
  <c r="K27" i="15"/>
  <c r="L27" i="15"/>
  <c r="M27" i="15"/>
  <c r="K15" i="15"/>
  <c r="L15" i="15"/>
  <c r="M15" i="15"/>
  <c r="M103" i="15"/>
  <c r="M91" i="15"/>
  <c r="M79" i="15"/>
  <c r="M75" i="15"/>
  <c r="J71" i="15"/>
  <c r="N51" i="15"/>
  <c r="N35" i="15"/>
  <c r="J72" i="15"/>
  <c r="N72" i="15"/>
  <c r="K72" i="15"/>
  <c r="L72" i="15"/>
  <c r="J68" i="15"/>
  <c r="N68" i="15"/>
  <c r="K68" i="15"/>
  <c r="L68" i="15"/>
  <c r="J64" i="15"/>
  <c r="N64" i="15"/>
  <c r="K64" i="15"/>
  <c r="L64" i="15"/>
  <c r="J60" i="15"/>
  <c r="N60" i="15"/>
  <c r="K60" i="15"/>
  <c r="L60" i="15"/>
  <c r="J56" i="15"/>
  <c r="N56" i="15"/>
  <c r="K56" i="15"/>
  <c r="L56" i="15"/>
  <c r="J52" i="15"/>
  <c r="N52" i="15"/>
  <c r="K52" i="15"/>
  <c r="L52" i="15"/>
  <c r="J48" i="15"/>
  <c r="N48" i="15"/>
  <c r="K48" i="15"/>
  <c r="L48" i="15"/>
  <c r="J44" i="15"/>
  <c r="N44" i="15"/>
  <c r="K44" i="15"/>
  <c r="L44" i="15"/>
  <c r="J40" i="15"/>
  <c r="N40" i="15"/>
  <c r="K40" i="15"/>
  <c r="L40" i="15"/>
  <c r="J36" i="15"/>
  <c r="N36" i="15"/>
  <c r="K36" i="15"/>
  <c r="L36" i="15"/>
  <c r="J32" i="15"/>
  <c r="N32" i="15"/>
  <c r="K32" i="15"/>
  <c r="L32" i="15"/>
  <c r="J28" i="15"/>
  <c r="N28" i="15"/>
  <c r="K28" i="15"/>
  <c r="L28" i="15"/>
  <c r="J24" i="15"/>
  <c r="N24" i="15"/>
  <c r="K24" i="15"/>
  <c r="L24" i="15"/>
  <c r="J20" i="15"/>
  <c r="N20" i="15"/>
  <c r="K20" i="15"/>
  <c r="L20" i="15"/>
  <c r="J16" i="15"/>
  <c r="N16" i="15"/>
  <c r="K16" i="15"/>
  <c r="L16" i="15"/>
  <c r="J12" i="15"/>
  <c r="N12" i="15"/>
  <c r="K12" i="15"/>
  <c r="L12" i="15"/>
  <c r="J8" i="15"/>
  <c r="N8" i="15"/>
  <c r="K8" i="15"/>
  <c r="L8" i="15"/>
  <c r="N103" i="15"/>
  <c r="N99" i="15"/>
  <c r="N95" i="15"/>
  <c r="N91" i="15"/>
  <c r="N87" i="15"/>
  <c r="N83" i="15"/>
  <c r="N79" i="15"/>
  <c r="N75" i="15"/>
  <c r="N71" i="15"/>
  <c r="M68" i="15"/>
  <c r="L65" i="15"/>
  <c r="K62" i="15"/>
  <c r="J59" i="15"/>
  <c r="N55" i="15"/>
  <c r="M52" i="15"/>
  <c r="L49" i="15"/>
  <c r="K46" i="15"/>
  <c r="J43" i="15"/>
  <c r="N39" i="15"/>
  <c r="M36" i="15"/>
  <c r="L33" i="15"/>
  <c r="K30" i="15"/>
  <c r="J27" i="15"/>
  <c r="N23" i="15"/>
  <c r="M20" i="15"/>
  <c r="L17" i="15"/>
  <c r="K14" i="15"/>
  <c r="J11" i="15"/>
  <c r="N7" i="15"/>
  <c r="C3" i="2" l="1"/>
  <c r="F16" i="15" s="1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E82" i="20" s="1"/>
  <c r="A83" i="20"/>
  <c r="E83" i="20" s="1"/>
  <c r="A84" i="20"/>
  <c r="E84" i="20" s="1"/>
  <c r="A85" i="20"/>
  <c r="E85" i="20" s="1"/>
  <c r="A86" i="20"/>
  <c r="E86" i="20" s="1"/>
  <c r="A87" i="20"/>
  <c r="E87" i="20" s="1"/>
  <c r="A88" i="20"/>
  <c r="E88" i="20" s="1"/>
  <c r="A89" i="20"/>
  <c r="E89" i="20" s="1"/>
  <c r="A90" i="20"/>
  <c r="E90" i="20" s="1"/>
  <c r="A91" i="20"/>
  <c r="E91" i="20" s="1"/>
  <c r="A92" i="20"/>
  <c r="E92" i="20" s="1"/>
  <c r="A93" i="20"/>
  <c r="E93" i="20" s="1"/>
  <c r="A94" i="20"/>
  <c r="E94" i="20" s="1"/>
  <c r="A95" i="20"/>
  <c r="E95" i="20" s="1"/>
  <c r="A96" i="20"/>
  <c r="E96" i="20" s="1"/>
  <c r="A97" i="20"/>
  <c r="E97" i="20" s="1"/>
  <c r="A98" i="20"/>
  <c r="E98" i="20" s="1"/>
  <c r="A99" i="20"/>
  <c r="E99" i="20" s="1"/>
  <c r="A100" i="20"/>
  <c r="E100" i="20" s="1"/>
  <c r="F94" i="15" l="1"/>
  <c r="F75" i="15"/>
  <c r="F74" i="15"/>
  <c r="F73" i="15"/>
  <c r="F70" i="15"/>
  <c r="F61" i="15"/>
  <c r="F58" i="15"/>
  <c r="F39" i="15"/>
  <c r="F22" i="15"/>
  <c r="F38" i="15"/>
  <c r="F37" i="15"/>
  <c r="F34" i="15"/>
  <c r="F97" i="15"/>
  <c r="F25" i="15"/>
  <c r="F99" i="15"/>
  <c r="F63" i="15"/>
  <c r="F27" i="15"/>
  <c r="F98" i="15"/>
  <c r="F62" i="15"/>
  <c r="F26" i="15"/>
  <c r="F51" i="15"/>
  <c r="F86" i="15"/>
  <c r="F50" i="15"/>
  <c r="F14" i="15"/>
  <c r="F87" i="15"/>
  <c r="F85" i="15"/>
  <c r="F49" i="15"/>
  <c r="F13" i="15"/>
  <c r="F15" i="15"/>
  <c r="F82" i="15"/>
  <c r="F46" i="15"/>
  <c r="F10" i="15"/>
  <c r="F96" i="15"/>
  <c r="F84" i="15"/>
  <c r="F72" i="15"/>
  <c r="F60" i="15"/>
  <c r="F48" i="15"/>
  <c r="F36" i="15"/>
  <c r="F24" i="15"/>
  <c r="F12" i="15"/>
  <c r="F95" i="15"/>
  <c r="F83" i="15"/>
  <c r="F71" i="15"/>
  <c r="F59" i="15"/>
  <c r="F47" i="15"/>
  <c r="F35" i="15"/>
  <c r="F23" i="15"/>
  <c r="F11" i="15"/>
  <c r="F93" i="15"/>
  <c r="F81" i="15"/>
  <c r="F69" i="15"/>
  <c r="F57" i="15"/>
  <c r="F45" i="15"/>
  <c r="F33" i="15"/>
  <c r="F21" i="15"/>
  <c r="F9" i="15"/>
  <c r="F5" i="15"/>
  <c r="F92" i="15"/>
  <c r="F80" i="15"/>
  <c r="F68" i="15"/>
  <c r="F56" i="15"/>
  <c r="F44" i="15"/>
  <c r="F32" i="15"/>
  <c r="F20" i="15"/>
  <c r="F8" i="15"/>
  <c r="F103" i="15"/>
  <c r="F91" i="15"/>
  <c r="F79" i="15"/>
  <c r="F67" i="15"/>
  <c r="F55" i="15"/>
  <c r="F43" i="15"/>
  <c r="F31" i="15"/>
  <c r="F19" i="15"/>
  <c r="F7" i="15"/>
  <c r="F102" i="15"/>
  <c r="F90" i="15"/>
  <c r="F78" i="15"/>
  <c r="F66" i="15"/>
  <c r="F54" i="15"/>
  <c r="F42" i="15"/>
  <c r="F30" i="15"/>
  <c r="F18" i="15"/>
  <c r="F6" i="15"/>
  <c r="F101" i="15"/>
  <c r="F89" i="15"/>
  <c r="F77" i="15"/>
  <c r="F65" i="15"/>
  <c r="F53" i="15"/>
  <c r="F41" i="15"/>
  <c r="F29" i="15"/>
  <c r="F17" i="15"/>
  <c r="F100" i="15"/>
  <c r="F88" i="15"/>
  <c r="F76" i="15"/>
  <c r="F64" i="15"/>
  <c r="F52" i="15"/>
  <c r="F40" i="15"/>
  <c r="F28" i="15"/>
  <c r="E103" i="15"/>
  <c r="D103" i="15"/>
  <c r="C103" i="15"/>
  <c r="B103" i="15"/>
  <c r="E102" i="15"/>
  <c r="D102" i="15"/>
  <c r="C102" i="15"/>
  <c r="B102" i="15"/>
  <c r="E101" i="15"/>
  <c r="D101" i="15"/>
  <c r="C101" i="15"/>
  <c r="B101" i="15"/>
  <c r="E100" i="15"/>
  <c r="D100" i="15"/>
  <c r="C100" i="15"/>
  <c r="B100" i="15"/>
  <c r="E99" i="15"/>
  <c r="D99" i="15"/>
  <c r="C99" i="15"/>
  <c r="B99" i="15"/>
  <c r="E98" i="15"/>
  <c r="D98" i="15"/>
  <c r="C98" i="15"/>
  <c r="B98" i="15"/>
  <c r="E97" i="15"/>
  <c r="D97" i="15"/>
  <c r="C97" i="15"/>
  <c r="B97" i="15"/>
  <c r="E96" i="15"/>
  <c r="D96" i="15"/>
  <c r="C96" i="15"/>
  <c r="B96" i="15"/>
  <c r="E95" i="15"/>
  <c r="D95" i="15"/>
  <c r="C95" i="15"/>
  <c r="B95" i="15"/>
  <c r="E94" i="15"/>
  <c r="D94" i="15"/>
  <c r="C94" i="15"/>
  <c r="B94" i="15"/>
  <c r="E93" i="15"/>
  <c r="D93" i="15"/>
  <c r="C93" i="15"/>
  <c r="B93" i="15"/>
  <c r="E92" i="15"/>
  <c r="D92" i="15"/>
  <c r="C92" i="15"/>
  <c r="B92" i="15"/>
  <c r="E91" i="15"/>
  <c r="D91" i="15"/>
  <c r="C91" i="15"/>
  <c r="B91" i="15"/>
  <c r="E90" i="15"/>
  <c r="D90" i="15"/>
  <c r="C90" i="15"/>
  <c r="B90" i="15"/>
  <c r="E89" i="15"/>
  <c r="D89" i="15"/>
  <c r="C89" i="15"/>
  <c r="B89" i="15"/>
  <c r="E88" i="15"/>
  <c r="D88" i="15"/>
  <c r="C88" i="15"/>
  <c r="B88" i="15"/>
  <c r="E87" i="15"/>
  <c r="D87" i="15"/>
  <c r="C87" i="15"/>
  <c r="B87" i="15"/>
  <c r="E86" i="15"/>
  <c r="D86" i="15"/>
  <c r="C86" i="15"/>
  <c r="B86" i="15"/>
  <c r="E85" i="15"/>
  <c r="D85" i="15"/>
  <c r="C85" i="15"/>
  <c r="B85" i="15"/>
  <c r="E84" i="15"/>
  <c r="D84" i="15"/>
  <c r="C84" i="15"/>
  <c r="B84" i="15"/>
  <c r="E83" i="15"/>
  <c r="D83" i="15"/>
  <c r="C83" i="15"/>
  <c r="B83" i="15"/>
  <c r="E82" i="15"/>
  <c r="D82" i="15"/>
  <c r="C82" i="15"/>
  <c r="B82" i="15"/>
  <c r="E81" i="15"/>
  <c r="D81" i="15"/>
  <c r="C81" i="15"/>
  <c r="B81" i="15"/>
  <c r="E80" i="15"/>
  <c r="D80" i="15"/>
  <c r="C80" i="15"/>
  <c r="B80" i="15"/>
  <c r="E79" i="15"/>
  <c r="D79" i="15"/>
  <c r="C79" i="15"/>
  <c r="B79" i="15"/>
  <c r="E78" i="15"/>
  <c r="D78" i="15"/>
  <c r="C78" i="15"/>
  <c r="B78" i="15"/>
  <c r="E77" i="15"/>
  <c r="D77" i="15"/>
  <c r="C77" i="15"/>
  <c r="B77" i="15"/>
  <c r="E76" i="15"/>
  <c r="D76" i="15"/>
  <c r="C76" i="15"/>
  <c r="B76" i="15"/>
  <c r="E75" i="15"/>
  <c r="D75" i="15"/>
  <c r="C75" i="15"/>
  <c r="B75" i="15"/>
  <c r="E74" i="15"/>
  <c r="D74" i="15"/>
  <c r="C74" i="15"/>
  <c r="B74" i="15"/>
  <c r="E73" i="15"/>
  <c r="D73" i="15"/>
  <c r="C73" i="15"/>
  <c r="B73" i="15"/>
  <c r="E72" i="15"/>
  <c r="D72" i="15"/>
  <c r="C72" i="15"/>
  <c r="B72" i="15"/>
  <c r="E71" i="15"/>
  <c r="D71" i="15"/>
  <c r="C71" i="15"/>
  <c r="B71" i="15"/>
  <c r="E70" i="15"/>
  <c r="D70" i="15"/>
  <c r="C70" i="15"/>
  <c r="B70" i="15"/>
  <c r="E69" i="15"/>
  <c r="D69" i="15"/>
  <c r="C69" i="15"/>
  <c r="B69" i="15"/>
  <c r="E68" i="15"/>
  <c r="D68" i="15"/>
  <c r="C68" i="15"/>
  <c r="B68" i="15"/>
  <c r="E67" i="15"/>
  <c r="D67" i="15"/>
  <c r="C67" i="15"/>
  <c r="B67" i="15"/>
  <c r="E66" i="15"/>
  <c r="D66" i="15"/>
  <c r="C66" i="15"/>
  <c r="B66" i="15"/>
  <c r="E65" i="15"/>
  <c r="D65" i="15"/>
  <c r="C65" i="15"/>
  <c r="B65" i="15"/>
  <c r="E64" i="15"/>
  <c r="D64" i="15"/>
  <c r="C64" i="15"/>
  <c r="B64" i="15"/>
  <c r="E63" i="15"/>
  <c r="D63" i="15"/>
  <c r="C63" i="15"/>
  <c r="B63" i="15"/>
  <c r="E62" i="15"/>
  <c r="D62" i="15"/>
  <c r="C62" i="15"/>
  <c r="B62" i="15"/>
  <c r="E61" i="15"/>
  <c r="D61" i="15"/>
  <c r="C61" i="15"/>
  <c r="B61" i="15"/>
  <c r="E60" i="15"/>
  <c r="D60" i="15"/>
  <c r="C60" i="15"/>
  <c r="B60" i="15"/>
  <c r="E59" i="15"/>
  <c r="D59" i="15"/>
  <c r="C59" i="15"/>
  <c r="B59" i="15"/>
  <c r="E58" i="15"/>
  <c r="D58" i="15"/>
  <c r="C58" i="15"/>
  <c r="B58" i="15"/>
  <c r="E57" i="15"/>
  <c r="D57" i="15"/>
  <c r="C57" i="15"/>
  <c r="B57" i="15"/>
  <c r="E56" i="15"/>
  <c r="D56" i="15"/>
  <c r="C56" i="15"/>
  <c r="B56" i="15"/>
  <c r="E55" i="15"/>
  <c r="D55" i="15"/>
  <c r="C55" i="15"/>
  <c r="B55" i="15"/>
  <c r="E54" i="15"/>
  <c r="D54" i="15"/>
  <c r="C54" i="15"/>
  <c r="B54" i="15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E40" i="15"/>
  <c r="D40" i="15"/>
  <c r="C40" i="15"/>
  <c r="B40" i="15"/>
  <c r="E39" i="15"/>
  <c r="D39" i="15"/>
  <c r="C39" i="15"/>
  <c r="B39" i="15"/>
  <c r="E38" i="15"/>
  <c r="D38" i="15"/>
  <c r="C38" i="15"/>
  <c r="B38" i="15"/>
  <c r="E37" i="15"/>
  <c r="D37" i="15"/>
  <c r="C37" i="15"/>
  <c r="B37" i="15"/>
  <c r="E36" i="15"/>
  <c r="D36" i="15"/>
  <c r="C36" i="15"/>
  <c r="B36" i="15"/>
  <c r="E35" i="15"/>
  <c r="D35" i="15"/>
  <c r="C35" i="15"/>
  <c r="B35" i="15"/>
  <c r="E34" i="15"/>
  <c r="D34" i="15"/>
  <c r="C34" i="15"/>
  <c r="B34" i="15"/>
  <c r="E33" i="15"/>
  <c r="D33" i="15"/>
  <c r="C33" i="15"/>
  <c r="B33" i="15"/>
  <c r="E32" i="15"/>
  <c r="D32" i="15"/>
  <c r="C32" i="15"/>
  <c r="B32" i="15"/>
  <c r="E31" i="15"/>
  <c r="D31" i="15"/>
  <c r="C31" i="15"/>
  <c r="B31" i="15"/>
  <c r="E30" i="15"/>
  <c r="D30" i="15"/>
  <c r="C30" i="15"/>
  <c r="B30" i="15"/>
  <c r="E29" i="15"/>
  <c r="D29" i="15"/>
  <c r="C29" i="15"/>
  <c r="B29" i="15"/>
  <c r="E28" i="15"/>
  <c r="D28" i="15"/>
  <c r="C28" i="15"/>
  <c r="B28" i="15"/>
  <c r="E27" i="15"/>
  <c r="D27" i="15"/>
  <c r="C27" i="15"/>
  <c r="B27" i="15"/>
  <c r="E26" i="15"/>
  <c r="D26" i="15"/>
  <c r="C26" i="15"/>
  <c r="B26" i="15"/>
  <c r="E25" i="15"/>
  <c r="D25" i="15"/>
  <c r="C25" i="15"/>
  <c r="B25" i="15"/>
  <c r="E24" i="15"/>
  <c r="D24" i="15"/>
  <c r="C24" i="15"/>
  <c r="B24" i="15"/>
  <c r="E23" i="15"/>
  <c r="D23" i="15"/>
  <c r="C23" i="15"/>
  <c r="B23" i="15"/>
  <c r="E22" i="15"/>
  <c r="D22" i="15"/>
  <c r="C22" i="15"/>
  <c r="B22" i="15"/>
  <c r="E21" i="15"/>
  <c r="D21" i="15"/>
  <c r="C21" i="15"/>
  <c r="B21" i="15"/>
  <c r="E20" i="15"/>
  <c r="D20" i="15"/>
  <c r="C20" i="15"/>
  <c r="B20" i="15"/>
  <c r="E19" i="15"/>
  <c r="D19" i="15"/>
  <c r="C19" i="15"/>
  <c r="B19" i="15"/>
  <c r="E18" i="15"/>
  <c r="D18" i="15"/>
  <c r="C18" i="15"/>
  <c r="B18" i="15"/>
  <c r="E17" i="15"/>
  <c r="D17" i="15"/>
  <c r="C17" i="15"/>
  <c r="B17" i="15"/>
  <c r="E16" i="15"/>
  <c r="D16" i="15"/>
  <c r="C16" i="15"/>
  <c r="B16" i="15"/>
  <c r="E15" i="15"/>
  <c r="D15" i="15"/>
  <c r="C15" i="15"/>
  <c r="B15" i="15"/>
  <c r="E14" i="15"/>
  <c r="D14" i="15"/>
  <c r="C14" i="15"/>
  <c r="B14" i="15"/>
  <c r="E13" i="15"/>
  <c r="D13" i="15"/>
  <c r="C13" i="15"/>
  <c r="B13" i="15"/>
  <c r="E12" i="15"/>
  <c r="D12" i="15"/>
  <c r="C12" i="15"/>
  <c r="B12" i="15"/>
  <c r="E11" i="15"/>
  <c r="D11" i="15"/>
  <c r="C11" i="15"/>
  <c r="B11" i="15"/>
  <c r="E10" i="15"/>
  <c r="D10" i="15"/>
  <c r="C10" i="15"/>
  <c r="B10" i="15"/>
  <c r="E9" i="15"/>
  <c r="D9" i="15"/>
  <c r="C9" i="15"/>
  <c r="B9" i="15"/>
  <c r="E8" i="15"/>
  <c r="D8" i="15"/>
  <c r="C8" i="15"/>
  <c r="B8" i="15"/>
  <c r="E7" i="15"/>
  <c r="D7" i="15"/>
  <c r="C7" i="15"/>
  <c r="B7" i="15"/>
  <c r="E6" i="15"/>
  <c r="D6" i="15"/>
  <c r="C6" i="15"/>
  <c r="B6" i="15"/>
  <c r="E5" i="15"/>
  <c r="D5" i="15"/>
  <c r="C5" i="15"/>
  <c r="B5" i="15"/>
  <c r="G23" i="15" l="1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5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D13" i="20" l="1"/>
  <c r="F14" i="20"/>
  <c r="F18" i="20"/>
  <c r="D19" i="20"/>
  <c r="G20" i="20"/>
  <c r="D22" i="20"/>
  <c r="G25" i="20"/>
  <c r="F26" i="20"/>
  <c r="D29" i="20"/>
  <c r="D30" i="20"/>
  <c r="D33" i="20"/>
  <c r="F34" i="20"/>
  <c r="D37" i="20"/>
  <c r="F38" i="20"/>
  <c r="D39" i="20"/>
  <c r="D41" i="20"/>
  <c r="B43" i="20"/>
  <c r="B44" i="20"/>
  <c r="D45" i="20"/>
  <c r="D46" i="20"/>
  <c r="D47" i="20"/>
  <c r="B49" i="20"/>
  <c r="B51" i="20"/>
  <c r="B52" i="20"/>
  <c r="D53" i="20"/>
  <c r="D56" i="20"/>
  <c r="B57" i="20"/>
  <c r="D58" i="20"/>
  <c r="B59" i="20"/>
  <c r="D60" i="20"/>
  <c r="D61" i="20"/>
  <c r="D62" i="20"/>
  <c r="D64" i="20"/>
  <c r="B65" i="20"/>
  <c r="F66" i="20"/>
  <c r="B67" i="20"/>
  <c r="D68" i="20"/>
  <c r="B69" i="20"/>
  <c r="D70" i="20"/>
  <c r="D72" i="20"/>
  <c r="B75" i="20"/>
  <c r="B76" i="20"/>
  <c r="D77" i="20"/>
  <c r="D78" i="20"/>
  <c r="D79" i="20"/>
  <c r="B80" i="20"/>
  <c r="B81" i="20"/>
  <c r="I82" i="20"/>
  <c r="J82" i="20"/>
  <c r="C83" i="20"/>
  <c r="I83" i="20"/>
  <c r="J83" i="20"/>
  <c r="I84" i="20"/>
  <c r="J84" i="20"/>
  <c r="I85" i="20"/>
  <c r="J85" i="20"/>
  <c r="B86" i="20"/>
  <c r="I86" i="20"/>
  <c r="J86" i="20"/>
  <c r="H87" i="20"/>
  <c r="I87" i="20"/>
  <c r="J87" i="20"/>
  <c r="B88" i="20"/>
  <c r="I88" i="20"/>
  <c r="J88" i="20"/>
  <c r="B89" i="20"/>
  <c r="I89" i="20"/>
  <c r="J89" i="20"/>
  <c r="B90" i="20"/>
  <c r="I90" i="20"/>
  <c r="J90" i="20"/>
  <c r="F91" i="20"/>
  <c r="I91" i="20"/>
  <c r="J91" i="20"/>
  <c r="D92" i="20"/>
  <c r="I92" i="20"/>
  <c r="J92" i="20"/>
  <c r="B93" i="20"/>
  <c r="I93" i="20"/>
  <c r="J93" i="20"/>
  <c r="D94" i="20"/>
  <c r="I94" i="20"/>
  <c r="J94" i="20"/>
  <c r="F95" i="20"/>
  <c r="I95" i="20"/>
  <c r="J95" i="20"/>
  <c r="B96" i="20"/>
  <c r="I96" i="20"/>
  <c r="J96" i="20"/>
  <c r="B97" i="20"/>
  <c r="I97" i="20"/>
  <c r="J97" i="20"/>
  <c r="B98" i="20"/>
  <c r="I98" i="20"/>
  <c r="J98" i="20"/>
  <c r="F99" i="20"/>
  <c r="I99" i="20"/>
  <c r="J99" i="20"/>
  <c r="D100" i="20"/>
  <c r="I100" i="20"/>
  <c r="J100" i="20"/>
  <c r="K1" i="20"/>
  <c r="C7" i="2"/>
  <c r="C6" i="2"/>
  <c r="C5" i="2"/>
  <c r="C2" i="2"/>
  <c r="F90" i="20" l="1"/>
  <c r="G90" i="20"/>
  <c r="H94" i="20"/>
  <c r="G94" i="20"/>
  <c r="H98" i="20"/>
  <c r="H90" i="20"/>
  <c r="D99" i="20"/>
  <c r="D91" i="20"/>
  <c r="G100" i="20"/>
  <c r="F94" i="20"/>
  <c r="C100" i="20"/>
  <c r="B100" i="20"/>
  <c r="C85" i="20"/>
  <c r="G45" i="20"/>
  <c r="C45" i="20" s="1"/>
  <c r="G49" i="20"/>
  <c r="B64" i="20"/>
  <c r="B53" i="20"/>
  <c r="B61" i="20"/>
  <c r="F85" i="20"/>
  <c r="B83" i="20"/>
  <c r="F30" i="20"/>
  <c r="G17" i="20"/>
  <c r="C17" i="20" s="1"/>
  <c r="G48" i="20"/>
  <c r="C48" i="20" s="1"/>
  <c r="G24" i="20"/>
  <c r="C24" i="20" s="1"/>
  <c r="G44" i="20"/>
  <c r="C44" i="20" s="1"/>
  <c r="G79" i="20"/>
  <c r="C79" i="20" s="1"/>
  <c r="F77" i="20"/>
  <c r="B63" i="20"/>
  <c r="F50" i="20"/>
  <c r="B47" i="20"/>
  <c r="F45" i="20"/>
  <c r="F79" i="20"/>
  <c r="G53" i="20"/>
  <c r="C53" i="20" s="1"/>
  <c r="G33" i="20"/>
  <c r="C33" i="20" s="1"/>
  <c r="F53" i="20"/>
  <c r="F33" i="20"/>
  <c r="G29" i="20"/>
  <c r="C29" i="20" s="1"/>
  <c r="F41" i="20"/>
  <c r="F29" i="20"/>
  <c r="D67" i="20"/>
  <c r="F49" i="20"/>
  <c r="B48" i="20"/>
  <c r="B45" i="20"/>
  <c r="F25" i="20"/>
  <c r="G15" i="20"/>
  <c r="C15" i="20" s="1"/>
  <c r="D43" i="20"/>
  <c r="G21" i="20"/>
  <c r="C21" i="20" s="1"/>
  <c r="C20" i="20"/>
  <c r="D35" i="20"/>
  <c r="G37" i="20"/>
  <c r="C37" i="20" s="1"/>
  <c r="G31" i="20"/>
  <c r="C31" i="20" s="1"/>
  <c r="F21" i="20"/>
  <c r="D27" i="20"/>
  <c r="G76" i="20"/>
  <c r="C76" i="20" s="1"/>
  <c r="G57" i="20"/>
  <c r="C57" i="20" s="1"/>
  <c r="G77" i="20"/>
  <c r="C77" i="20" s="1"/>
  <c r="G63" i="20"/>
  <c r="C63" i="20" s="1"/>
  <c r="F57" i="20"/>
  <c r="G41" i="20"/>
  <c r="C41" i="20" s="1"/>
  <c r="F37" i="20"/>
  <c r="G40" i="20"/>
  <c r="C40" i="20" s="1"/>
  <c r="G28" i="20"/>
  <c r="C28" i="20" s="1"/>
  <c r="D15" i="20"/>
  <c r="F78" i="20"/>
  <c r="B73" i="20"/>
  <c r="F42" i="20"/>
  <c r="D83" i="20"/>
  <c r="D59" i="20"/>
  <c r="G65" i="20"/>
  <c r="C65" i="20" s="1"/>
  <c r="D98" i="20"/>
  <c r="D90" i="20"/>
  <c r="D82" i="20"/>
  <c r="D74" i="20"/>
  <c r="D66" i="20"/>
  <c r="D50" i="20"/>
  <c r="D42" i="20"/>
  <c r="D34" i="20"/>
  <c r="D26" i="20"/>
  <c r="D18" i="20"/>
  <c r="D75" i="20"/>
  <c r="H82" i="20"/>
  <c r="F81" i="20"/>
  <c r="G80" i="20"/>
  <c r="C80" i="20" s="1"/>
  <c r="G73" i="20"/>
  <c r="C73" i="20" s="1"/>
  <c r="F65" i="20"/>
  <c r="G61" i="20"/>
  <c r="C61" i="20" s="1"/>
  <c r="G55" i="20"/>
  <c r="C55" i="20" s="1"/>
  <c r="C49" i="20"/>
  <c r="C25" i="20"/>
  <c r="F17" i="20"/>
  <c r="G16" i="20"/>
  <c r="C16" i="20" s="1"/>
  <c r="G13" i="20"/>
  <c r="C13" i="20" s="1"/>
  <c r="D97" i="20"/>
  <c r="D89" i="20"/>
  <c r="D81" i="20"/>
  <c r="D73" i="20"/>
  <c r="D65" i="20"/>
  <c r="D57" i="20"/>
  <c r="D49" i="20"/>
  <c r="D25" i="20"/>
  <c r="D17" i="20"/>
  <c r="D51" i="20"/>
  <c r="G98" i="20"/>
  <c r="B85" i="20"/>
  <c r="G81" i="20"/>
  <c r="C81" i="20" s="1"/>
  <c r="F98" i="20"/>
  <c r="C94" i="20"/>
  <c r="H92" i="20"/>
  <c r="C90" i="20"/>
  <c r="H88" i="20"/>
  <c r="C87" i="20"/>
  <c r="G83" i="20"/>
  <c r="F82" i="20"/>
  <c r="B79" i="20"/>
  <c r="B77" i="20"/>
  <c r="F73" i="20"/>
  <c r="F61" i="20"/>
  <c r="B60" i="20"/>
  <c r="B55" i="20"/>
  <c r="G51" i="20"/>
  <c r="C51" i="20" s="1"/>
  <c r="F22" i="20"/>
  <c r="F13" i="20"/>
  <c r="D96" i="20"/>
  <c r="D88" i="20"/>
  <c r="D80" i="20"/>
  <c r="D48" i="20"/>
  <c r="D40" i="20"/>
  <c r="D32" i="20"/>
  <c r="D24" i="20"/>
  <c r="D16" i="20"/>
  <c r="C98" i="20"/>
  <c r="H96" i="20"/>
  <c r="B94" i="20"/>
  <c r="G92" i="20"/>
  <c r="G88" i="20"/>
  <c r="H85" i="20"/>
  <c r="F83" i="20"/>
  <c r="C82" i="20"/>
  <c r="F74" i="20"/>
  <c r="G69" i="20"/>
  <c r="C69" i="20" s="1"/>
  <c r="B68" i="20"/>
  <c r="G35" i="20"/>
  <c r="C35" i="20" s="1"/>
  <c r="D95" i="20"/>
  <c r="D87" i="20"/>
  <c r="D71" i="20"/>
  <c r="D63" i="20"/>
  <c r="D55" i="20"/>
  <c r="D31" i="20"/>
  <c r="D23" i="20"/>
  <c r="H100" i="20"/>
  <c r="G96" i="20"/>
  <c r="F92" i="20"/>
  <c r="F88" i="20"/>
  <c r="G85" i="20"/>
  <c r="H84" i="20"/>
  <c r="G75" i="20"/>
  <c r="C75" i="20" s="1"/>
  <c r="F69" i="20"/>
  <c r="G43" i="20"/>
  <c r="C43" i="20" s="1"/>
  <c r="G27" i="20"/>
  <c r="C27" i="20" s="1"/>
  <c r="D86" i="20"/>
  <c r="D54" i="20"/>
  <c r="D38" i="20"/>
  <c r="D14" i="20"/>
  <c r="C96" i="20"/>
  <c r="C92" i="20"/>
  <c r="C88" i="20"/>
  <c r="G52" i="20"/>
  <c r="C52" i="20" s="1"/>
  <c r="G36" i="20"/>
  <c r="C36" i="20" s="1"/>
  <c r="G32" i="20"/>
  <c r="C32" i="20" s="1"/>
  <c r="G23" i="20"/>
  <c r="C23" i="20" s="1"/>
  <c r="D93" i="20"/>
  <c r="D85" i="20"/>
  <c r="D69" i="20"/>
  <c r="D21" i="20"/>
  <c r="G84" i="20"/>
  <c r="F75" i="20"/>
  <c r="B92" i="20"/>
  <c r="F86" i="20"/>
  <c r="B84" i="20"/>
  <c r="F54" i="20"/>
  <c r="G19" i="20"/>
  <c r="C19" i="20" s="1"/>
  <c r="D84" i="20"/>
  <c r="D76" i="20"/>
  <c r="D52" i="20"/>
  <c r="D44" i="20"/>
  <c r="D36" i="20"/>
  <c r="D28" i="20"/>
  <c r="D20" i="20"/>
  <c r="F72" i="20"/>
  <c r="G58" i="20"/>
  <c r="C58" i="20" s="1"/>
  <c r="B58" i="20"/>
  <c r="H89" i="20"/>
  <c r="F59" i="20"/>
  <c r="H93" i="20"/>
  <c r="C99" i="20"/>
  <c r="G97" i="20"/>
  <c r="C95" i="20"/>
  <c r="G93" i="20"/>
  <c r="C91" i="20"/>
  <c r="G89" i="20"/>
  <c r="B87" i="20"/>
  <c r="F64" i="20"/>
  <c r="G62" i="20"/>
  <c r="C62" i="20" s="1"/>
  <c r="B62" i="20"/>
  <c r="F60" i="20"/>
  <c r="F47" i="20"/>
  <c r="F39" i="20"/>
  <c r="G26" i="20"/>
  <c r="C26" i="20" s="1"/>
  <c r="G70" i="20"/>
  <c r="C70" i="20" s="1"/>
  <c r="B70" i="20"/>
  <c r="B99" i="20"/>
  <c r="F97" i="20"/>
  <c r="B95" i="20"/>
  <c r="F93" i="20"/>
  <c r="B91" i="20"/>
  <c r="F89" i="20"/>
  <c r="C86" i="20"/>
  <c r="G71" i="20"/>
  <c r="C71" i="20" s="1"/>
  <c r="F56" i="20"/>
  <c r="F68" i="20"/>
  <c r="G50" i="20"/>
  <c r="C50" i="20" s="1"/>
  <c r="B50" i="20"/>
  <c r="G42" i="20"/>
  <c r="C42" i="20" s="1"/>
  <c r="G34" i="20"/>
  <c r="C34" i="20" s="1"/>
  <c r="G46" i="20"/>
  <c r="C46" i="20" s="1"/>
  <c r="B46" i="20"/>
  <c r="H97" i="20"/>
  <c r="G72" i="20"/>
  <c r="C72" i="20" s="1"/>
  <c r="F70" i="20"/>
  <c r="G67" i="20"/>
  <c r="C67" i="20" s="1"/>
  <c r="F58" i="20"/>
  <c r="H99" i="20"/>
  <c r="F96" i="20"/>
  <c r="H91" i="20"/>
  <c r="G87" i="20"/>
  <c r="C84" i="20"/>
  <c r="F84" i="20"/>
  <c r="H83" i="20"/>
  <c r="G68" i="20"/>
  <c r="C68" i="20" s="1"/>
  <c r="F67" i="20"/>
  <c r="G59" i="20"/>
  <c r="C59" i="20" s="1"/>
  <c r="G56" i="20"/>
  <c r="C56" i="20" s="1"/>
  <c r="F51" i="20"/>
  <c r="F46" i="20"/>
  <c r="G22" i="20"/>
  <c r="C22" i="20" s="1"/>
  <c r="G38" i="20"/>
  <c r="C38" i="20" s="1"/>
  <c r="G66" i="20"/>
  <c r="C66" i="20" s="1"/>
  <c r="B66" i="20"/>
  <c r="F71" i="20"/>
  <c r="F100" i="20"/>
  <c r="H95" i="20"/>
  <c r="G82" i="20"/>
  <c r="B82" i="20"/>
  <c r="G99" i="20"/>
  <c r="C97" i="20"/>
  <c r="G95" i="20"/>
  <c r="C93" i="20"/>
  <c r="G91" i="20"/>
  <c r="C89" i="20"/>
  <c r="F87" i="20"/>
  <c r="H86" i="20"/>
  <c r="F80" i="20"/>
  <c r="G78" i="20"/>
  <c r="C78" i="20" s="1"/>
  <c r="B78" i="20"/>
  <c r="G64" i="20"/>
  <c r="C64" i="20" s="1"/>
  <c r="F63" i="20"/>
  <c r="F62" i="20"/>
  <c r="G54" i="20"/>
  <c r="C54" i="20" s="1"/>
  <c r="B54" i="20"/>
  <c r="F52" i="20"/>
  <c r="F43" i="20"/>
  <c r="F35" i="20"/>
  <c r="G86" i="20"/>
  <c r="F76" i="20"/>
  <c r="G74" i="20"/>
  <c r="C74" i="20" s="1"/>
  <c r="B74" i="20"/>
  <c r="B72" i="20"/>
  <c r="B71" i="20"/>
  <c r="G60" i="20"/>
  <c r="C60" i="20" s="1"/>
  <c r="B56" i="20"/>
  <c r="F55" i="20"/>
  <c r="G47" i="20"/>
  <c r="C47" i="20" s="1"/>
  <c r="G39" i="20"/>
  <c r="C39" i="20" s="1"/>
  <c r="G30" i="20"/>
  <c r="C30" i="20" s="1"/>
  <c r="F48" i="20"/>
  <c r="F44" i="20"/>
  <c r="F40" i="20"/>
  <c r="F36" i="20"/>
  <c r="F32" i="20"/>
  <c r="F28" i="20"/>
  <c r="F24" i="20"/>
  <c r="F20" i="20"/>
  <c r="F16" i="20"/>
  <c r="F31" i="20"/>
  <c r="F27" i="20"/>
  <c r="F23" i="20"/>
  <c r="F19" i="20"/>
  <c r="F15" i="20"/>
  <c r="G18" i="20"/>
  <c r="C18" i="20" s="1"/>
  <c r="G14" i="20"/>
  <c r="C14" i="20" s="1"/>
  <c r="N83" i="3"/>
  <c r="N82" i="3"/>
  <c r="N81" i="3"/>
  <c r="N80" i="3"/>
  <c r="N79" i="3"/>
  <c r="N78" i="3"/>
  <c r="M1" i="20" s="1"/>
  <c r="N77" i="3"/>
  <c r="N76" i="3"/>
  <c r="N75" i="3"/>
  <c r="N74" i="3"/>
  <c r="N73" i="3"/>
  <c r="N72" i="3"/>
  <c r="L1" i="20" s="1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E18" i="2" l="1"/>
  <c r="D83" i="5" l="1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F100" i="5" s="1"/>
  <c r="G100" i="5" s="1"/>
  <c r="H100" i="5" s="1"/>
  <c r="J100" i="5" s="1"/>
  <c r="D101" i="5"/>
  <c r="E101" i="5" s="1"/>
  <c r="D102" i="5"/>
  <c r="E102" i="5" s="1"/>
  <c r="E100" i="5" l="1"/>
  <c r="F91" i="5"/>
  <c r="G91" i="5" s="1"/>
  <c r="I91" i="5" s="1"/>
  <c r="F96" i="5"/>
  <c r="G96" i="5" s="1"/>
  <c r="H96" i="5" s="1"/>
  <c r="J96" i="5" s="1"/>
  <c r="F88" i="5"/>
  <c r="G88" i="5" s="1"/>
  <c r="H88" i="5" s="1"/>
  <c r="J88" i="5" s="1"/>
  <c r="F98" i="5"/>
  <c r="G98" i="5" s="1"/>
  <c r="H98" i="5" s="1"/>
  <c r="J98" i="5" s="1"/>
  <c r="F94" i="5"/>
  <c r="G94" i="5" s="1"/>
  <c r="H94" i="5" s="1"/>
  <c r="J94" i="5" s="1"/>
  <c r="F87" i="5"/>
  <c r="G87" i="5" s="1"/>
  <c r="I87" i="5" s="1"/>
  <c r="F90" i="5"/>
  <c r="G90" i="5" s="1"/>
  <c r="H90" i="5" s="1"/>
  <c r="J90" i="5" s="1"/>
  <c r="F92" i="5"/>
  <c r="G92" i="5" s="1"/>
  <c r="H92" i="5" s="1"/>
  <c r="J92" i="5" s="1"/>
  <c r="F99" i="5"/>
  <c r="G99" i="5" s="1"/>
  <c r="I99" i="5" s="1"/>
  <c r="F102" i="5"/>
  <c r="G102" i="5" s="1"/>
  <c r="H102" i="5" s="1"/>
  <c r="J102" i="5" s="1"/>
  <c r="F95" i="5"/>
  <c r="G95" i="5" s="1"/>
  <c r="I95" i="5" s="1"/>
  <c r="F83" i="5"/>
  <c r="G83" i="5" s="1"/>
  <c r="H83" i="5" s="1"/>
  <c r="J83" i="5" s="1"/>
  <c r="F86" i="5"/>
  <c r="G86" i="5" s="1"/>
  <c r="I86" i="5" s="1"/>
  <c r="F85" i="5"/>
  <c r="G85" i="5" s="1"/>
  <c r="H85" i="5" s="1"/>
  <c r="J85" i="5" s="1"/>
  <c r="F84" i="5"/>
  <c r="G84" i="5" s="1"/>
  <c r="H84" i="5" s="1"/>
  <c r="J84" i="5" s="1"/>
  <c r="F101" i="5"/>
  <c r="G101" i="5" s="1"/>
  <c r="H101" i="5" s="1"/>
  <c r="J101" i="5" s="1"/>
  <c r="I100" i="5"/>
  <c r="F97" i="5"/>
  <c r="G97" i="5" s="1"/>
  <c r="H97" i="5" s="1"/>
  <c r="J97" i="5" s="1"/>
  <c r="F93" i="5"/>
  <c r="G93" i="5" s="1"/>
  <c r="H93" i="5" s="1"/>
  <c r="J93" i="5" s="1"/>
  <c r="F89" i="5"/>
  <c r="G89" i="5" s="1"/>
  <c r="H89" i="5" s="1"/>
  <c r="J89" i="5" s="1"/>
  <c r="H91" i="5"/>
  <c r="J91" i="5" s="1"/>
  <c r="I92" i="5" l="1"/>
  <c r="I90" i="5"/>
  <c r="H99" i="5"/>
  <c r="J99" i="5" s="1"/>
  <c r="I96" i="5"/>
  <c r="I88" i="5"/>
  <c r="I89" i="5"/>
  <c r="H87" i="5"/>
  <c r="J87" i="5" s="1"/>
  <c r="I98" i="5"/>
  <c r="H95" i="5"/>
  <c r="J95" i="5" s="1"/>
  <c r="I97" i="5"/>
  <c r="I101" i="5"/>
  <c r="I102" i="5"/>
  <c r="I94" i="5"/>
  <c r="I83" i="5"/>
  <c r="I93" i="5"/>
  <c r="I84" i="5"/>
  <c r="H86" i="5"/>
  <c r="J86" i="5" s="1"/>
  <c r="I85" i="5"/>
  <c r="C4" i="4"/>
  <c r="H62" i="4"/>
  <c r="H63" i="4"/>
  <c r="H64" i="4"/>
  <c r="G62" i="4"/>
  <c r="G63" i="4"/>
  <c r="G64" i="4"/>
  <c r="D62" i="4"/>
  <c r="D63" i="4"/>
  <c r="D64" i="4"/>
  <c r="H61" i="4"/>
  <c r="G61" i="4"/>
  <c r="D61" i="4"/>
  <c r="K77" i="3" l="1"/>
  <c r="K73" i="3"/>
  <c r="K75" i="3"/>
  <c r="K64" i="3"/>
  <c r="K49" i="3"/>
  <c r="L83" i="3"/>
  <c r="L39" i="13" s="1"/>
  <c r="L75" i="3"/>
  <c r="L27" i="13" s="1"/>
  <c r="L67" i="3"/>
  <c r="L59" i="3"/>
  <c r="L51" i="3"/>
  <c r="L43" i="3"/>
  <c r="L35" i="3"/>
  <c r="L27" i="3"/>
  <c r="L19" i="13" s="1"/>
  <c r="L19" i="3"/>
  <c r="L23" i="13" s="1"/>
  <c r="L11" i="3"/>
  <c r="L69" i="3"/>
  <c r="L13" i="3"/>
  <c r="L82" i="3"/>
  <c r="L37" i="13" s="1"/>
  <c r="L74" i="3"/>
  <c r="L13" i="13" s="1"/>
  <c r="L66" i="3"/>
  <c r="L18" i="13" s="1"/>
  <c r="L58" i="3"/>
  <c r="L50" i="3"/>
  <c r="L15" i="13" s="1"/>
  <c r="L42" i="3"/>
  <c r="L12" i="13" s="1"/>
  <c r="L34" i="3"/>
  <c r="L26" i="3"/>
  <c r="L18" i="3"/>
  <c r="L22" i="13" s="1"/>
  <c r="L10" i="3"/>
  <c r="L53" i="3"/>
  <c r="L81" i="3"/>
  <c r="L28" i="13" s="1"/>
  <c r="L73" i="3"/>
  <c r="L65" i="3"/>
  <c r="L57" i="3"/>
  <c r="L49" i="3"/>
  <c r="L41" i="3"/>
  <c r="L33" i="3"/>
  <c r="L25" i="3"/>
  <c r="L17" i="3"/>
  <c r="L9" i="3"/>
  <c r="L32" i="13" s="1"/>
  <c r="L61" i="3"/>
  <c r="L80" i="3"/>
  <c r="L14" i="13" s="1"/>
  <c r="L72" i="3"/>
  <c r="L64" i="3"/>
  <c r="L56" i="3"/>
  <c r="L48" i="3"/>
  <c r="L35" i="13" s="1"/>
  <c r="L40" i="3"/>
  <c r="L32" i="3"/>
  <c r="L38" i="13" s="1"/>
  <c r="L24" i="3"/>
  <c r="L30" i="13" s="1"/>
  <c r="L16" i="3"/>
  <c r="L41" i="13" s="1"/>
  <c r="L8" i="3"/>
  <c r="L26" i="13" s="1"/>
  <c r="L29" i="3"/>
  <c r="L79" i="3"/>
  <c r="L71" i="3"/>
  <c r="L63" i="3"/>
  <c r="L55" i="3"/>
  <c r="L47" i="3"/>
  <c r="L39" i="3"/>
  <c r="L31" i="3"/>
  <c r="L23" i="3"/>
  <c r="L24" i="13" s="1"/>
  <c r="L15" i="3"/>
  <c r="L7" i="3"/>
  <c r="L45" i="3"/>
  <c r="L5" i="3"/>
  <c r="L31" i="13" s="1"/>
  <c r="L78" i="3"/>
  <c r="L70" i="3"/>
  <c r="L62" i="3"/>
  <c r="L17" i="13" s="1"/>
  <c r="L54" i="3"/>
  <c r="L16" i="13" s="1"/>
  <c r="L46" i="3"/>
  <c r="L38" i="3"/>
  <c r="L20" i="13" s="1"/>
  <c r="L30" i="3"/>
  <c r="L22" i="3"/>
  <c r="L14" i="3"/>
  <c r="L21" i="13" s="1"/>
  <c r="L6" i="3"/>
  <c r="L37" i="3"/>
  <c r="L77" i="3"/>
  <c r="L36" i="13" s="1"/>
  <c r="L76" i="3"/>
  <c r="L33" i="13" s="1"/>
  <c r="L68" i="3"/>
  <c r="L60" i="3"/>
  <c r="L52" i="3"/>
  <c r="L44" i="3"/>
  <c r="L36" i="3"/>
  <c r="L28" i="3"/>
  <c r="L34" i="13" s="1"/>
  <c r="L20" i="3"/>
  <c r="L29" i="13" s="1"/>
  <c r="L12" i="3"/>
  <c r="L40" i="13" s="1"/>
  <c r="L4" i="3"/>
  <c r="L25" i="13" s="1"/>
  <c r="L21" i="3"/>
  <c r="K83" i="3"/>
  <c r="K81" i="3"/>
  <c r="K79" i="3"/>
  <c r="K71" i="3"/>
  <c r="K67" i="3"/>
  <c r="K65" i="3"/>
  <c r="K63" i="3"/>
  <c r="K61" i="3"/>
  <c r="K59" i="3"/>
  <c r="K57" i="3"/>
  <c r="K55" i="3"/>
  <c r="K53" i="3"/>
  <c r="K51" i="3"/>
  <c r="K47" i="3"/>
  <c r="K45" i="3"/>
  <c r="K43" i="3"/>
  <c r="K41" i="3"/>
  <c r="K39" i="3"/>
  <c r="K37" i="3"/>
  <c r="K35" i="3"/>
  <c r="K33" i="3"/>
  <c r="K31" i="3"/>
  <c r="K29" i="3"/>
  <c r="K27" i="3"/>
  <c r="K19" i="13" s="1"/>
  <c r="B20" i="20" s="1"/>
  <c r="K25" i="3"/>
  <c r="K23" i="3"/>
  <c r="K24" i="13" s="1"/>
  <c r="B25" i="20" s="1"/>
  <c r="K21" i="3"/>
  <c r="K19" i="3"/>
  <c r="K23" i="13" s="1"/>
  <c r="B24" i="20" s="1"/>
  <c r="K17" i="3"/>
  <c r="K15" i="3"/>
  <c r="K13" i="3"/>
  <c r="K11" i="3"/>
  <c r="K7" i="3"/>
  <c r="K82" i="3"/>
  <c r="K80" i="3"/>
  <c r="K78" i="3"/>
  <c r="K72" i="3"/>
  <c r="K70" i="3"/>
  <c r="P70" i="3" s="1"/>
  <c r="K68" i="3"/>
  <c r="P68" i="3" s="1"/>
  <c r="K66" i="3"/>
  <c r="K18" i="13" s="1"/>
  <c r="B19" i="20" s="1"/>
  <c r="K62" i="3"/>
  <c r="K17" i="13" s="1"/>
  <c r="B18" i="20" s="1"/>
  <c r="K60" i="3"/>
  <c r="K58" i="3"/>
  <c r="K56" i="3"/>
  <c r="K54" i="3"/>
  <c r="K16" i="13" s="1"/>
  <c r="B17" i="20" s="1"/>
  <c r="K52" i="3"/>
  <c r="P52" i="3" s="1"/>
  <c r="K50" i="3"/>
  <c r="K15" i="13" s="1"/>
  <c r="B16" i="20" s="1"/>
  <c r="K46" i="3"/>
  <c r="K44" i="3"/>
  <c r="K42" i="3"/>
  <c r="K12" i="13" s="1"/>
  <c r="B13" i="20" s="1"/>
  <c r="K38" i="3"/>
  <c r="K20" i="13" s="1"/>
  <c r="B21" i="20" s="1"/>
  <c r="K36" i="3"/>
  <c r="K34" i="3"/>
  <c r="K32" i="3"/>
  <c r="K38" i="13" s="1"/>
  <c r="B39" i="20" s="1"/>
  <c r="K30" i="3"/>
  <c r="K28" i="3"/>
  <c r="K34" i="13" s="1"/>
  <c r="B35" i="20" s="1"/>
  <c r="K26" i="3"/>
  <c r="K24" i="3"/>
  <c r="K30" i="13" s="1"/>
  <c r="B31" i="20" s="1"/>
  <c r="K22" i="3"/>
  <c r="K20" i="3"/>
  <c r="K29" i="13" s="1"/>
  <c r="B30" i="20" s="1"/>
  <c r="K18" i="3"/>
  <c r="K22" i="13" s="1"/>
  <c r="B23" i="20" s="1"/>
  <c r="K16" i="3"/>
  <c r="K41" i="13" s="1"/>
  <c r="B42" i="20" s="1"/>
  <c r="K14" i="3"/>
  <c r="K21" i="13" s="1"/>
  <c r="B22" i="20" s="1"/>
  <c r="K12" i="3"/>
  <c r="K40" i="13" s="1"/>
  <c r="B41" i="20" s="1"/>
  <c r="K10" i="3"/>
  <c r="K6" i="3"/>
  <c r="K4" i="3"/>
  <c r="G49" i="4"/>
  <c r="D49" i="4"/>
  <c r="G48" i="4"/>
  <c r="D48" i="4"/>
  <c r="G47" i="4"/>
  <c r="D47" i="4"/>
  <c r="G46" i="4"/>
  <c r="G45" i="4"/>
  <c r="D46" i="4"/>
  <c r="D45" i="4"/>
  <c r="G44" i="4"/>
  <c r="D44" i="4"/>
  <c r="B58" i="4"/>
  <c r="D56" i="4"/>
  <c r="F17" i="2"/>
  <c r="F58" i="4" s="1"/>
  <c r="D58" i="4"/>
  <c r="O78" i="3" l="1"/>
  <c r="P4" i="3"/>
  <c r="K25" i="13"/>
  <c r="B26" i="20" s="1"/>
  <c r="O82" i="3"/>
  <c r="K37" i="13"/>
  <c r="B38" i="20" s="1"/>
  <c r="O81" i="3"/>
  <c r="K28" i="13"/>
  <c r="B29" i="20" s="1"/>
  <c r="O75" i="3"/>
  <c r="K27" i="13"/>
  <c r="B28" i="20" s="1"/>
  <c r="O83" i="3"/>
  <c r="K39" i="13"/>
  <c r="B40" i="20" s="1"/>
  <c r="O73" i="3"/>
  <c r="O80" i="3"/>
  <c r="K14" i="13"/>
  <c r="B15" i="20" s="1"/>
  <c r="O79" i="3"/>
  <c r="O77" i="3"/>
  <c r="K36" i="13"/>
  <c r="B37" i="20" s="1"/>
  <c r="O34" i="3"/>
  <c r="P34" i="3"/>
  <c r="O25" i="3"/>
  <c r="P25" i="3"/>
  <c r="O59" i="3"/>
  <c r="P59" i="3"/>
  <c r="O20" i="3"/>
  <c r="P20" i="3"/>
  <c r="O46" i="3"/>
  <c r="P46" i="3"/>
  <c r="O27" i="3"/>
  <c r="P27" i="3"/>
  <c r="O14" i="3"/>
  <c r="P14" i="3"/>
  <c r="O6" i="3"/>
  <c r="P6" i="3"/>
  <c r="O16" i="3"/>
  <c r="P16" i="3"/>
  <c r="O24" i="3"/>
  <c r="P24" i="3"/>
  <c r="O32" i="3"/>
  <c r="P32" i="3"/>
  <c r="O42" i="3"/>
  <c r="P42" i="3"/>
  <c r="O52" i="3"/>
  <c r="O60" i="3"/>
  <c r="P60" i="3"/>
  <c r="O15" i="3"/>
  <c r="P15" i="3"/>
  <c r="O23" i="3"/>
  <c r="P23" i="3"/>
  <c r="O31" i="3"/>
  <c r="P31" i="3"/>
  <c r="O39" i="3"/>
  <c r="P39" i="3"/>
  <c r="O47" i="3"/>
  <c r="P47" i="3"/>
  <c r="O57" i="3"/>
  <c r="P57" i="3"/>
  <c r="O65" i="3"/>
  <c r="P65" i="3"/>
  <c r="O26" i="3"/>
  <c r="P26" i="3"/>
  <c r="O62" i="3"/>
  <c r="P62" i="3"/>
  <c r="O51" i="3"/>
  <c r="P51" i="3"/>
  <c r="O10" i="3"/>
  <c r="P10" i="3"/>
  <c r="O44" i="3"/>
  <c r="P44" i="3"/>
  <c r="O7" i="3"/>
  <c r="P7" i="3"/>
  <c r="O33" i="3"/>
  <c r="P33" i="3"/>
  <c r="O67" i="3"/>
  <c r="P67" i="3"/>
  <c r="O28" i="3"/>
  <c r="P28" i="3"/>
  <c r="O56" i="3"/>
  <c r="P56" i="3"/>
  <c r="O11" i="3"/>
  <c r="P11" i="3"/>
  <c r="O35" i="3"/>
  <c r="P35" i="3"/>
  <c r="O43" i="3"/>
  <c r="P43" i="3"/>
  <c r="O53" i="3"/>
  <c r="P53" i="3"/>
  <c r="O61" i="3"/>
  <c r="P61" i="3"/>
  <c r="O71" i="3"/>
  <c r="P71" i="3"/>
  <c r="O49" i="3"/>
  <c r="P49" i="3"/>
  <c r="O18" i="3"/>
  <c r="P18" i="3"/>
  <c r="O54" i="3"/>
  <c r="P54" i="3"/>
  <c r="O17" i="3"/>
  <c r="P17" i="3"/>
  <c r="O41" i="3"/>
  <c r="P41" i="3"/>
  <c r="O12" i="3"/>
  <c r="P12" i="3"/>
  <c r="O36" i="3"/>
  <c r="P36" i="3"/>
  <c r="O66" i="3"/>
  <c r="P66" i="3"/>
  <c r="O19" i="3"/>
  <c r="P19" i="3"/>
  <c r="O22" i="3"/>
  <c r="P22" i="3"/>
  <c r="O30" i="3"/>
  <c r="P30" i="3"/>
  <c r="O38" i="3"/>
  <c r="P38" i="3"/>
  <c r="O50" i="3"/>
  <c r="P50" i="3"/>
  <c r="O58" i="3"/>
  <c r="P58" i="3"/>
  <c r="O13" i="3"/>
  <c r="P13" i="3"/>
  <c r="O21" i="3"/>
  <c r="P21" i="3"/>
  <c r="O29" i="3"/>
  <c r="P29" i="3"/>
  <c r="O37" i="3"/>
  <c r="P37" i="3"/>
  <c r="O45" i="3"/>
  <c r="P45" i="3"/>
  <c r="O55" i="3"/>
  <c r="P55" i="3"/>
  <c r="O63" i="3"/>
  <c r="P63" i="3"/>
  <c r="O64" i="3"/>
  <c r="P64" i="3"/>
  <c r="O68" i="3"/>
  <c r="O70" i="3"/>
  <c r="O72" i="3"/>
  <c r="K48" i="3"/>
  <c r="K35" i="13" s="1"/>
  <c r="B36" i="20" s="1"/>
  <c r="K5" i="3"/>
  <c r="K31" i="13" s="1"/>
  <c r="B32" i="20" s="1"/>
  <c r="K74" i="3"/>
  <c r="K69" i="3"/>
  <c r="P69" i="3" s="1"/>
  <c r="K40" i="3"/>
  <c r="P40" i="3" s="1"/>
  <c r="K9" i="3"/>
  <c r="K32" i="13" s="1"/>
  <c r="B33" i="20" s="1"/>
  <c r="K76" i="3"/>
  <c r="K8" i="3"/>
  <c r="K26" i="13" s="1"/>
  <c r="B27" i="20" s="1"/>
  <c r="O4" i="3"/>
  <c r="D28" i="4"/>
  <c r="D13" i="4"/>
  <c r="G12" i="4"/>
  <c r="D12" i="4"/>
  <c r="C71" i="3"/>
  <c r="D71" i="3"/>
  <c r="I71" i="3"/>
  <c r="J71" i="3"/>
  <c r="C67" i="3"/>
  <c r="D67" i="3"/>
  <c r="I67" i="3"/>
  <c r="J67" i="3"/>
  <c r="C63" i="3"/>
  <c r="D63" i="3"/>
  <c r="I63" i="3"/>
  <c r="J63" i="3"/>
  <c r="C59" i="3"/>
  <c r="D59" i="3"/>
  <c r="I59" i="3"/>
  <c r="J59" i="3"/>
  <c r="C55" i="3"/>
  <c r="D55" i="3"/>
  <c r="I55" i="3"/>
  <c r="J55" i="3"/>
  <c r="C51" i="3"/>
  <c r="D51" i="3"/>
  <c r="I51" i="3"/>
  <c r="J51" i="3"/>
  <c r="C47" i="3"/>
  <c r="D47" i="3"/>
  <c r="I47" i="3"/>
  <c r="J47" i="3"/>
  <c r="C43" i="3"/>
  <c r="D43" i="3"/>
  <c r="I43" i="3"/>
  <c r="J43" i="3"/>
  <c r="M43" i="3"/>
  <c r="C39" i="3"/>
  <c r="D39" i="3"/>
  <c r="I39" i="3"/>
  <c r="J39" i="3"/>
  <c r="C35" i="3"/>
  <c r="D35" i="3"/>
  <c r="I35" i="3"/>
  <c r="J35" i="3"/>
  <c r="C31" i="3"/>
  <c r="D31" i="3"/>
  <c r="I31" i="3"/>
  <c r="J31" i="3"/>
  <c r="C27" i="3"/>
  <c r="D27" i="3"/>
  <c r="I27" i="3"/>
  <c r="J27" i="3"/>
  <c r="M27" i="3"/>
  <c r="M19" i="13" s="1"/>
  <c r="C23" i="3"/>
  <c r="D23" i="3"/>
  <c r="I23" i="3"/>
  <c r="J23" i="3"/>
  <c r="C19" i="3"/>
  <c r="D19" i="3"/>
  <c r="I19" i="3"/>
  <c r="J19" i="3"/>
  <c r="C15" i="3"/>
  <c r="D15" i="3"/>
  <c r="I15" i="3"/>
  <c r="J15" i="3"/>
  <c r="C11" i="3"/>
  <c r="D11" i="3"/>
  <c r="I11" i="3"/>
  <c r="J11" i="3"/>
  <c r="C7" i="3"/>
  <c r="D7" i="3"/>
  <c r="I7" i="3"/>
  <c r="J7" i="3"/>
  <c r="M7" i="3"/>
  <c r="G37" i="4" l="1"/>
  <c r="G40" i="4"/>
  <c r="G42" i="4"/>
  <c r="G36" i="4"/>
  <c r="G39" i="4"/>
  <c r="G41" i="4"/>
  <c r="G28" i="4"/>
  <c r="G31" i="4"/>
  <c r="G27" i="4"/>
  <c r="G29" i="4"/>
  <c r="G30" i="4"/>
  <c r="G32" i="4"/>
  <c r="G33" i="4"/>
  <c r="G34" i="4"/>
  <c r="G35" i="4"/>
  <c r="G38" i="4"/>
  <c r="G43" i="4"/>
  <c r="O74" i="3"/>
  <c r="K13" i="13"/>
  <c r="B14" i="20" s="1"/>
  <c r="O76" i="3"/>
  <c r="K33" i="13"/>
  <c r="B34" i="20" s="1"/>
  <c r="O9" i="3"/>
  <c r="P9" i="3"/>
  <c r="O5" i="3"/>
  <c r="P5" i="3"/>
  <c r="O8" i="3"/>
  <c r="P8" i="3"/>
  <c r="O48" i="3"/>
  <c r="P48" i="3"/>
  <c r="O40" i="3"/>
  <c r="O69" i="3"/>
  <c r="I28" i="4"/>
  <c r="I30" i="4"/>
  <c r="I32" i="4"/>
  <c r="I34" i="4"/>
  <c r="I36" i="4"/>
  <c r="I38" i="4"/>
  <c r="I40" i="4"/>
  <c r="I42" i="4"/>
  <c r="I27" i="4"/>
  <c r="I31" i="4"/>
  <c r="I33" i="4"/>
  <c r="I35" i="4"/>
  <c r="I37" i="4"/>
  <c r="I39" i="4"/>
  <c r="I41" i="4"/>
  <c r="I43" i="4"/>
  <c r="I29" i="4"/>
  <c r="H37" i="4"/>
  <c r="H41" i="4"/>
  <c r="H29" i="4"/>
  <c r="H31" i="4"/>
  <c r="H33" i="4"/>
  <c r="H38" i="4"/>
  <c r="H42" i="4"/>
  <c r="H28" i="4"/>
  <c r="H34" i="4"/>
  <c r="H35" i="4"/>
  <c r="H39" i="4"/>
  <c r="H43" i="4"/>
  <c r="H27" i="4"/>
  <c r="H30" i="4"/>
  <c r="H32" i="4"/>
  <c r="H36" i="4"/>
  <c r="H40" i="4"/>
  <c r="M71" i="3"/>
  <c r="M67" i="3"/>
  <c r="M63" i="3"/>
  <c r="M59" i="3"/>
  <c r="M55" i="3"/>
  <c r="M51" i="3"/>
  <c r="M47" i="3"/>
  <c r="M39" i="3"/>
  <c r="M35" i="3"/>
  <c r="M31" i="3"/>
  <c r="M23" i="3"/>
  <c r="M24" i="13" s="1"/>
  <c r="M19" i="3"/>
  <c r="M23" i="13" s="1"/>
  <c r="M15" i="3"/>
  <c r="M11" i="3"/>
  <c r="Q60" i="4"/>
  <c r="R60" i="4"/>
  <c r="Q61" i="4"/>
  <c r="R61" i="4"/>
  <c r="Q62" i="4"/>
  <c r="R62" i="4"/>
  <c r="Q63" i="4"/>
  <c r="R63" i="4"/>
  <c r="Q64" i="4"/>
  <c r="R64" i="4"/>
  <c r="Q65" i="4"/>
  <c r="R65" i="4"/>
  <c r="Q66" i="4"/>
  <c r="R66" i="4"/>
  <c r="Q67" i="4"/>
  <c r="R67" i="4"/>
  <c r="Q68" i="4"/>
  <c r="R68" i="4"/>
  <c r="Q69" i="4"/>
  <c r="R69" i="4"/>
  <c r="Q70" i="4"/>
  <c r="R70" i="4"/>
  <c r="Q71" i="4"/>
  <c r="R71" i="4"/>
  <c r="Q72" i="4"/>
  <c r="R72" i="4"/>
  <c r="Q73" i="4"/>
  <c r="R73" i="4"/>
  <c r="Q74" i="4"/>
  <c r="R74" i="4"/>
  <c r="D4" i="3" l="1"/>
  <c r="D5" i="3"/>
  <c r="D6" i="3"/>
  <c r="D8" i="3"/>
  <c r="D9" i="3"/>
  <c r="D10" i="3"/>
  <c r="D12" i="3"/>
  <c r="D13" i="3"/>
  <c r="D14" i="3"/>
  <c r="D16" i="3"/>
  <c r="D17" i="3"/>
  <c r="D18" i="3"/>
  <c r="D20" i="3"/>
  <c r="D21" i="3"/>
  <c r="D22" i="3"/>
  <c r="D24" i="3"/>
  <c r="D25" i="3"/>
  <c r="D26" i="3"/>
  <c r="D28" i="3"/>
  <c r="D29" i="3"/>
  <c r="D30" i="3"/>
  <c r="D32" i="3"/>
  <c r="D33" i="3"/>
  <c r="D34" i="3"/>
  <c r="D36" i="3"/>
  <c r="D37" i="3"/>
  <c r="D38" i="3"/>
  <c r="D40" i="3"/>
  <c r="D41" i="3"/>
  <c r="D42" i="3"/>
  <c r="D44" i="3"/>
  <c r="D45" i="3"/>
  <c r="D46" i="3"/>
  <c r="D48" i="3"/>
  <c r="D49" i="3"/>
  <c r="D50" i="3"/>
  <c r="D52" i="3"/>
  <c r="D53" i="3"/>
  <c r="D54" i="3"/>
  <c r="D56" i="3"/>
  <c r="D57" i="3"/>
  <c r="D58" i="3"/>
  <c r="D60" i="3"/>
  <c r="D61" i="3"/>
  <c r="D62" i="3"/>
  <c r="D64" i="3"/>
  <c r="D65" i="3"/>
  <c r="D66" i="3"/>
  <c r="D68" i="3"/>
  <c r="D69" i="3"/>
  <c r="D70" i="3"/>
  <c r="D72" i="3"/>
  <c r="D73" i="3"/>
  <c r="D74" i="3"/>
  <c r="D75" i="3"/>
  <c r="D76" i="3"/>
  <c r="D77" i="3"/>
  <c r="D78" i="3"/>
  <c r="D79" i="3"/>
  <c r="D80" i="3"/>
  <c r="D81" i="3"/>
  <c r="D82" i="3"/>
  <c r="D83" i="3"/>
  <c r="C4" i="3"/>
  <c r="C5" i="3"/>
  <c r="C6" i="3"/>
  <c r="C8" i="3"/>
  <c r="C9" i="3"/>
  <c r="C10" i="3"/>
  <c r="C12" i="3"/>
  <c r="C13" i="3"/>
  <c r="C14" i="3"/>
  <c r="C16" i="3"/>
  <c r="C17" i="3"/>
  <c r="C18" i="3"/>
  <c r="C20" i="3"/>
  <c r="C21" i="3"/>
  <c r="C22" i="3"/>
  <c r="C24" i="3"/>
  <c r="C25" i="3"/>
  <c r="C26" i="3"/>
  <c r="C28" i="3"/>
  <c r="C29" i="3"/>
  <c r="C30" i="3"/>
  <c r="C32" i="3"/>
  <c r="C33" i="3"/>
  <c r="C34" i="3"/>
  <c r="C36" i="3"/>
  <c r="C37" i="3"/>
  <c r="C38" i="3"/>
  <c r="C40" i="3"/>
  <c r="C41" i="3"/>
  <c r="C42" i="3"/>
  <c r="C44" i="3"/>
  <c r="C45" i="3"/>
  <c r="C46" i="3"/>
  <c r="C48" i="3"/>
  <c r="C49" i="3"/>
  <c r="C50" i="3"/>
  <c r="C52" i="3"/>
  <c r="C53" i="3"/>
  <c r="C54" i="3"/>
  <c r="C56" i="3"/>
  <c r="C57" i="3"/>
  <c r="C58" i="3"/>
  <c r="C60" i="3"/>
  <c r="C61" i="3"/>
  <c r="C62" i="3"/>
  <c r="C64" i="3"/>
  <c r="C65" i="3"/>
  <c r="C66" i="3"/>
  <c r="C68" i="3"/>
  <c r="C69" i="3"/>
  <c r="C70" i="3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I83" i="3" l="1"/>
  <c r="I82" i="3"/>
  <c r="I81" i="3"/>
  <c r="I80" i="3"/>
  <c r="I79" i="3"/>
  <c r="I78" i="3"/>
  <c r="F47" i="4" s="1"/>
  <c r="I77" i="3"/>
  <c r="I76" i="3"/>
  <c r="I75" i="3"/>
  <c r="I74" i="3"/>
  <c r="I73" i="3"/>
  <c r="I72" i="3"/>
  <c r="F44" i="4" s="1"/>
  <c r="H49" i="4"/>
  <c r="J83" i="3"/>
  <c r="E49" i="4"/>
  <c r="J82" i="3"/>
  <c r="H48" i="4"/>
  <c r="J81" i="3"/>
  <c r="E48" i="4"/>
  <c r="J80" i="3"/>
  <c r="H47" i="4"/>
  <c r="J79" i="3"/>
  <c r="E47" i="4"/>
  <c r="J78" i="3"/>
  <c r="H46" i="4"/>
  <c r="J77" i="3"/>
  <c r="E46" i="4"/>
  <c r="J76" i="3"/>
  <c r="H45" i="4"/>
  <c r="J75" i="3"/>
  <c r="E45" i="4"/>
  <c r="J74" i="3"/>
  <c r="H44" i="4"/>
  <c r="J73" i="3"/>
  <c r="E44" i="4"/>
  <c r="J72" i="3"/>
  <c r="M73" i="3" l="1"/>
  <c r="M75" i="3"/>
  <c r="M27" i="13" s="1"/>
  <c r="M77" i="3"/>
  <c r="M36" i="13" s="1"/>
  <c r="M79" i="3"/>
  <c r="M81" i="3"/>
  <c r="M28" i="13" s="1"/>
  <c r="M83" i="3"/>
  <c r="M39" i="13" s="1"/>
  <c r="M74" i="3"/>
  <c r="M13" i="13" s="1"/>
  <c r="M76" i="3"/>
  <c r="M33" i="13" s="1"/>
  <c r="M78" i="3"/>
  <c r="M80" i="3"/>
  <c r="M14" i="13" s="1"/>
  <c r="M82" i="3"/>
  <c r="M37" i="13" s="1"/>
  <c r="M72" i="3"/>
  <c r="E43" i="4" l="1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 l="1"/>
  <c r="E10" i="4"/>
  <c r="M5" i="3" l="1"/>
  <c r="M31" i="13" s="1"/>
  <c r="M6" i="3"/>
  <c r="M8" i="3"/>
  <c r="M26" i="13" s="1"/>
  <c r="M9" i="3"/>
  <c r="M32" i="13" s="1"/>
  <c r="M10" i="3"/>
  <c r="M12" i="3"/>
  <c r="M40" i="13" s="1"/>
  <c r="M13" i="3"/>
  <c r="M14" i="3"/>
  <c r="M21" i="13" s="1"/>
  <c r="M16" i="3"/>
  <c r="M41" i="13" s="1"/>
  <c r="M17" i="3"/>
  <c r="M18" i="3"/>
  <c r="M22" i="13" s="1"/>
  <c r="M20" i="3"/>
  <c r="M29" i="13" s="1"/>
  <c r="M21" i="3"/>
  <c r="M22" i="3"/>
  <c r="M24" i="3"/>
  <c r="M30" i="13" s="1"/>
  <c r="M25" i="3"/>
  <c r="M26" i="3"/>
  <c r="M28" i="3"/>
  <c r="M34" i="13" s="1"/>
  <c r="M29" i="3"/>
  <c r="M30" i="3"/>
  <c r="M32" i="3"/>
  <c r="M38" i="13" s="1"/>
  <c r="M33" i="3"/>
  <c r="M34" i="3"/>
  <c r="M36" i="3"/>
  <c r="M37" i="3"/>
  <c r="M38" i="3"/>
  <c r="M20" i="13" s="1"/>
  <c r="M40" i="3"/>
  <c r="M41" i="3"/>
  <c r="M42" i="3"/>
  <c r="M12" i="13" s="1"/>
  <c r="M44" i="3"/>
  <c r="M45" i="3"/>
  <c r="M46" i="3"/>
  <c r="M48" i="3"/>
  <c r="M35" i="13" s="1"/>
  <c r="M49" i="3"/>
  <c r="M50" i="3"/>
  <c r="M15" i="13" s="1"/>
  <c r="M52" i="3"/>
  <c r="M53" i="3"/>
  <c r="M54" i="3"/>
  <c r="M16" i="13" s="1"/>
  <c r="M56" i="3"/>
  <c r="M57" i="3"/>
  <c r="M58" i="3"/>
  <c r="M60" i="3"/>
  <c r="M61" i="3"/>
  <c r="M62" i="3"/>
  <c r="M17" i="13" s="1"/>
  <c r="M64" i="3"/>
  <c r="M65" i="3"/>
  <c r="M66" i="3"/>
  <c r="M18" i="13" s="1"/>
  <c r="M68" i="3"/>
  <c r="M69" i="3"/>
  <c r="M70" i="3"/>
  <c r="M4" i="3"/>
  <c r="M25" i="13" s="1"/>
  <c r="H25" i="4" l="1"/>
  <c r="E24" i="4"/>
  <c r="H23" i="4"/>
  <c r="H21" i="4"/>
  <c r="E20" i="4"/>
  <c r="H19" i="4"/>
  <c r="E17" i="4"/>
  <c r="H17" i="4"/>
  <c r="E13" i="4"/>
  <c r="N6" i="4"/>
  <c r="N4" i="4"/>
  <c r="G6" i="4"/>
  <c r="E6" i="4"/>
  <c r="E7" i="4"/>
  <c r="F4" i="4"/>
  <c r="J70" i="3"/>
  <c r="H26" i="4"/>
  <c r="J69" i="3"/>
  <c r="E26" i="4"/>
  <c r="J68" i="3"/>
  <c r="J66" i="3"/>
  <c r="J65" i="3"/>
  <c r="E25" i="4"/>
  <c r="J64" i="3"/>
  <c r="J62" i="3"/>
  <c r="H24" i="4"/>
  <c r="J61" i="3"/>
  <c r="J60" i="3"/>
  <c r="J58" i="3"/>
  <c r="J57" i="3"/>
  <c r="E23" i="4"/>
  <c r="J56" i="3"/>
  <c r="J54" i="3"/>
  <c r="H22" i="4"/>
  <c r="J53" i="3"/>
  <c r="E22" i="4"/>
  <c r="J52" i="3"/>
  <c r="J50" i="3"/>
  <c r="J49" i="3"/>
  <c r="E21" i="4"/>
  <c r="J48" i="3"/>
  <c r="J46" i="3"/>
  <c r="H20" i="4"/>
  <c r="J45" i="3"/>
  <c r="J44" i="3"/>
  <c r="J42" i="3"/>
  <c r="J41" i="3"/>
  <c r="E19" i="4"/>
  <c r="J40" i="3"/>
  <c r="J38" i="3"/>
  <c r="H18" i="4"/>
  <c r="J37" i="3"/>
  <c r="E18" i="4"/>
  <c r="J36" i="3"/>
  <c r="J34" i="3"/>
  <c r="J33" i="3"/>
  <c r="J32" i="3"/>
  <c r="J30" i="3"/>
  <c r="H16" i="4"/>
  <c r="J29" i="3"/>
  <c r="J28" i="3"/>
  <c r="J26" i="3"/>
  <c r="J25" i="3"/>
  <c r="E15" i="4"/>
  <c r="J24" i="3"/>
  <c r="J22" i="3"/>
  <c r="J21" i="3"/>
  <c r="E14" i="4"/>
  <c r="J20" i="3"/>
  <c r="J18" i="3"/>
  <c r="J17" i="3"/>
  <c r="J16" i="3"/>
  <c r="J14" i="3"/>
  <c r="H12" i="4"/>
  <c r="J13" i="3"/>
  <c r="E12" i="4"/>
  <c r="J12" i="3"/>
  <c r="Q12" i="3" s="1"/>
  <c r="J10" i="3"/>
  <c r="J9" i="3"/>
  <c r="E11" i="4"/>
  <c r="J8" i="3"/>
  <c r="J6" i="3"/>
  <c r="J5" i="3"/>
  <c r="I70" i="3"/>
  <c r="F43" i="4" s="1"/>
  <c r="I69" i="3"/>
  <c r="I68" i="3"/>
  <c r="I66" i="3"/>
  <c r="F42" i="4" s="1"/>
  <c r="I65" i="3"/>
  <c r="I64" i="3"/>
  <c r="I62" i="3"/>
  <c r="F41" i="4" s="1"/>
  <c r="I61" i="3"/>
  <c r="I60" i="3"/>
  <c r="I58" i="3"/>
  <c r="F40" i="4" s="1"/>
  <c r="I57" i="3"/>
  <c r="I56" i="3"/>
  <c r="I54" i="3"/>
  <c r="F39" i="4" s="1"/>
  <c r="I53" i="3"/>
  <c r="I52" i="3"/>
  <c r="I50" i="3"/>
  <c r="F38" i="4" s="1"/>
  <c r="I49" i="3"/>
  <c r="I48" i="3"/>
  <c r="I46" i="3"/>
  <c r="F37" i="4" s="1"/>
  <c r="I45" i="3"/>
  <c r="I44" i="3"/>
  <c r="I42" i="3"/>
  <c r="F36" i="4" s="1"/>
  <c r="I41" i="3"/>
  <c r="I40" i="3"/>
  <c r="I38" i="3"/>
  <c r="F35" i="4" s="1"/>
  <c r="I37" i="3"/>
  <c r="I36" i="3"/>
  <c r="I34" i="3"/>
  <c r="F34" i="4" s="1"/>
  <c r="I33" i="3"/>
  <c r="I32" i="3"/>
  <c r="I30" i="3"/>
  <c r="F33" i="4" s="1"/>
  <c r="I29" i="3"/>
  <c r="I28" i="3"/>
  <c r="I26" i="3"/>
  <c r="F32" i="4" s="1"/>
  <c r="I25" i="3"/>
  <c r="I24" i="3"/>
  <c r="I22" i="3"/>
  <c r="F31" i="4" s="1"/>
  <c r="I21" i="3"/>
  <c r="I20" i="3"/>
  <c r="I18" i="3"/>
  <c r="F30" i="4" s="1"/>
  <c r="I17" i="3"/>
  <c r="I16" i="3"/>
  <c r="I14" i="3"/>
  <c r="F29" i="4" s="1"/>
  <c r="I13" i="3"/>
  <c r="I12" i="3"/>
  <c r="I10" i="3"/>
  <c r="F28" i="4" s="1"/>
  <c r="I9" i="3"/>
  <c r="I8" i="3"/>
  <c r="I6" i="3"/>
  <c r="F27" i="4" s="1"/>
  <c r="I5" i="3"/>
  <c r="J4" i="3"/>
  <c r="I4" i="3"/>
  <c r="D15" i="4" l="1"/>
  <c r="Q24" i="3"/>
  <c r="D17" i="4"/>
  <c r="Q32" i="3"/>
  <c r="Q16" i="3"/>
  <c r="G16" i="4"/>
  <c r="Q29" i="3"/>
  <c r="G17" i="4"/>
  <c r="Q33" i="3"/>
  <c r="Q45" i="3"/>
  <c r="Q68" i="3"/>
  <c r="G10" i="4"/>
  <c r="Q5" i="3"/>
  <c r="G11" i="4"/>
  <c r="Q9" i="3"/>
  <c r="Q13" i="3"/>
  <c r="G13" i="4"/>
  <c r="Q17" i="3"/>
  <c r="G14" i="4"/>
  <c r="Q21" i="3"/>
  <c r="G15" i="4"/>
  <c r="Q25" i="3"/>
  <c r="D34" i="4"/>
  <c r="Q34" i="3"/>
  <c r="Q41" i="3"/>
  <c r="Q49" i="3"/>
  <c r="Q53" i="3"/>
  <c r="Q61" i="3"/>
  <c r="D14" i="4"/>
  <c r="Q20" i="3"/>
  <c r="Q37" i="3"/>
  <c r="Q56" i="3"/>
  <c r="Q64" i="3"/>
  <c r="D43" i="4"/>
  <c r="Q70" i="3"/>
  <c r="Q79" i="3"/>
  <c r="Q73" i="3"/>
  <c r="Q77" i="3"/>
  <c r="Q81" i="3"/>
  <c r="Q75" i="3"/>
  <c r="Q74" i="3"/>
  <c r="Q78" i="3"/>
  <c r="Q82" i="3"/>
  <c r="Q83" i="3"/>
  <c r="Q80" i="3"/>
  <c r="Q76" i="3"/>
  <c r="Q4" i="3"/>
  <c r="Q15" i="3"/>
  <c r="Q27" i="3"/>
  <c r="Q35" i="3"/>
  <c r="Q51" i="3"/>
  <c r="Q47" i="3"/>
  <c r="Q67" i="3"/>
  <c r="Q55" i="3"/>
  <c r="Q11" i="3"/>
  <c r="Q7" i="3"/>
  <c r="Q19" i="3"/>
  <c r="Q31" i="3"/>
  <c r="Q39" i="3"/>
  <c r="Q71" i="3"/>
  <c r="Q59" i="3"/>
  <c r="Q43" i="3"/>
  <c r="Q63" i="3"/>
  <c r="Q23" i="3"/>
  <c r="Q72" i="3"/>
  <c r="D27" i="4"/>
  <c r="Q6" i="3"/>
  <c r="Q10" i="3"/>
  <c r="D30" i="4"/>
  <c r="Q18" i="3"/>
  <c r="D31" i="4"/>
  <c r="Q22" i="3"/>
  <c r="D32" i="4"/>
  <c r="Q26" i="3"/>
  <c r="D33" i="4"/>
  <c r="Q30" i="3"/>
  <c r="Q36" i="3"/>
  <c r="D35" i="4"/>
  <c r="Q38" i="3"/>
  <c r="D36" i="4"/>
  <c r="Q42" i="3"/>
  <c r="D37" i="4"/>
  <c r="Q46" i="3"/>
  <c r="D38" i="4"/>
  <c r="Q50" i="3"/>
  <c r="Q57" i="3"/>
  <c r="Q65" i="3"/>
  <c r="Q69" i="3"/>
  <c r="D29" i="4"/>
  <c r="Q14" i="3"/>
  <c r="Q40" i="3"/>
  <c r="Q44" i="3"/>
  <c r="Q48" i="3"/>
  <c r="Q52" i="3"/>
  <c r="D39" i="4"/>
  <c r="Q54" i="3"/>
  <c r="D40" i="4"/>
  <c r="Q58" i="3"/>
  <c r="D41" i="4"/>
  <c r="Q62" i="3"/>
  <c r="D42" i="4"/>
  <c r="Q66" i="3"/>
  <c r="D11" i="4"/>
  <c r="Q8" i="3"/>
  <c r="D16" i="4"/>
  <c r="Q28" i="3"/>
  <c r="Q60" i="3"/>
  <c r="D10" i="4"/>
  <c r="G26" i="4"/>
  <c r="D26" i="4"/>
  <c r="G25" i="4"/>
  <c r="D22" i="4"/>
  <c r="D23" i="4"/>
  <c r="D24" i="4"/>
  <c r="D25" i="4"/>
  <c r="G23" i="4"/>
  <c r="G22" i="4"/>
  <c r="G24" i="4"/>
  <c r="G20" i="4"/>
  <c r="G19" i="4"/>
  <c r="G21" i="4"/>
  <c r="D19" i="4"/>
  <c r="D20" i="4"/>
  <c r="D21" i="4"/>
  <c r="D18" i="4"/>
  <c r="G18" i="4"/>
  <c r="F12" i="4"/>
  <c r="F14" i="4"/>
  <c r="F19" i="4"/>
  <c r="F21" i="4"/>
  <c r="I22" i="4"/>
  <c r="F25" i="4"/>
  <c r="I26" i="4"/>
  <c r="F10" i="4"/>
  <c r="I10" i="4"/>
  <c r="F11" i="4"/>
  <c r="I12" i="4"/>
  <c r="F13" i="4"/>
  <c r="F15" i="4"/>
  <c r="F17" i="4"/>
  <c r="I21" i="4"/>
  <c r="F22" i="4"/>
  <c r="F24" i="4"/>
  <c r="F26" i="4"/>
  <c r="I25" i="4"/>
  <c r="I24" i="4"/>
  <c r="I20" i="4"/>
  <c r="F20" i="4"/>
  <c r="I19" i="4"/>
  <c r="I18" i="4"/>
  <c r="F18" i="4"/>
  <c r="I17" i="4"/>
  <c r="I16" i="4"/>
  <c r="F16" i="4"/>
  <c r="I15" i="4"/>
  <c r="I14" i="4"/>
  <c r="I13" i="4"/>
  <c r="I11" i="4"/>
  <c r="I23" i="4"/>
  <c r="F23" i="4"/>
  <c r="E16" i="4"/>
  <c r="H15" i="4"/>
  <c r="H14" i="4"/>
  <c r="H13" i="4"/>
  <c r="H11" i="4"/>
  <c r="H10" i="4"/>
  <c r="I1" i="13" l="1"/>
  <c r="C2" i="13"/>
  <c r="A1" i="13"/>
  <c r="J1" i="13"/>
  <c r="A2" i="20" s="1"/>
  <c r="D2" i="13"/>
  <c r="N9" i="13"/>
  <c r="C8" i="13"/>
  <c r="I11" i="13"/>
  <c r="N10" i="13"/>
  <c r="G6" i="13"/>
  <c r="J2" i="13"/>
  <c r="A3" i="20" s="1"/>
  <c r="A3" i="13"/>
  <c r="B4" i="13"/>
  <c r="I8" i="13"/>
  <c r="G4" i="13"/>
  <c r="C3" i="13"/>
  <c r="H9" i="13"/>
  <c r="D5" i="13"/>
  <c r="D1" i="13"/>
  <c r="A10" i="13"/>
  <c r="B9" i="13"/>
  <c r="F7" i="13"/>
  <c r="B8" i="13"/>
  <c r="I10" i="13"/>
  <c r="N3" i="13"/>
  <c r="B7" i="13"/>
  <c r="F9" i="13"/>
  <c r="N5" i="13"/>
  <c r="I4" i="13"/>
  <c r="G8" i="13"/>
  <c r="C11" i="13"/>
  <c r="F10" i="13"/>
  <c r="B10" i="13"/>
  <c r="N6" i="13"/>
  <c r="G2" i="13"/>
  <c r="G7" i="13"/>
  <c r="F4" i="13"/>
  <c r="N4" i="13"/>
  <c r="H3" i="13"/>
  <c r="D9" i="13"/>
  <c r="I5" i="13"/>
  <c r="H1" i="13"/>
  <c r="A6" i="13"/>
  <c r="C6" i="13"/>
  <c r="F11" i="13"/>
  <c r="J5" i="13"/>
  <c r="A6" i="20" s="1"/>
  <c r="C5" i="13"/>
  <c r="G9" i="13"/>
  <c r="I2" i="13"/>
  <c r="A9" i="13"/>
  <c r="I7" i="13"/>
  <c r="C1" i="13"/>
  <c r="G3" i="13"/>
  <c r="F8" i="13"/>
  <c r="N8" i="13"/>
  <c r="H11" i="13"/>
  <c r="J10" i="13"/>
  <c r="A11" i="20" s="1"/>
  <c r="F6" i="13"/>
  <c r="B6" i="13"/>
  <c r="N2" i="13"/>
  <c r="A11" i="13"/>
  <c r="C9" i="13"/>
  <c r="J4" i="13"/>
  <c r="A5" i="20" s="1"/>
  <c r="D4" i="13"/>
  <c r="B3" i="13"/>
  <c r="A4" i="13"/>
  <c r="I9" i="13"/>
  <c r="G1" i="13"/>
  <c r="F1" i="13"/>
  <c r="A2" i="13"/>
  <c r="D3" i="13"/>
  <c r="J9" i="13"/>
  <c r="A10" i="20" s="1"/>
  <c r="H4" i="13"/>
  <c r="I6" i="13"/>
  <c r="C7" i="13"/>
  <c r="C10" i="13"/>
  <c r="J7" i="13"/>
  <c r="A8" i="20" s="1"/>
  <c r="H2" i="13"/>
  <c r="J3" i="13"/>
  <c r="A4" i="20" s="1"/>
  <c r="N7" i="13"/>
  <c r="J8" i="13"/>
  <c r="A9" i="20" s="1"/>
  <c r="D8" i="13"/>
  <c r="B11" i="13"/>
  <c r="A8" i="13"/>
  <c r="G10" i="13"/>
  <c r="J6" i="13"/>
  <c r="A7" i="20" s="1"/>
  <c r="F2" i="13"/>
  <c r="B2" i="13"/>
  <c r="A7" i="13"/>
  <c r="D6" i="13"/>
  <c r="G11" i="13"/>
  <c r="C4" i="13"/>
  <c r="A5" i="13"/>
  <c r="I3" i="13"/>
  <c r="H5" i="13"/>
  <c r="N1" i="13"/>
  <c r="D11" i="13"/>
  <c r="B1" i="13"/>
  <c r="H8" i="13"/>
  <c r="F3" i="13"/>
  <c r="D10" i="13"/>
  <c r="N11" i="13"/>
  <c r="G5" i="13"/>
  <c r="H7" i="13"/>
  <c r="D7" i="13"/>
  <c r="J11" i="13"/>
  <c r="A12" i="20" s="1"/>
  <c r="H6" i="13"/>
  <c r="B5" i="13"/>
  <c r="H10" i="13"/>
  <c r="F5" i="13"/>
  <c r="K9" i="13"/>
  <c r="L2" i="13"/>
  <c r="K3" i="13"/>
  <c r="K6" i="13"/>
  <c r="B7" i="20" s="1"/>
  <c r="K11" i="13"/>
  <c r="K4" i="13"/>
  <c r="B5" i="20" s="1"/>
  <c r="K7" i="13"/>
  <c r="B8" i="20" s="1"/>
  <c r="K8" i="13"/>
  <c r="K1" i="13"/>
  <c r="L6" i="13"/>
  <c r="K5" i="13"/>
  <c r="L11" i="13"/>
  <c r="L1" i="13"/>
  <c r="L4" i="13"/>
  <c r="K2" i="13"/>
  <c r="L9" i="13"/>
  <c r="L3" i="13"/>
  <c r="L5" i="13"/>
  <c r="L8" i="13"/>
  <c r="K10" i="13"/>
  <c r="L7" i="13"/>
  <c r="L10" i="13"/>
  <c r="M5" i="13"/>
  <c r="M6" i="13"/>
  <c r="M4" i="13"/>
  <c r="M7" i="13"/>
  <c r="M3" i="13"/>
  <c r="M8" i="13"/>
  <c r="M10" i="13"/>
  <c r="M2" i="13"/>
  <c r="M11" i="13"/>
  <c r="M9" i="13"/>
  <c r="M1" i="13"/>
  <c r="F16" i="2"/>
  <c r="B6" i="20" l="1"/>
  <c r="B3" i="20"/>
  <c r="B4" i="20"/>
  <c r="B2" i="20"/>
  <c r="B10" i="20"/>
  <c r="B11" i="20"/>
  <c r="B9" i="20"/>
  <c r="B12" i="20"/>
  <c r="D10" i="20"/>
  <c r="F10" i="20"/>
  <c r="G10" i="20"/>
  <c r="C10" i="20" s="1"/>
  <c r="D2" i="20"/>
  <c r="F2" i="20"/>
  <c r="G2" i="20"/>
  <c r="C2" i="20" s="1"/>
  <c r="D4" i="20"/>
  <c r="F4" i="20"/>
  <c r="G4" i="20"/>
  <c r="C4" i="20" s="1"/>
  <c r="D5" i="20"/>
  <c r="F5" i="20"/>
  <c r="G5" i="20"/>
  <c r="C5" i="20" s="1"/>
  <c r="G3" i="20"/>
  <c r="C3" i="20" s="1"/>
  <c r="D3" i="20"/>
  <c r="F3" i="20"/>
  <c r="G12" i="20"/>
  <c r="C12" i="20" s="1"/>
  <c r="F12" i="20"/>
  <c r="D12" i="20"/>
  <c r="F7" i="20"/>
  <c r="G7" i="20"/>
  <c r="C7" i="20" s="1"/>
  <c r="D7" i="20"/>
  <c r="D6" i="20"/>
  <c r="F6" i="20"/>
  <c r="G6" i="20"/>
  <c r="C6" i="20" s="1"/>
  <c r="D9" i="20"/>
  <c r="G9" i="20"/>
  <c r="C9" i="20" s="1"/>
  <c r="F9" i="20"/>
  <c r="G8" i="20"/>
  <c r="C8" i="20" s="1"/>
  <c r="D8" i="20"/>
  <c r="F8" i="20"/>
  <c r="D11" i="20"/>
  <c r="G11" i="20"/>
  <c r="C11" i="20" s="1"/>
  <c r="F11" i="20"/>
  <c r="F18" i="2"/>
  <c r="H58" i="4" s="1"/>
  <c r="F56" i="4"/>
  <c r="D18" i="2"/>
  <c r="B56" i="4"/>
  <c r="D35" i="5" l="1"/>
  <c r="F35" i="5" s="1"/>
  <c r="G35" i="5" s="1"/>
  <c r="I35" i="5" s="1"/>
  <c r="D43" i="5"/>
  <c r="F43" i="5" s="1"/>
  <c r="G43" i="5" s="1"/>
  <c r="D51" i="5"/>
  <c r="E51" i="5" s="1"/>
  <c r="D57" i="5"/>
  <c r="F57" i="5" s="1"/>
  <c r="G57" i="5" s="1"/>
  <c r="D65" i="5"/>
  <c r="F65" i="5" s="1"/>
  <c r="G65" i="5" s="1"/>
  <c r="I65" i="5" s="1"/>
  <c r="D32" i="5"/>
  <c r="F32" i="5" s="1"/>
  <c r="G32" i="5" s="1"/>
  <c r="D48" i="5"/>
  <c r="F48" i="5" s="1"/>
  <c r="G48" i="5" s="1"/>
  <c r="D62" i="5"/>
  <c r="D46" i="5"/>
  <c r="F46" i="5" s="1"/>
  <c r="G46" i="5" s="1"/>
  <c r="I46" i="5" s="1"/>
  <c r="D64" i="5"/>
  <c r="E64" i="5" s="1"/>
  <c r="D37" i="5"/>
  <c r="E37" i="5" s="1"/>
  <c r="D45" i="5"/>
  <c r="F45" i="5" s="1"/>
  <c r="G45" i="5" s="1"/>
  <c r="D59" i="5"/>
  <c r="F59" i="5" s="1"/>
  <c r="G59" i="5" s="1"/>
  <c r="I59" i="5" s="1"/>
  <c r="D67" i="5"/>
  <c r="F67" i="5" s="1"/>
  <c r="G67" i="5" s="1"/>
  <c r="D36" i="5"/>
  <c r="E36" i="5" s="1"/>
  <c r="D52" i="5"/>
  <c r="F52" i="5" s="1"/>
  <c r="G52" i="5" s="1"/>
  <c r="D66" i="5"/>
  <c r="F66" i="5" s="1"/>
  <c r="G66" i="5" s="1"/>
  <c r="D34" i="5"/>
  <c r="E34" i="5" s="1"/>
  <c r="D50" i="5"/>
  <c r="E50" i="5" s="1"/>
  <c r="D68" i="5"/>
  <c r="F68" i="5" s="1"/>
  <c r="G68" i="5" s="1"/>
  <c r="D31" i="5"/>
  <c r="F31" i="5" s="1"/>
  <c r="G31" i="5" s="1"/>
  <c r="H31" i="5" s="1"/>
  <c r="J31" i="5" s="1"/>
  <c r="D39" i="5"/>
  <c r="E39" i="5" s="1"/>
  <c r="D47" i="5"/>
  <c r="E47" i="5" s="1"/>
  <c r="D53" i="5"/>
  <c r="D61" i="5"/>
  <c r="F61" i="5" s="1"/>
  <c r="G61" i="5" s="1"/>
  <c r="I61" i="5" s="1"/>
  <c r="D69" i="5"/>
  <c r="E69" i="5" s="1"/>
  <c r="D40" i="5"/>
  <c r="F40" i="5" s="1"/>
  <c r="G40" i="5" s="1"/>
  <c r="D56" i="5"/>
  <c r="F56" i="5" s="1"/>
  <c r="G56" i="5" s="1"/>
  <c r="D70" i="5"/>
  <c r="F70" i="5" s="1"/>
  <c r="G70" i="5" s="1"/>
  <c r="I70" i="5" s="1"/>
  <c r="D38" i="5"/>
  <c r="E38" i="5" s="1"/>
  <c r="D54" i="5"/>
  <c r="E54" i="5" s="1"/>
  <c r="D72" i="5"/>
  <c r="F72" i="5" s="1"/>
  <c r="G72" i="5" s="1"/>
  <c r="D33" i="5"/>
  <c r="F33" i="5" s="1"/>
  <c r="G33" i="5" s="1"/>
  <c r="D41" i="5"/>
  <c r="E41" i="5" s="1"/>
  <c r="D49" i="5"/>
  <c r="F49" i="5" s="1"/>
  <c r="G49" i="5" s="1"/>
  <c r="D55" i="5"/>
  <c r="F55" i="5" s="1"/>
  <c r="G55" i="5" s="1"/>
  <c r="D63" i="5"/>
  <c r="F63" i="5" s="1"/>
  <c r="G63" i="5" s="1"/>
  <c r="I63" i="5" s="1"/>
  <c r="D71" i="5"/>
  <c r="E71" i="5" s="1"/>
  <c r="D44" i="5"/>
  <c r="E44" i="5" s="1"/>
  <c r="D60" i="5"/>
  <c r="D42" i="5"/>
  <c r="F42" i="5" s="1"/>
  <c r="G42" i="5" s="1"/>
  <c r="D58" i="5"/>
  <c r="E58" i="5" s="1"/>
  <c r="D73" i="5"/>
  <c r="E73" i="5" s="1"/>
  <c r="D15" i="5"/>
  <c r="F15" i="5" s="1"/>
  <c r="G15" i="5" s="1"/>
  <c r="D25" i="5"/>
  <c r="F25" i="5" s="1"/>
  <c r="G25" i="5" s="1"/>
  <c r="D13" i="5"/>
  <c r="E13" i="5" s="1"/>
  <c r="D26" i="5"/>
  <c r="E26" i="5" s="1"/>
  <c r="D18" i="5"/>
  <c r="E18" i="5" s="1"/>
  <c r="D10" i="5"/>
  <c r="F10" i="5" s="1"/>
  <c r="G10" i="5" s="1"/>
  <c r="D27" i="5"/>
  <c r="F27" i="5" s="1"/>
  <c r="G27" i="5" s="1"/>
  <c r="D19" i="5"/>
  <c r="E19" i="5" s="1"/>
  <c r="D29" i="5"/>
  <c r="D23" i="5"/>
  <c r="F23" i="5" s="1"/>
  <c r="G23" i="5" s="1"/>
  <c r="D9" i="5"/>
  <c r="E9" i="5" s="1"/>
  <c r="D24" i="5"/>
  <c r="E24" i="5" s="1"/>
  <c r="D16" i="5"/>
  <c r="E16" i="5" s="1"/>
  <c r="D8" i="5"/>
  <c r="D11" i="5"/>
  <c r="F11" i="5" s="1"/>
  <c r="G11" i="5" s="1"/>
  <c r="D7" i="5"/>
  <c r="F7" i="5" s="1"/>
  <c r="G7" i="5" s="1"/>
  <c r="I7" i="5" s="1"/>
  <c r="D6" i="5"/>
  <c r="E6" i="5" s="1"/>
  <c r="D21" i="5"/>
  <c r="D5" i="5"/>
  <c r="E5" i="5" s="1"/>
  <c r="D22" i="5"/>
  <c r="E22" i="5" s="1"/>
  <c r="D14" i="5"/>
  <c r="E14" i="5" s="1"/>
  <c r="D4" i="5"/>
  <c r="D17" i="5"/>
  <c r="E17" i="5" s="1"/>
  <c r="D28" i="5"/>
  <c r="E28" i="5" s="1"/>
  <c r="D20" i="5"/>
  <c r="E20" i="5" s="1"/>
  <c r="D12" i="5"/>
  <c r="D30" i="5"/>
  <c r="D3" i="5"/>
  <c r="D75" i="5"/>
  <c r="E75" i="5" s="1"/>
  <c r="D76" i="5"/>
  <c r="D80" i="5"/>
  <c r="E80" i="5" s="1"/>
  <c r="D82" i="5"/>
  <c r="E82" i="5" s="1"/>
  <c r="D79" i="5"/>
  <c r="E79" i="5" s="1"/>
  <c r="D77" i="5"/>
  <c r="E77" i="5" s="1"/>
  <c r="D81" i="5"/>
  <c r="D74" i="5"/>
  <c r="E74" i="5" s="1"/>
  <c r="D78" i="5"/>
  <c r="E78" i="5" s="1"/>
  <c r="J80" i="20"/>
  <c r="I80" i="20"/>
  <c r="J76" i="20"/>
  <c r="I63" i="20"/>
  <c r="H60" i="20"/>
  <c r="I60" i="20"/>
  <c r="H56" i="20"/>
  <c r="J56" i="20"/>
  <c r="I56" i="20"/>
  <c r="I50" i="20"/>
  <c r="I44" i="20"/>
  <c r="H41" i="20"/>
  <c r="I41" i="20"/>
  <c r="H38" i="20"/>
  <c r="J38" i="20"/>
  <c r="I38" i="20"/>
  <c r="I34" i="20"/>
  <c r="I31" i="20"/>
  <c r="H25" i="20"/>
  <c r="I25" i="20"/>
  <c r="H19" i="20"/>
  <c r="J19" i="20"/>
  <c r="I19" i="20"/>
  <c r="I12" i="20"/>
  <c r="I7" i="20"/>
  <c r="H5" i="20"/>
  <c r="I5" i="20"/>
  <c r="H2" i="20"/>
  <c r="I2" i="20"/>
  <c r="J2" i="20"/>
  <c r="I81" i="20"/>
  <c r="I77" i="20"/>
  <c r="H71" i="20"/>
  <c r="I71" i="20"/>
  <c r="H68" i="20"/>
  <c r="J68" i="20"/>
  <c r="I68" i="20"/>
  <c r="I64" i="20"/>
  <c r="I61" i="20"/>
  <c r="H57" i="20"/>
  <c r="I57" i="20"/>
  <c r="H54" i="20"/>
  <c r="J54" i="20"/>
  <c r="I54" i="20"/>
  <c r="I51" i="20"/>
  <c r="I48" i="20"/>
  <c r="H45" i="20"/>
  <c r="I45" i="20"/>
  <c r="H39" i="20"/>
  <c r="J39" i="20"/>
  <c r="I39" i="20"/>
  <c r="I35" i="20"/>
  <c r="I28" i="20"/>
  <c r="H26" i="20"/>
  <c r="I26" i="20"/>
  <c r="H23" i="20"/>
  <c r="J23" i="20"/>
  <c r="I23" i="20"/>
  <c r="I20" i="20"/>
  <c r="H16" i="20"/>
  <c r="H13" i="20"/>
  <c r="J13" i="20"/>
  <c r="I13" i="20"/>
  <c r="H10" i="20"/>
  <c r="J10" i="20"/>
  <c r="I10" i="20"/>
  <c r="H3" i="20"/>
  <c r="J3" i="20"/>
  <c r="I3" i="20"/>
  <c r="H79" i="20"/>
  <c r="I79" i="20"/>
  <c r="J79" i="20"/>
  <c r="H78" i="20"/>
  <c r="J78" i="20"/>
  <c r="I78" i="20"/>
  <c r="H75" i="20"/>
  <c r="I75" i="20"/>
  <c r="J75" i="20"/>
  <c r="H74" i="20"/>
  <c r="J74" i="20"/>
  <c r="I74" i="20"/>
  <c r="H72" i="20"/>
  <c r="J72" i="20"/>
  <c r="I72" i="20"/>
  <c r="H70" i="20"/>
  <c r="I70" i="20"/>
  <c r="J70" i="20"/>
  <c r="H69" i="20"/>
  <c r="J69" i="20"/>
  <c r="I69" i="20"/>
  <c r="H66" i="20"/>
  <c r="I66" i="20"/>
  <c r="J66" i="20"/>
  <c r="H65" i="20"/>
  <c r="J65" i="20"/>
  <c r="I65" i="20"/>
  <c r="H62" i="20"/>
  <c r="J62" i="20"/>
  <c r="I62" i="20"/>
  <c r="H59" i="20"/>
  <c r="I59" i="20"/>
  <c r="J59" i="20"/>
  <c r="H58" i="20"/>
  <c r="J58" i="20"/>
  <c r="I58" i="20"/>
  <c r="H55" i="20"/>
  <c r="I55" i="20"/>
  <c r="J55" i="20"/>
  <c r="H53" i="20"/>
  <c r="I53" i="20"/>
  <c r="J53" i="20"/>
  <c r="H52" i="20"/>
  <c r="J52" i="20"/>
  <c r="I52" i="20"/>
  <c r="H49" i="20"/>
  <c r="J49" i="20"/>
  <c r="I49" i="20"/>
  <c r="H47" i="20"/>
  <c r="I47" i="20"/>
  <c r="J47" i="20"/>
  <c r="H46" i="20"/>
  <c r="J46" i="20"/>
  <c r="I46" i="20"/>
  <c r="H43" i="20"/>
  <c r="I43" i="20"/>
  <c r="J43" i="20"/>
  <c r="H42" i="20"/>
  <c r="J42" i="20"/>
  <c r="I42" i="20"/>
  <c r="H40" i="20"/>
  <c r="I40" i="20"/>
  <c r="H37" i="20"/>
  <c r="I37" i="20"/>
  <c r="H36" i="20"/>
  <c r="J36" i="20"/>
  <c r="H33" i="20"/>
  <c r="I33" i="20"/>
  <c r="H32" i="20"/>
  <c r="J32" i="20"/>
  <c r="H30" i="20"/>
  <c r="I30" i="20"/>
  <c r="H29" i="20"/>
  <c r="J29" i="20"/>
  <c r="H27" i="20"/>
  <c r="I27" i="20"/>
  <c r="H24" i="20"/>
  <c r="I24" i="20"/>
  <c r="H22" i="20"/>
  <c r="I22" i="20"/>
  <c r="H21" i="20"/>
  <c r="J21" i="20"/>
  <c r="H18" i="20"/>
  <c r="I18" i="20"/>
  <c r="H17" i="20"/>
  <c r="J17" i="20"/>
  <c r="H15" i="20"/>
  <c r="I15" i="20"/>
  <c r="H14" i="20"/>
  <c r="J14" i="20"/>
  <c r="H11" i="20"/>
  <c r="J11" i="20"/>
  <c r="H9" i="20"/>
  <c r="I9" i="20"/>
  <c r="H8" i="20"/>
  <c r="J8" i="20"/>
  <c r="H6" i="20"/>
  <c r="J6" i="20"/>
  <c r="H4" i="20"/>
  <c r="I4" i="20"/>
  <c r="E17" i="20"/>
  <c r="E33" i="20"/>
  <c r="E49" i="20"/>
  <c r="E65" i="20"/>
  <c r="E81" i="20"/>
  <c r="E14" i="20"/>
  <c r="E30" i="20"/>
  <c r="E46" i="20"/>
  <c r="E62" i="20"/>
  <c r="E78" i="20"/>
  <c r="E15" i="20"/>
  <c r="E31" i="20"/>
  <c r="E47" i="20"/>
  <c r="E63" i="20"/>
  <c r="E79" i="20"/>
  <c r="E16" i="20"/>
  <c r="E32" i="20"/>
  <c r="E48" i="20"/>
  <c r="E64" i="20"/>
  <c r="E80" i="20"/>
  <c r="E5" i="20"/>
  <c r="E21" i="20"/>
  <c r="E37" i="20"/>
  <c r="E53" i="20"/>
  <c r="E69" i="20"/>
  <c r="E2" i="20"/>
  <c r="E18" i="20"/>
  <c r="E34" i="20"/>
  <c r="E50" i="20"/>
  <c r="E66" i="20"/>
  <c r="E3" i="20"/>
  <c r="E19" i="20"/>
  <c r="E35" i="20"/>
  <c r="E51" i="20"/>
  <c r="E67" i="20"/>
  <c r="E4" i="20"/>
  <c r="E20" i="20"/>
  <c r="E36" i="20"/>
  <c r="E52" i="20"/>
  <c r="E68" i="20"/>
  <c r="E9" i="20"/>
  <c r="E25" i="20"/>
  <c r="E41" i="20"/>
  <c r="E57" i="20"/>
  <c r="E73" i="20"/>
  <c r="E6" i="20"/>
  <c r="E22" i="20"/>
  <c r="E38" i="20"/>
  <c r="E54" i="20"/>
  <c r="E70" i="20"/>
  <c r="E7" i="20"/>
  <c r="E23" i="20"/>
  <c r="E39" i="20"/>
  <c r="E55" i="20"/>
  <c r="E71" i="20"/>
  <c r="E8" i="20"/>
  <c r="E24" i="20"/>
  <c r="E40" i="20"/>
  <c r="E56" i="20"/>
  <c r="E72" i="20"/>
  <c r="E13" i="20"/>
  <c r="E29" i="20"/>
  <c r="E45" i="20"/>
  <c r="E61" i="20"/>
  <c r="E77" i="20"/>
  <c r="E10" i="20"/>
  <c r="E26" i="20"/>
  <c r="E42" i="20"/>
  <c r="E58" i="20"/>
  <c r="E74" i="20"/>
  <c r="E11" i="20"/>
  <c r="E27" i="20"/>
  <c r="E43" i="20"/>
  <c r="E59" i="20"/>
  <c r="E75" i="20"/>
  <c r="E12" i="20"/>
  <c r="E28" i="20"/>
  <c r="E44" i="20"/>
  <c r="E60" i="20"/>
  <c r="E76" i="20"/>
  <c r="F80" i="5" l="1"/>
  <c r="G80" i="5" s="1"/>
  <c r="F78" i="5"/>
  <c r="G78" i="5" s="1"/>
  <c r="H78" i="5" s="1"/>
  <c r="J78" i="5" s="1"/>
  <c r="F79" i="5"/>
  <c r="G79" i="5" s="1"/>
  <c r="I79" i="5" s="1"/>
  <c r="F22" i="5"/>
  <c r="G22" i="5" s="1"/>
  <c r="F6" i="5"/>
  <c r="G6" i="5" s="1"/>
  <c r="I6" i="5" s="1"/>
  <c r="F41" i="5"/>
  <c r="G41" i="5" s="1"/>
  <c r="H41" i="5" s="1"/>
  <c r="J41" i="5" s="1"/>
  <c r="F54" i="5"/>
  <c r="G54" i="5" s="1"/>
  <c r="I54" i="5" s="1"/>
  <c r="F20" i="5"/>
  <c r="G20" i="5" s="1"/>
  <c r="H20" i="5" s="1"/>
  <c r="J20" i="5" s="1"/>
  <c r="F19" i="5"/>
  <c r="G19" i="5" s="1"/>
  <c r="I19" i="5" s="1"/>
  <c r="F34" i="5"/>
  <c r="G34" i="5" s="1"/>
  <c r="H34" i="5" s="1"/>
  <c r="J34" i="5" s="1"/>
  <c r="F36" i="5"/>
  <c r="G36" i="5" s="1"/>
  <c r="H36" i="5" s="1"/>
  <c r="J36" i="5" s="1"/>
  <c r="E35" i="5"/>
  <c r="E48" i="5"/>
  <c r="E42" i="5"/>
  <c r="E61" i="5"/>
  <c r="F16" i="5"/>
  <c r="G16" i="5" s="1"/>
  <c r="H16" i="5" s="1"/>
  <c r="J16" i="5" s="1"/>
  <c r="F58" i="5"/>
  <c r="G58" i="5" s="1"/>
  <c r="I58" i="5" s="1"/>
  <c r="F44" i="5"/>
  <c r="G44" i="5" s="1"/>
  <c r="I44" i="5" s="1"/>
  <c r="F69" i="5"/>
  <c r="G69" i="5" s="1"/>
  <c r="H69" i="5" s="1"/>
  <c r="J69" i="5" s="1"/>
  <c r="F47" i="5"/>
  <c r="G47" i="5" s="1"/>
  <c r="I47" i="5" s="1"/>
  <c r="F64" i="5"/>
  <c r="G64" i="5" s="1"/>
  <c r="H64" i="5" s="1"/>
  <c r="J64" i="5" s="1"/>
  <c r="E15" i="5"/>
  <c r="E66" i="5"/>
  <c r="E32" i="5"/>
  <c r="E40" i="5"/>
  <c r="E49" i="5"/>
  <c r="E55" i="5"/>
  <c r="E63" i="5"/>
  <c r="E67" i="5"/>
  <c r="F77" i="5"/>
  <c r="G77" i="5" s="1"/>
  <c r="H77" i="5" s="1"/>
  <c r="J77" i="5" s="1"/>
  <c r="F82" i="5"/>
  <c r="G82" i="5" s="1"/>
  <c r="H82" i="5" s="1"/>
  <c r="J82" i="5" s="1"/>
  <c r="F28" i="5"/>
  <c r="G28" i="5" s="1"/>
  <c r="H28" i="5" s="1"/>
  <c r="J28" i="5" s="1"/>
  <c r="F14" i="5"/>
  <c r="G14" i="5" s="1"/>
  <c r="H14" i="5" s="1"/>
  <c r="J14" i="5" s="1"/>
  <c r="F13" i="5"/>
  <c r="G13" i="5" s="1"/>
  <c r="H13" i="5" s="1"/>
  <c r="J13" i="5" s="1"/>
  <c r="F73" i="5"/>
  <c r="G73" i="5" s="1"/>
  <c r="I73" i="5" s="1"/>
  <c r="F71" i="5"/>
  <c r="G71" i="5" s="1"/>
  <c r="H71" i="5" s="1"/>
  <c r="J71" i="5" s="1"/>
  <c r="F38" i="5"/>
  <c r="G38" i="5" s="1"/>
  <c r="I38" i="5" s="1"/>
  <c r="F39" i="5"/>
  <c r="G39" i="5" s="1"/>
  <c r="I39" i="5" s="1"/>
  <c r="F50" i="5"/>
  <c r="G50" i="5" s="1"/>
  <c r="H50" i="5" s="1"/>
  <c r="J50" i="5" s="1"/>
  <c r="F37" i="5"/>
  <c r="G37" i="5" s="1"/>
  <c r="H37" i="5" s="1"/>
  <c r="J37" i="5" s="1"/>
  <c r="F51" i="5"/>
  <c r="G51" i="5" s="1"/>
  <c r="I51" i="5" s="1"/>
  <c r="E7" i="5"/>
  <c r="E23" i="5"/>
  <c r="E33" i="5"/>
  <c r="E46" i="5"/>
  <c r="F74" i="5"/>
  <c r="G74" i="5" s="1"/>
  <c r="I74" i="5" s="1"/>
  <c r="F75" i="5"/>
  <c r="G75" i="5" s="1"/>
  <c r="I75" i="5" s="1"/>
  <c r="F24" i="5"/>
  <c r="G24" i="5" s="1"/>
  <c r="H24" i="5" s="1"/>
  <c r="J24" i="5" s="1"/>
  <c r="E25" i="5"/>
  <c r="E59" i="5"/>
  <c r="E65" i="5"/>
  <c r="E70" i="5"/>
  <c r="E31" i="5"/>
  <c r="E43" i="5"/>
  <c r="H59" i="5"/>
  <c r="J59" i="5" s="1"/>
  <c r="H70" i="5"/>
  <c r="J70" i="5" s="1"/>
  <c r="I80" i="5"/>
  <c r="H80" i="5"/>
  <c r="J80" i="5" s="1"/>
  <c r="H63" i="5"/>
  <c r="J63" i="5" s="1"/>
  <c r="H65" i="5"/>
  <c r="J65" i="5" s="1"/>
  <c r="H35" i="5"/>
  <c r="J35" i="5" s="1"/>
  <c r="I67" i="20"/>
  <c r="H67" i="20"/>
  <c r="E81" i="5"/>
  <c r="F81" i="5"/>
  <c r="G81" i="5" s="1"/>
  <c r="E30" i="5"/>
  <c r="F30" i="5"/>
  <c r="G30" i="5" s="1"/>
  <c r="I16" i="5"/>
  <c r="I23" i="5"/>
  <c r="H23" i="5"/>
  <c r="J23" i="5" s="1"/>
  <c r="I25" i="5"/>
  <c r="H25" i="5"/>
  <c r="J25" i="5" s="1"/>
  <c r="I33" i="5"/>
  <c r="H33" i="5"/>
  <c r="J33" i="5" s="1"/>
  <c r="F53" i="5"/>
  <c r="G53" i="5" s="1"/>
  <c r="E53" i="5"/>
  <c r="J4" i="20"/>
  <c r="I6" i="20"/>
  <c r="I8" i="20"/>
  <c r="J9" i="20"/>
  <c r="I11" i="20"/>
  <c r="I14" i="20"/>
  <c r="J15" i="20"/>
  <c r="I17" i="20"/>
  <c r="J18" i="20"/>
  <c r="I21" i="20"/>
  <c r="J22" i="20"/>
  <c r="J24" i="20"/>
  <c r="J27" i="20"/>
  <c r="I29" i="20"/>
  <c r="J30" i="20"/>
  <c r="I32" i="20"/>
  <c r="J33" i="20"/>
  <c r="I36" i="20"/>
  <c r="J37" i="20"/>
  <c r="J40" i="20"/>
  <c r="J20" i="20"/>
  <c r="J35" i="20"/>
  <c r="J51" i="20"/>
  <c r="J64" i="20"/>
  <c r="J81" i="20"/>
  <c r="J12" i="20"/>
  <c r="J34" i="20"/>
  <c r="J50" i="20"/>
  <c r="J67" i="20"/>
  <c r="F12" i="5"/>
  <c r="G12" i="5" s="1"/>
  <c r="E12" i="5"/>
  <c r="H22" i="5"/>
  <c r="J22" i="5" s="1"/>
  <c r="I27" i="5"/>
  <c r="H27" i="5"/>
  <c r="J27" i="5" s="1"/>
  <c r="F60" i="5"/>
  <c r="G60" i="5" s="1"/>
  <c r="E60" i="5"/>
  <c r="E11" i="5"/>
  <c r="I78" i="5"/>
  <c r="I16" i="20"/>
  <c r="H20" i="20"/>
  <c r="J28" i="20"/>
  <c r="H35" i="20"/>
  <c r="J48" i="20"/>
  <c r="H51" i="20"/>
  <c r="J61" i="20"/>
  <c r="H64" i="20"/>
  <c r="J77" i="20"/>
  <c r="H81" i="20"/>
  <c r="J7" i="20"/>
  <c r="H12" i="20"/>
  <c r="J31" i="20"/>
  <c r="H34" i="20"/>
  <c r="J44" i="20"/>
  <c r="H50" i="20"/>
  <c r="J63" i="20"/>
  <c r="I73" i="20"/>
  <c r="H73" i="20"/>
  <c r="E76" i="5"/>
  <c r="F76" i="5"/>
  <c r="G76" i="5" s="1"/>
  <c r="F3" i="5"/>
  <c r="G3" i="5" s="1"/>
  <c r="E3" i="5"/>
  <c r="F4" i="5"/>
  <c r="G4" i="5" s="1"/>
  <c r="E4" i="5"/>
  <c r="I11" i="5"/>
  <c r="H11" i="5"/>
  <c r="J11" i="5" s="1"/>
  <c r="F29" i="5"/>
  <c r="G29" i="5" s="1"/>
  <c r="E29" i="5"/>
  <c r="I10" i="5"/>
  <c r="H10" i="5"/>
  <c r="J10" i="5" s="1"/>
  <c r="I15" i="5"/>
  <c r="H15" i="5"/>
  <c r="J15" i="5" s="1"/>
  <c r="I40" i="5"/>
  <c r="H40" i="5"/>
  <c r="J40" i="5" s="1"/>
  <c r="I76" i="20"/>
  <c r="H76" i="20"/>
  <c r="J16" i="20"/>
  <c r="J26" i="20"/>
  <c r="H28" i="20"/>
  <c r="J45" i="20"/>
  <c r="H48" i="20"/>
  <c r="J57" i="20"/>
  <c r="H61" i="20"/>
  <c r="J71" i="20"/>
  <c r="H77" i="20"/>
  <c r="J5" i="20"/>
  <c r="H7" i="20"/>
  <c r="J25" i="20"/>
  <c r="H31" i="20"/>
  <c r="J41" i="20"/>
  <c r="H44" i="20"/>
  <c r="J60" i="20"/>
  <c r="H63" i="20"/>
  <c r="J73" i="20"/>
  <c r="F21" i="5"/>
  <c r="G21" i="5" s="1"/>
  <c r="E21" i="5"/>
  <c r="H7" i="5"/>
  <c r="J7" i="5" s="1"/>
  <c r="F8" i="5"/>
  <c r="G8" i="5" s="1"/>
  <c r="E8" i="5"/>
  <c r="H19" i="5"/>
  <c r="J19" i="5" s="1"/>
  <c r="I42" i="5"/>
  <c r="I43" i="5" s="1"/>
  <c r="H42" i="5"/>
  <c r="J42" i="5" s="1"/>
  <c r="I66" i="5"/>
  <c r="H66" i="5"/>
  <c r="J66" i="5" s="1"/>
  <c r="F62" i="5"/>
  <c r="G62" i="5" s="1"/>
  <c r="E62" i="5"/>
  <c r="H43" i="5"/>
  <c r="J43" i="5" s="1"/>
  <c r="E27" i="5"/>
  <c r="H80" i="20"/>
  <c r="I55" i="5"/>
  <c r="H55" i="5"/>
  <c r="J55" i="5" s="1"/>
  <c r="H38" i="5"/>
  <c r="J38" i="5" s="1"/>
  <c r="H61" i="5"/>
  <c r="J61" i="5" s="1"/>
  <c r="I68" i="5"/>
  <c r="H68" i="5"/>
  <c r="J68" i="5" s="1"/>
  <c r="H67" i="5"/>
  <c r="J67" i="5" s="1"/>
  <c r="I67" i="5"/>
  <c r="H46" i="5"/>
  <c r="J46" i="5" s="1"/>
  <c r="I48" i="5"/>
  <c r="H48" i="5"/>
  <c r="J48" i="5" s="1"/>
  <c r="I57" i="5"/>
  <c r="H57" i="5"/>
  <c r="J57" i="5" s="1"/>
  <c r="E52" i="5"/>
  <c r="E56" i="5"/>
  <c r="E68" i="5"/>
  <c r="E72" i="5"/>
  <c r="F17" i="5"/>
  <c r="G17" i="5" s="1"/>
  <c r="F5" i="5"/>
  <c r="G5" i="5" s="1"/>
  <c r="F9" i="5"/>
  <c r="G9" i="5" s="1"/>
  <c r="F18" i="5"/>
  <c r="G18" i="5" s="1"/>
  <c r="F26" i="5"/>
  <c r="G26" i="5" s="1"/>
  <c r="I49" i="5"/>
  <c r="H49" i="5"/>
  <c r="J49" i="5" s="1"/>
  <c r="I72" i="5"/>
  <c r="H72" i="5"/>
  <c r="J72" i="5" s="1"/>
  <c r="I52" i="5"/>
  <c r="H52" i="5"/>
  <c r="J52" i="5" s="1"/>
  <c r="H51" i="5"/>
  <c r="J51" i="5" s="1"/>
  <c r="E45" i="5"/>
  <c r="E57" i="5"/>
  <c r="I56" i="5"/>
  <c r="H56" i="5"/>
  <c r="J56" i="5" s="1"/>
  <c r="I31" i="5"/>
  <c r="I32" i="5" s="1"/>
  <c r="I36" i="5"/>
  <c r="I45" i="5"/>
  <c r="H45" i="5"/>
  <c r="J45" i="5" s="1"/>
  <c r="H32" i="5"/>
  <c r="J32" i="5" s="1"/>
  <c r="E10" i="5"/>
  <c r="H79" i="5" l="1"/>
  <c r="J79" i="5" s="1"/>
  <c r="H54" i="5"/>
  <c r="J54" i="5" s="1"/>
  <c r="I71" i="5"/>
  <c r="H47" i="5"/>
  <c r="J47" i="5" s="1"/>
  <c r="I20" i="5"/>
  <c r="H58" i="5"/>
  <c r="J58" i="5" s="1"/>
  <c r="H6" i="5"/>
  <c r="J6" i="5" s="1"/>
  <c r="I64" i="5"/>
  <c r="I77" i="5"/>
  <c r="H39" i="5"/>
  <c r="J39" i="5" s="1"/>
  <c r="H44" i="5"/>
  <c r="J44" i="5" s="1"/>
  <c r="I41" i="5"/>
  <c r="I34" i="5"/>
  <c r="I13" i="5"/>
  <c r="H74" i="5"/>
  <c r="J74" i="5" s="1"/>
  <c r="I50" i="5"/>
  <c r="H73" i="5"/>
  <c r="J73" i="5" s="1"/>
  <c r="I69" i="5"/>
  <c r="H75" i="5"/>
  <c r="J75" i="5" s="1"/>
  <c r="I82" i="5"/>
  <c r="I28" i="5"/>
  <c r="I17" i="5"/>
  <c r="I18" i="5" s="1"/>
  <c r="H17" i="5"/>
  <c r="J17" i="5" s="1"/>
  <c r="I53" i="5"/>
  <c r="H53" i="5"/>
  <c r="J53" i="5" s="1"/>
  <c r="I81" i="5"/>
  <c r="H81" i="5"/>
  <c r="J81" i="5" s="1"/>
  <c r="H18" i="5"/>
  <c r="J18" i="5" s="1"/>
  <c r="I8" i="5"/>
  <c r="H8" i="5"/>
  <c r="J8" i="5" s="1"/>
  <c r="I24" i="5"/>
  <c r="I12" i="5"/>
  <c r="H12" i="5"/>
  <c r="J12" i="5" s="1"/>
  <c r="I76" i="5"/>
  <c r="H76" i="5"/>
  <c r="J76" i="5" s="1"/>
  <c r="I9" i="5"/>
  <c r="H9" i="5"/>
  <c r="J9" i="5" s="1"/>
  <c r="I29" i="5"/>
  <c r="H29" i="5"/>
  <c r="J29" i="5" s="1"/>
  <c r="H4" i="5"/>
  <c r="J4" i="5" s="1"/>
  <c r="A3" i="5"/>
  <c r="A4" i="5" s="1"/>
  <c r="A5" i="5" s="1"/>
  <c r="A6" i="5" s="1"/>
  <c r="I30" i="5"/>
  <c r="H30" i="5"/>
  <c r="J30" i="5" s="1"/>
  <c r="I26" i="5"/>
  <c r="H26" i="5"/>
  <c r="J26" i="5" s="1"/>
  <c r="I21" i="5"/>
  <c r="H21" i="5"/>
  <c r="J21" i="5" s="1"/>
  <c r="I5" i="5"/>
  <c r="H5" i="5"/>
  <c r="J5" i="5" s="1"/>
  <c r="I62" i="5"/>
  <c r="H62" i="5"/>
  <c r="J62" i="5" s="1"/>
  <c r="I14" i="5"/>
  <c r="I3" i="5"/>
  <c r="H3" i="5"/>
  <c r="J3" i="5" s="1"/>
  <c r="I37" i="5"/>
  <c r="I60" i="5"/>
  <c r="H60" i="5"/>
  <c r="J60" i="5" s="1"/>
  <c r="B3" i="5" l="1"/>
  <c r="A7" i="5"/>
  <c r="B6" i="5"/>
  <c r="B5" i="5"/>
  <c r="I22" i="5"/>
  <c r="I4" i="5"/>
  <c r="B4" i="5" s="1"/>
  <c r="D3" i="14"/>
  <c r="N10" i="4" s="1"/>
  <c r="C3" i="14"/>
  <c r="M10" i="4" s="1"/>
  <c r="L10" i="4" s="1"/>
  <c r="B7" i="5" l="1"/>
  <c r="A8" i="5"/>
  <c r="A9" i="5" l="1"/>
  <c r="B8" i="5"/>
  <c r="A10" i="5" l="1"/>
  <c r="B9" i="5"/>
  <c r="B10" i="5" l="1"/>
  <c r="A11" i="5"/>
  <c r="B11" i="5" l="1"/>
  <c r="A12" i="5"/>
  <c r="A13" i="5" l="1"/>
  <c r="B12" i="5"/>
  <c r="A14" i="5" l="1"/>
  <c r="B13" i="5"/>
  <c r="A15" i="5" l="1"/>
  <c r="B14" i="5"/>
  <c r="A16" i="5" l="1"/>
  <c r="B15" i="5"/>
  <c r="A17" i="5" l="1"/>
  <c r="B16" i="5"/>
  <c r="A18" i="5" l="1"/>
  <c r="B17" i="5"/>
  <c r="A19" i="5" l="1"/>
  <c r="B18" i="5"/>
  <c r="A20" i="5" l="1"/>
  <c r="B19" i="5"/>
  <c r="A21" i="5" l="1"/>
  <c r="B20" i="5"/>
  <c r="A22" i="5" l="1"/>
  <c r="B21" i="5"/>
  <c r="A23" i="5" l="1"/>
  <c r="B22" i="5"/>
  <c r="A24" i="5" l="1"/>
  <c r="B23" i="5"/>
  <c r="A25" i="5" l="1"/>
  <c r="B24" i="5"/>
  <c r="A26" i="5" l="1"/>
  <c r="B25" i="5"/>
  <c r="A27" i="5" l="1"/>
  <c r="B26" i="5"/>
  <c r="A28" i="5" l="1"/>
  <c r="B27" i="5"/>
  <c r="A29" i="5" l="1"/>
  <c r="B28" i="5"/>
  <c r="A30" i="5" l="1"/>
  <c r="B29" i="5"/>
  <c r="A31" i="5" l="1"/>
  <c r="B30" i="5"/>
  <c r="A32" i="5" l="1"/>
  <c r="B31" i="5"/>
  <c r="A33" i="5" l="1"/>
  <c r="B32" i="5"/>
  <c r="A34" i="5" l="1"/>
  <c r="B33" i="5"/>
  <c r="A35" i="5" l="1"/>
  <c r="B34" i="5"/>
  <c r="B35" i="5" l="1"/>
  <c r="A36" i="5"/>
  <c r="A37" i="5" l="1"/>
  <c r="B36" i="5"/>
  <c r="A38" i="5" l="1"/>
  <c r="B37" i="5"/>
  <c r="A39" i="5" l="1"/>
  <c r="B38" i="5"/>
  <c r="A40" i="5" l="1"/>
  <c r="B39" i="5"/>
  <c r="A41" i="5" l="1"/>
  <c r="B40" i="5"/>
  <c r="A42" i="5" l="1"/>
  <c r="B41" i="5"/>
  <c r="A43" i="5" l="1"/>
  <c r="B42" i="5"/>
  <c r="A44" i="5" l="1"/>
  <c r="B43" i="5"/>
  <c r="A45" i="5" l="1"/>
  <c r="B44" i="5"/>
  <c r="B45" i="5" l="1"/>
  <c r="A46" i="5"/>
  <c r="B46" i="5" l="1"/>
  <c r="A47" i="5"/>
  <c r="A48" i="5" l="1"/>
  <c r="B47" i="5"/>
  <c r="A49" i="5" l="1"/>
  <c r="B48" i="5"/>
  <c r="A50" i="5" l="1"/>
  <c r="B49" i="5"/>
  <c r="A51" i="5" l="1"/>
  <c r="B50" i="5"/>
  <c r="A52" i="5" l="1"/>
  <c r="B51" i="5"/>
  <c r="B52" i="5" l="1"/>
  <c r="A53" i="5"/>
  <c r="A54" i="5" l="1"/>
  <c r="B53" i="5"/>
  <c r="A55" i="5" l="1"/>
  <c r="B54" i="5"/>
  <c r="B55" i="5" l="1"/>
  <c r="A56" i="5"/>
  <c r="B56" i="5" l="1"/>
  <c r="A57" i="5"/>
  <c r="B57" i="5" l="1"/>
  <c r="A58" i="5"/>
  <c r="A59" i="5" l="1"/>
  <c r="B58" i="5"/>
  <c r="A60" i="5" l="1"/>
  <c r="B59" i="5"/>
  <c r="A61" i="5" l="1"/>
  <c r="B60" i="5"/>
  <c r="B61" i="5" l="1"/>
  <c r="A62" i="5"/>
  <c r="A63" i="5" l="1"/>
  <c r="B62" i="5"/>
  <c r="A64" i="5" l="1"/>
  <c r="B63" i="5"/>
  <c r="A65" i="5" l="1"/>
  <c r="B64" i="5"/>
  <c r="B65" i="5" l="1"/>
  <c r="A66" i="5"/>
  <c r="A67" i="5" l="1"/>
  <c r="B66" i="5"/>
  <c r="A68" i="5" l="1"/>
  <c r="B67" i="5"/>
  <c r="A69" i="5" l="1"/>
  <c r="B68" i="5"/>
  <c r="A70" i="5" l="1"/>
  <c r="B69" i="5"/>
  <c r="B70" i="5" l="1"/>
  <c r="A71" i="5"/>
  <c r="A72" i="5" l="1"/>
  <c r="B71" i="5"/>
  <c r="A73" i="5" l="1"/>
  <c r="B72" i="5"/>
  <c r="A74" i="5" l="1"/>
  <c r="B73" i="5"/>
  <c r="A75" i="5" l="1"/>
  <c r="B74" i="5"/>
  <c r="A76" i="5" l="1"/>
  <c r="B75" i="5"/>
  <c r="A77" i="5" l="1"/>
  <c r="B76" i="5"/>
  <c r="A78" i="5" l="1"/>
  <c r="B77" i="5"/>
  <c r="A79" i="5" l="1"/>
  <c r="B78" i="5"/>
  <c r="A80" i="5" l="1"/>
  <c r="B79" i="5"/>
  <c r="B80" i="5" l="1"/>
  <c r="A81" i="5"/>
  <c r="A82" i="5" l="1"/>
  <c r="B81" i="5"/>
  <c r="A83" i="5" l="1"/>
  <c r="B82" i="5"/>
  <c r="A84" i="5" l="1"/>
  <c r="B83" i="5"/>
  <c r="A85" i="5" l="1"/>
  <c r="B84" i="5"/>
  <c r="B85" i="5" l="1"/>
  <c r="A86" i="5"/>
  <c r="A87" i="5" l="1"/>
  <c r="B86" i="5"/>
  <c r="B87" i="5" l="1"/>
  <c r="A88" i="5"/>
  <c r="A89" i="5" l="1"/>
  <c r="B88" i="5"/>
  <c r="B89" i="5" l="1"/>
  <c r="A90" i="5"/>
  <c r="A91" i="5" l="1"/>
  <c r="B90" i="5"/>
  <c r="B91" i="5" l="1"/>
  <c r="A92" i="5"/>
  <c r="A93" i="5" l="1"/>
  <c r="B92" i="5"/>
  <c r="B93" i="5" l="1"/>
  <c r="A94" i="5"/>
  <c r="A95" i="5" l="1"/>
  <c r="B94" i="5"/>
  <c r="B95" i="5" l="1"/>
  <c r="A96" i="5"/>
  <c r="A97" i="5" l="1"/>
  <c r="B96" i="5"/>
  <c r="B97" i="5" l="1"/>
  <c r="A98" i="5"/>
  <c r="A99" i="5" l="1"/>
  <c r="B98" i="5"/>
  <c r="B99" i="5" l="1"/>
  <c r="A100" i="5"/>
  <c r="A101" i="5" l="1"/>
  <c r="B100" i="5"/>
  <c r="A102" i="5" l="1"/>
  <c r="B102" i="5" s="1"/>
  <c r="B101" i="5"/>
  <c r="H3" i="14" l="1"/>
  <c r="J3" i="14" s="1"/>
  <c r="Q10" i="4" s="1"/>
  <c r="I3" i="14"/>
  <c r="K3" i="14" s="1"/>
  <c r="R10" i="4" s="1"/>
  <c r="F3" i="14"/>
  <c r="P10" i="4" s="1"/>
  <c r="E3" i="14"/>
  <c r="O10" i="4" s="1"/>
  <c r="C4" i="14"/>
  <c r="M11" i="4" s="1"/>
  <c r="L11" i="4" s="1"/>
  <c r="D4" i="14"/>
  <c r="N11" i="4" s="1"/>
  <c r="D5" i="14"/>
  <c r="N12" i="4" s="1"/>
  <c r="F4" i="14"/>
  <c r="P11" i="4" s="1"/>
  <c r="I4" i="14"/>
  <c r="K4" i="14" s="1"/>
  <c r="R11" i="4" s="1"/>
  <c r="C5" i="14"/>
  <c r="M12" i="4" s="1"/>
  <c r="L12" i="4" s="1"/>
  <c r="E4" i="14"/>
  <c r="O11" i="4" s="1"/>
  <c r="H4" i="14"/>
  <c r="J4" i="14" s="1"/>
  <c r="Q11" i="4" s="1"/>
  <c r="E5" i="14"/>
  <c r="O12" i="4" s="1"/>
  <c r="C6" i="14"/>
  <c r="M13" i="4" s="1"/>
  <c r="L13" i="4" s="1"/>
  <c r="D6" i="14"/>
  <c r="N13" i="4" s="1"/>
  <c r="G47" i="14"/>
  <c r="H29" i="14"/>
  <c r="J29" i="14" s="1"/>
  <c r="Q36" i="4" s="1"/>
  <c r="G60" i="14"/>
  <c r="F77" i="14"/>
  <c r="I65" i="14"/>
  <c r="E91" i="14"/>
  <c r="F80" i="14"/>
  <c r="I44" i="14"/>
  <c r="K44" i="14" s="1"/>
  <c r="R51" i="4" s="1"/>
  <c r="F5" i="14"/>
  <c r="P12" i="4" s="1"/>
  <c r="E50" i="14"/>
  <c r="O57" i="4" s="1"/>
  <c r="F91" i="14"/>
  <c r="G70" i="14"/>
  <c r="G101" i="14"/>
  <c r="I26" i="14"/>
  <c r="K26" i="14" s="1"/>
  <c r="R33" i="4" s="1"/>
  <c r="E88" i="14"/>
  <c r="E57" i="14"/>
  <c r="O64" i="4" s="1"/>
  <c r="H48" i="14"/>
  <c r="J48" i="14" s="1"/>
  <c r="Q55" i="4" s="1"/>
  <c r="G95" i="14"/>
  <c r="E13" i="14"/>
  <c r="O20" i="4" s="1"/>
  <c r="I20" i="14"/>
  <c r="K20" i="14" s="1"/>
  <c r="R27" i="4" s="1"/>
  <c r="F45" i="14"/>
  <c r="P52" i="4" s="1"/>
  <c r="I59" i="14"/>
  <c r="I60" i="14"/>
  <c r="H69" i="14"/>
  <c r="F78" i="14"/>
  <c r="G102" i="14"/>
  <c r="I66" i="14"/>
  <c r="H18" i="14"/>
  <c r="J18" i="14" s="1"/>
  <c r="Q25" i="4" s="1"/>
  <c r="G30" i="14"/>
  <c r="H34" i="14"/>
  <c r="J34" i="14" s="1"/>
  <c r="Q41" i="4" s="1"/>
  <c r="E44" i="14"/>
  <c r="O51" i="4" s="1"/>
  <c r="G79" i="14"/>
  <c r="I24" i="14"/>
  <c r="K24" i="14" s="1"/>
  <c r="R31" i="4" s="1"/>
  <c r="G61" i="14"/>
  <c r="H80" i="14"/>
  <c r="I40" i="14"/>
  <c r="K40" i="14" s="1"/>
  <c r="R47" i="4" s="1"/>
  <c r="E16" i="14"/>
  <c r="O23" i="4" s="1"/>
  <c r="G26" i="14"/>
  <c r="I19" i="14"/>
  <c r="K19" i="14" s="1"/>
  <c r="R26" i="4" s="1"/>
  <c r="I56" i="14"/>
  <c r="H78" i="14"/>
  <c r="E67" i="14"/>
  <c r="O74" i="4" s="1"/>
  <c r="G10" i="14"/>
  <c r="E63" i="14"/>
  <c r="O70" i="4" s="1"/>
  <c r="H92" i="14"/>
  <c r="G23" i="14"/>
  <c r="E12" i="14"/>
  <c r="O19" i="4" s="1"/>
  <c r="I92" i="14"/>
  <c r="I32" i="14"/>
  <c r="K32" i="14" s="1"/>
  <c r="R39" i="4" s="1"/>
  <c r="E19" i="14"/>
  <c r="O26" i="4" s="1"/>
  <c r="G76" i="14"/>
  <c r="H19" i="14"/>
  <c r="J19" i="14" s="1"/>
  <c r="Q26" i="4" s="1"/>
  <c r="E42" i="14"/>
  <c r="O49" i="4" s="1"/>
  <c r="F62" i="14"/>
  <c r="P69" i="4" s="1"/>
  <c r="F71" i="14"/>
  <c r="G97" i="14"/>
  <c r="G50" i="14"/>
  <c r="I37" i="14"/>
  <c r="K37" i="14" s="1"/>
  <c r="R44" i="4" s="1"/>
  <c r="H74" i="14"/>
  <c r="E35" i="14"/>
  <c r="O42" i="4" s="1"/>
  <c r="G34" i="14"/>
  <c r="H49" i="14"/>
  <c r="J49" i="14" s="1"/>
  <c r="Q56" i="4" s="1"/>
  <c r="I86" i="14"/>
  <c r="H21" i="14"/>
  <c r="J21" i="14" s="1"/>
  <c r="Q28" i="4" s="1"/>
  <c r="E25" i="14"/>
  <c r="O32" i="4" s="1"/>
  <c r="G53" i="14"/>
  <c r="E53" i="14"/>
  <c r="O60" i="4" s="1"/>
  <c r="I36" i="14"/>
  <c r="K36" i="14" s="1"/>
  <c r="R43" i="4" s="1"/>
  <c r="G89" i="14"/>
  <c r="H75" i="14"/>
  <c r="G46" i="14"/>
  <c r="G69" i="14"/>
  <c r="F33" i="14"/>
  <c r="P40" i="4" s="1"/>
  <c r="G83" i="14"/>
  <c r="G78" i="14"/>
  <c r="I9" i="14"/>
  <c r="K9" i="14" s="1"/>
  <c r="R16" i="4" s="1"/>
  <c r="D70" i="14"/>
  <c r="H81" i="14"/>
  <c r="G43" i="14"/>
  <c r="E90" i="14"/>
  <c r="H35" i="14"/>
  <c r="J35" i="14" s="1"/>
  <c r="Q42" i="4" s="1"/>
  <c r="I90" i="14"/>
  <c r="E75" i="14"/>
  <c r="I51" i="14"/>
  <c r="K51" i="14" s="1"/>
  <c r="R58" i="4" s="1"/>
  <c r="E100" i="14"/>
  <c r="H83" i="14"/>
  <c r="E41" i="14"/>
  <c r="O48" i="4" s="1"/>
  <c r="F37" i="14"/>
  <c r="P44" i="4" s="1"/>
  <c r="F86" i="14"/>
  <c r="I11" i="14"/>
  <c r="K11" i="14" s="1"/>
  <c r="R18" i="4" s="1"/>
  <c r="I62" i="14"/>
  <c r="E27" i="14"/>
  <c r="O34" i="4" s="1"/>
  <c r="H73" i="14"/>
  <c r="G91" i="14"/>
  <c r="F51" i="14"/>
  <c r="P58" i="4" s="1"/>
  <c r="F93" i="14"/>
  <c r="G21" i="14"/>
  <c r="F19" i="14"/>
  <c r="P26" i="4" s="1"/>
  <c r="E11" i="14"/>
  <c r="O18" i="4" s="1"/>
  <c r="G51" i="14"/>
  <c r="E69" i="14"/>
  <c r="H7" i="14"/>
  <c r="J7" i="14" s="1"/>
  <c r="Q14" i="4" s="1"/>
  <c r="G13" i="14"/>
  <c r="F76" i="14"/>
  <c r="F41" i="14"/>
  <c r="P48" i="4" s="1"/>
  <c r="I12" i="14"/>
  <c r="K12" i="14" s="1"/>
  <c r="R19" i="4" s="1"/>
  <c r="E87" i="14"/>
  <c r="G20" i="14"/>
  <c r="F102" i="14"/>
  <c r="H100" i="14"/>
  <c r="H10" i="14"/>
  <c r="J10" i="14" s="1"/>
  <c r="Q17" i="4" s="1"/>
  <c r="I83" i="14"/>
  <c r="G12" i="14"/>
  <c r="G8" i="14"/>
  <c r="G55" i="14"/>
  <c r="H24" i="14"/>
  <c r="J24" i="14" s="1"/>
  <c r="Q31" i="4" s="1"/>
  <c r="F65" i="14"/>
  <c r="P72" i="4" s="1"/>
  <c r="H33" i="14"/>
  <c r="J33" i="14" s="1"/>
  <c r="Q40" i="4" s="1"/>
  <c r="F8" i="14"/>
  <c r="P15" i="4" s="1"/>
  <c r="I16" i="14"/>
  <c r="K16" i="14" s="1"/>
  <c r="R23" i="4" s="1"/>
  <c r="H23" i="14"/>
  <c r="J23" i="14" s="1"/>
  <c r="Q30" i="4" s="1"/>
  <c r="E7" i="14"/>
  <c r="O14" i="4" s="1"/>
  <c r="F97" i="14"/>
  <c r="G5" i="14"/>
  <c r="H99" i="14"/>
  <c r="I27" i="14"/>
  <c r="K27" i="14" s="1"/>
  <c r="R34" i="4" s="1"/>
  <c r="H28" i="14"/>
  <c r="J28" i="14" s="1"/>
  <c r="Q35" i="4" s="1"/>
  <c r="G4" i="14"/>
  <c r="I5" i="14"/>
  <c r="K5" i="14" s="1"/>
  <c r="R12" i="4" s="1"/>
  <c r="F67" i="14"/>
  <c r="P74" i="4" s="1"/>
  <c r="F32" i="14"/>
  <c r="P39" i="4" s="1"/>
  <c r="G42" i="14"/>
  <c r="I70" i="14"/>
  <c r="H31" i="14"/>
  <c r="J31" i="14" s="1"/>
  <c r="Q38" i="4" s="1"/>
  <c r="F101" i="14"/>
  <c r="E94" i="14"/>
  <c r="E46" i="14"/>
  <c r="O53" i="4" s="1"/>
  <c r="E23" i="14"/>
  <c r="O30" i="4" s="1"/>
  <c r="F96" i="14"/>
  <c r="G7" i="14"/>
  <c r="H25" i="14"/>
  <c r="J25" i="14" s="1"/>
  <c r="Q32" i="4" s="1"/>
  <c r="I61" i="14"/>
  <c r="I94" i="14"/>
  <c r="F47" i="14"/>
  <c r="P54" i="4" s="1"/>
  <c r="I101" i="14"/>
  <c r="I49" i="14"/>
  <c r="K49" i="14" s="1"/>
  <c r="R56" i="4" s="1"/>
  <c r="H16" i="14"/>
  <c r="J16" i="14" s="1"/>
  <c r="Q23" i="4" s="1"/>
  <c r="G14" i="14"/>
  <c r="F9" i="14"/>
  <c r="P16" i="4" s="1"/>
  <c r="H96" i="14"/>
  <c r="E18" i="14"/>
  <c r="O25" i="4" s="1"/>
  <c r="I91" i="14"/>
  <c r="H37" i="14"/>
  <c r="J37" i="14" s="1"/>
  <c r="Q44" i="4" s="1"/>
  <c r="I73" i="14"/>
  <c r="F68" i="14"/>
  <c r="H85" i="14"/>
  <c r="G82" i="14"/>
  <c r="F6" i="14"/>
  <c r="P13" i="4" s="1"/>
  <c r="E82" i="14"/>
  <c r="E64" i="14"/>
  <c r="O71" i="4" s="1"/>
  <c r="H63" i="14"/>
  <c r="H98" i="14"/>
  <c r="H36" i="14"/>
  <c r="J36" i="14" s="1"/>
  <c r="Q43" i="4" s="1"/>
  <c r="I75" i="14"/>
  <c r="E97" i="14"/>
  <c r="G49" i="14"/>
  <c r="E62" i="14"/>
  <c r="O69" i="4" s="1"/>
  <c r="H50" i="14"/>
  <c r="J50" i="14" s="1"/>
  <c r="Q57" i="4" s="1"/>
  <c r="E71" i="14"/>
  <c r="G59" i="14"/>
  <c r="G18" i="14"/>
  <c r="E76" i="14"/>
  <c r="F34" i="14"/>
  <c r="P41" i="4" s="1"/>
  <c r="F100" i="14"/>
  <c r="G27" i="14"/>
  <c r="G48" i="14"/>
  <c r="G56" i="14"/>
  <c r="G77" i="14"/>
  <c r="F25" i="14"/>
  <c r="P32" i="4" s="1"/>
  <c r="I29" i="14"/>
  <c r="K29" i="14" s="1"/>
  <c r="R36" i="4" s="1"/>
  <c r="E28" i="14"/>
  <c r="O35" i="4" s="1"/>
  <c r="E95" i="14"/>
  <c r="F73" i="14"/>
  <c r="G62" i="14"/>
  <c r="F56" i="14"/>
  <c r="P63" i="4" s="1"/>
  <c r="E8" i="14"/>
  <c r="O15" i="4" s="1"/>
  <c r="I46" i="14"/>
  <c r="K46" i="14" s="1"/>
  <c r="R53" i="4" s="1"/>
  <c r="E102" i="14"/>
  <c r="I81" i="14"/>
  <c r="I41" i="14"/>
  <c r="K41" i="14" s="1"/>
  <c r="R48" i="4" s="1"/>
  <c r="E34" i="14"/>
  <c r="O41" i="4" s="1"/>
  <c r="I97" i="14"/>
  <c r="G94" i="14"/>
  <c r="F15" i="14"/>
  <c r="P22" i="4" s="1"/>
  <c r="I10" i="14"/>
  <c r="K10" i="14" s="1"/>
  <c r="R17" i="4" s="1"/>
  <c r="G38" i="14"/>
  <c r="F58" i="14"/>
  <c r="P65" i="4" s="1"/>
  <c r="H22" i="14"/>
  <c r="J22" i="14" s="1"/>
  <c r="Q29" i="4" s="1"/>
  <c r="H6" i="14"/>
  <c r="J6" i="14" s="1"/>
  <c r="Q13" i="4" s="1"/>
  <c r="F17" i="14"/>
  <c r="P24" i="4" s="1"/>
  <c r="I30" i="14"/>
  <c r="K30" i="14" s="1"/>
  <c r="R37" i="4" s="1"/>
  <c r="I102" i="14"/>
  <c r="E84" i="14"/>
  <c r="H46" i="14"/>
  <c r="J46" i="14" s="1"/>
  <c r="Q53" i="4" s="1"/>
  <c r="H67" i="14"/>
  <c r="I52" i="14"/>
  <c r="K52" i="14" s="1"/>
  <c r="R59" i="4" s="1"/>
  <c r="E56" i="14"/>
  <c r="O63" i="4" s="1"/>
  <c r="F35" i="14"/>
  <c r="P42" i="4" s="1"/>
  <c r="G39" i="14"/>
  <c r="F12" i="14"/>
  <c r="P19" i="4" s="1"/>
  <c r="I28" i="14"/>
  <c r="K28" i="14" s="1"/>
  <c r="R35" i="4" s="1"/>
  <c r="I50" i="14"/>
  <c r="K50" i="14" s="1"/>
  <c r="R57" i="4" s="1"/>
  <c r="E96" i="14"/>
  <c r="G93" i="14"/>
  <c r="H64" i="14"/>
  <c r="I87" i="14"/>
  <c r="G74" i="14"/>
  <c r="I78" i="14"/>
  <c r="G41" i="14"/>
  <c r="F38" i="14"/>
  <c r="P45" i="4" s="1"/>
  <c r="G33" i="14"/>
  <c r="F70" i="14"/>
  <c r="F95" i="14"/>
  <c r="E72" i="14"/>
  <c r="E55" i="14"/>
  <c r="O62" i="4" s="1"/>
  <c r="H56" i="14"/>
  <c r="F84" i="14"/>
  <c r="G98" i="14"/>
  <c r="F64" i="14"/>
  <c r="P71" i="4" s="1"/>
  <c r="H54" i="14"/>
  <c r="I13" i="14"/>
  <c r="K13" i="14" s="1"/>
  <c r="R20" i="4" s="1"/>
  <c r="I33" i="14"/>
  <c r="K33" i="14" s="1"/>
  <c r="R40" i="4" s="1"/>
  <c r="H9" i="14"/>
  <c r="J9" i="14" s="1"/>
  <c r="Q16" i="4" s="1"/>
  <c r="G57" i="14"/>
  <c r="G85" i="14"/>
  <c r="F18" i="14"/>
  <c r="P25" i="4" s="1"/>
  <c r="F89" i="14"/>
  <c r="H26" i="14"/>
  <c r="J26" i="14" s="1"/>
  <c r="Q33" i="4" s="1"/>
  <c r="F74" i="14"/>
  <c r="F40" i="14"/>
  <c r="P47" i="4" s="1"/>
  <c r="H11" i="14"/>
  <c r="J11" i="14" s="1"/>
  <c r="Q18" i="4" s="1"/>
  <c r="F43" i="14"/>
  <c r="P50" i="4" s="1"/>
  <c r="H32" i="14"/>
  <c r="J32" i="14" s="1"/>
  <c r="Q39" i="4" s="1"/>
  <c r="I80" i="14"/>
  <c r="E81" i="14"/>
  <c r="H41" i="14"/>
  <c r="J41" i="14" s="1"/>
  <c r="Q48" i="4" s="1"/>
  <c r="G6" i="14"/>
  <c r="I8" i="14"/>
  <c r="K8" i="14" s="1"/>
  <c r="R15" i="4" s="1"/>
  <c r="H71" i="14"/>
  <c r="F87" i="14"/>
  <c r="E47" i="14"/>
  <c r="O54" i="4" s="1"/>
  <c r="E31" i="14"/>
  <c r="O38" i="4" s="1"/>
  <c r="E17" i="14"/>
  <c r="O24" i="4" s="1"/>
  <c r="F72" i="14"/>
  <c r="H77" i="14"/>
  <c r="C64" i="14"/>
  <c r="M71" i="4" s="1"/>
  <c r="L71" i="4" s="1"/>
  <c r="C36" i="14"/>
  <c r="M43" i="4" s="1"/>
  <c r="L43" i="4" s="1"/>
  <c r="C28" i="14"/>
  <c r="M35" i="4" s="1"/>
  <c r="L35" i="4" s="1"/>
  <c r="C99" i="14"/>
  <c r="D72" i="14"/>
  <c r="C25" i="14"/>
  <c r="M32" i="4" s="1"/>
  <c r="L32" i="4" s="1"/>
  <c r="D83" i="14"/>
  <c r="D35" i="14"/>
  <c r="N42" i="4" s="1"/>
  <c r="D73" i="14"/>
  <c r="C69" i="14"/>
  <c r="D47" i="14"/>
  <c r="N54" i="4" s="1"/>
  <c r="C93" i="14"/>
  <c r="C23" i="14"/>
  <c r="M30" i="4" s="1"/>
  <c r="L30" i="4" s="1"/>
  <c r="D71" i="14"/>
  <c r="C45" i="14"/>
  <c r="M52" i="4" s="1"/>
  <c r="L52" i="4" s="1"/>
  <c r="D54" i="14"/>
  <c r="N61" i="4" s="1"/>
  <c r="D8" i="14"/>
  <c r="N15" i="4" s="1"/>
  <c r="D7" i="14"/>
  <c r="N14" i="4" s="1"/>
  <c r="C22" i="14"/>
  <c r="M29" i="4" s="1"/>
  <c r="L29" i="4" s="1"/>
  <c r="D100" i="14"/>
  <c r="C61" i="14"/>
  <c r="M68" i="4" s="1"/>
  <c r="L68" i="4" s="1"/>
  <c r="D25" i="14"/>
  <c r="N32" i="4" s="1"/>
  <c r="C44" i="14"/>
  <c r="M51" i="4" s="1"/>
  <c r="L51" i="4" s="1"/>
  <c r="D63" i="14"/>
  <c r="N70" i="4" s="1"/>
  <c r="D94" i="14"/>
  <c r="D102" i="14"/>
  <c r="D55" i="14"/>
  <c r="N62" i="4" s="1"/>
  <c r="C91" i="14"/>
  <c r="C41" i="14"/>
  <c r="M48" i="4" s="1"/>
  <c r="L48" i="4" s="1"/>
  <c r="D30" i="14"/>
  <c r="N37" i="4" s="1"/>
  <c r="C81" i="14"/>
  <c r="C10" i="14"/>
  <c r="M17" i="4" s="1"/>
  <c r="L17" i="4" s="1"/>
  <c r="C20" i="14"/>
  <c r="M27" i="4" s="1"/>
  <c r="L27" i="4" s="1"/>
  <c r="D52" i="14"/>
  <c r="N59" i="4" s="1"/>
  <c r="C32" i="14"/>
  <c r="M39" i="4" s="1"/>
  <c r="L39" i="4" s="1"/>
  <c r="C59" i="14"/>
  <c r="M66" i="4" s="1"/>
  <c r="L66" i="4" s="1"/>
  <c r="F92" i="14"/>
  <c r="H90" i="14"/>
  <c r="G96" i="14"/>
  <c r="G24" i="14"/>
  <c r="H59" i="14"/>
  <c r="H17" i="14"/>
  <c r="J17" i="14" s="1"/>
  <c r="Q24" i="4" s="1"/>
  <c r="H45" i="14"/>
  <c r="J45" i="14" s="1"/>
  <c r="Q52" i="4" s="1"/>
  <c r="H94" i="14"/>
  <c r="E45" i="14"/>
  <c r="O52" i="4" s="1"/>
  <c r="H61" i="14"/>
  <c r="G73" i="14"/>
  <c r="F22" i="14"/>
  <c r="P29" i="4" s="1"/>
  <c r="E24" i="14"/>
  <c r="O31" i="4" s="1"/>
  <c r="I38" i="14"/>
  <c r="K38" i="14" s="1"/>
  <c r="R45" i="4" s="1"/>
  <c r="H52" i="14"/>
  <c r="J52" i="14" s="1"/>
  <c r="Q59" i="4" s="1"/>
  <c r="G67" i="14"/>
  <c r="F59" i="14"/>
  <c r="P66" i="4" s="1"/>
  <c r="E43" i="14"/>
  <c r="O50" i="4" s="1"/>
  <c r="G92" i="14"/>
  <c r="I21" i="14"/>
  <c r="K21" i="14" s="1"/>
  <c r="R28" i="4" s="1"/>
  <c r="I64" i="14"/>
  <c r="F24" i="14"/>
  <c r="P31" i="4" s="1"/>
  <c r="F49" i="14"/>
  <c r="P56" i="4" s="1"/>
  <c r="G17" i="14"/>
  <c r="E68" i="14"/>
  <c r="G87" i="14"/>
  <c r="F50" i="14"/>
  <c r="P57" i="4" s="1"/>
  <c r="H79" i="14"/>
  <c r="I89" i="14"/>
  <c r="G86" i="14"/>
  <c r="G68" i="14"/>
  <c r="F20" i="14"/>
  <c r="P27" i="4" s="1"/>
  <c r="I63" i="14"/>
  <c r="G75" i="14"/>
  <c r="E48" i="14"/>
  <c r="O55" i="4" s="1"/>
  <c r="F88" i="14"/>
  <c r="I72" i="14"/>
  <c r="I68" i="14"/>
  <c r="H87" i="14"/>
  <c r="E54" i="14"/>
  <c r="O61" i="4" s="1"/>
  <c r="G58" i="14"/>
  <c r="E9" i="14"/>
  <c r="O16" i="4" s="1"/>
  <c r="F36" i="14"/>
  <c r="P43" i="4" s="1"/>
  <c r="H12" i="14"/>
  <c r="J12" i="14" s="1"/>
  <c r="Q19" i="4" s="1"/>
  <c r="G22" i="14"/>
  <c r="I48" i="14"/>
  <c r="K48" i="14" s="1"/>
  <c r="R55" i="4" s="1"/>
  <c r="G25" i="14"/>
  <c r="I79" i="14"/>
  <c r="H72" i="14"/>
  <c r="H20" i="14"/>
  <c r="J20" i="14" s="1"/>
  <c r="Q27" i="4" s="1"/>
  <c r="F75" i="14"/>
  <c r="E78" i="14"/>
  <c r="I6" i="14"/>
  <c r="K6" i="14" s="1"/>
  <c r="R13" i="4" s="1"/>
  <c r="I42" i="14"/>
  <c r="K42" i="14" s="1"/>
  <c r="R49" i="4" s="1"/>
  <c r="D9" i="14"/>
  <c r="N16" i="4" s="1"/>
  <c r="C96" i="14"/>
  <c r="D85" i="14"/>
  <c r="D78" i="14"/>
  <c r="D19" i="14"/>
  <c r="N26" i="4" s="1"/>
  <c r="C52" i="14"/>
  <c r="M59" i="4" s="1"/>
  <c r="L59" i="4" s="1"/>
  <c r="C17" i="14"/>
  <c r="M24" i="4" s="1"/>
  <c r="L24" i="4" s="1"/>
  <c r="C40" i="14"/>
  <c r="M47" i="4" s="1"/>
  <c r="L47" i="4" s="1"/>
  <c r="D14" i="14"/>
  <c r="N21" i="4" s="1"/>
  <c r="D88" i="14"/>
  <c r="E37" i="14"/>
  <c r="O44" i="4" s="1"/>
  <c r="I7" i="14"/>
  <c r="K7" i="14" s="1"/>
  <c r="R14" i="4" s="1"/>
  <c r="F94" i="14"/>
  <c r="E51" i="14"/>
  <c r="O58" i="4" s="1"/>
  <c r="F26" i="14"/>
  <c r="P33" i="4" s="1"/>
  <c r="G100" i="14"/>
  <c r="F81" i="14"/>
  <c r="G63" i="14"/>
  <c r="I22" i="14"/>
  <c r="K22" i="14" s="1"/>
  <c r="R29" i="4" s="1"/>
  <c r="E36" i="14"/>
  <c r="O43" i="4" s="1"/>
  <c r="H38" i="14"/>
  <c r="J38" i="14" s="1"/>
  <c r="Q45" i="4" s="1"/>
  <c r="E38" i="14"/>
  <c r="O45" i="4" s="1"/>
  <c r="E40" i="14"/>
  <c r="O47" i="4" s="1"/>
  <c r="E22" i="14"/>
  <c r="O29" i="4" s="1"/>
  <c r="C77" i="14"/>
  <c r="D20" i="14"/>
  <c r="N27" i="4" s="1"/>
  <c r="D92" i="14"/>
  <c r="C57" i="14"/>
  <c r="M64" i="4" s="1"/>
  <c r="L64" i="4" s="1"/>
  <c r="D64" i="14"/>
  <c r="N71" i="4" s="1"/>
  <c r="C76" i="14"/>
  <c r="C67" i="14"/>
  <c r="M74" i="4" s="1"/>
  <c r="L74" i="4" s="1"/>
  <c r="C74" i="14"/>
  <c r="D13" i="14"/>
  <c r="N20" i="4" s="1"/>
  <c r="C13" i="14"/>
  <c r="M20" i="4" s="1"/>
  <c r="L20" i="4" s="1"/>
  <c r="D99" i="14"/>
  <c r="C97" i="14"/>
  <c r="D68" i="14"/>
  <c r="C55" i="14"/>
  <c r="M62" i="4" s="1"/>
  <c r="L62" i="4" s="1"/>
  <c r="C60" i="14"/>
  <c r="M67" i="4" s="1"/>
  <c r="L67" i="4" s="1"/>
  <c r="D48" i="14"/>
  <c r="N55" i="4" s="1"/>
  <c r="C102" i="14"/>
  <c r="D69" i="14"/>
  <c r="D32" i="14"/>
  <c r="N39" i="4" s="1"/>
  <c r="C31" i="14"/>
  <c r="M38" i="4" s="1"/>
  <c r="L38" i="4" s="1"/>
  <c r="C47" i="14"/>
  <c r="M54" i="4" s="1"/>
  <c r="L54" i="4" s="1"/>
  <c r="C18" i="14"/>
  <c r="M25" i="4" s="1"/>
  <c r="L25" i="4" s="1"/>
  <c r="D58" i="14"/>
  <c r="N65" i="4" s="1"/>
  <c r="C86" i="14"/>
  <c r="D41" i="14"/>
  <c r="N48" i="4" s="1"/>
  <c r="D97" i="14"/>
  <c r="C70" i="14"/>
  <c r="D67" i="14"/>
  <c r="N74" i="4" s="1"/>
  <c r="D15" i="14"/>
  <c r="N22" i="4" s="1"/>
  <c r="D62" i="14"/>
  <c r="N69" i="4" s="1"/>
  <c r="D57" i="14"/>
  <c r="N64" i="4" s="1"/>
  <c r="D21" i="14"/>
  <c r="N28" i="4" s="1"/>
  <c r="C98" i="14"/>
  <c r="C58" i="14"/>
  <c r="M65" i="4" s="1"/>
  <c r="L65" i="4" s="1"/>
  <c r="I67" i="14"/>
  <c r="E58" i="14"/>
  <c r="O65" i="4" s="1"/>
  <c r="H44" i="14"/>
  <c r="J44" i="14" s="1"/>
  <c r="Q51" i="4" s="1"/>
  <c r="F99" i="14"/>
  <c r="F10" i="14"/>
  <c r="P17" i="4" s="1"/>
  <c r="G52" i="14"/>
  <c r="F48" i="14"/>
  <c r="P55" i="4" s="1"/>
  <c r="F21" i="14"/>
  <c r="P28" i="4" s="1"/>
  <c r="I74" i="14"/>
  <c r="G65" i="14"/>
  <c r="H66" i="14"/>
  <c r="G54" i="14"/>
  <c r="I47" i="14"/>
  <c r="K47" i="14" s="1"/>
  <c r="R54" i="4" s="1"/>
  <c r="G15" i="14"/>
  <c r="I57" i="14"/>
  <c r="I82" i="14"/>
  <c r="I39" i="14"/>
  <c r="K39" i="14" s="1"/>
  <c r="R46" i="4" s="1"/>
  <c r="E101" i="14"/>
  <c r="I95" i="14"/>
  <c r="E49" i="14"/>
  <c r="O56" i="4" s="1"/>
  <c r="E98" i="14"/>
  <c r="I93" i="14"/>
  <c r="I45" i="14"/>
  <c r="K45" i="14" s="1"/>
  <c r="R52" i="4" s="1"/>
  <c r="I76" i="14"/>
  <c r="H97" i="14"/>
  <c r="G28" i="14"/>
  <c r="H39" i="14"/>
  <c r="J39" i="14" s="1"/>
  <c r="Q46" i="4" s="1"/>
  <c r="E52" i="14"/>
  <c r="O59" i="4" s="1"/>
  <c r="G19" i="14"/>
  <c r="H27" i="14"/>
  <c r="J27" i="14" s="1"/>
  <c r="Q34" i="4" s="1"/>
  <c r="G40" i="14"/>
  <c r="F57" i="14"/>
  <c r="P64" i="4" s="1"/>
  <c r="F55" i="14"/>
  <c r="P62" i="4" s="1"/>
  <c r="F39" i="14"/>
  <c r="P46" i="4" s="1"/>
  <c r="E70" i="14"/>
  <c r="H5" i="14"/>
  <c r="J5" i="14" s="1"/>
  <c r="Q12" i="4" s="1"/>
  <c r="E99" i="14"/>
  <c r="E29" i="14"/>
  <c r="O36" i="4" s="1"/>
  <c r="I43" i="14"/>
  <c r="K43" i="14" s="1"/>
  <c r="R50" i="4" s="1"/>
  <c r="H40" i="14"/>
  <c r="J40" i="14" s="1"/>
  <c r="Q47" i="4" s="1"/>
  <c r="E21" i="14"/>
  <c r="O28" i="4" s="1"/>
  <c r="H65" i="14"/>
  <c r="I54" i="14"/>
  <c r="F11" i="14"/>
  <c r="P18" i="4" s="1"/>
  <c r="E77" i="14"/>
  <c r="F90" i="14"/>
  <c r="H95" i="14"/>
  <c r="F83" i="14"/>
  <c r="H84" i="14"/>
  <c r="H86" i="14"/>
  <c r="I96" i="14"/>
  <c r="E89" i="14"/>
  <c r="G64" i="14"/>
  <c r="F29" i="14"/>
  <c r="P36" i="4" s="1"/>
  <c r="H8" i="14"/>
  <c r="J8" i="14" s="1"/>
  <c r="Q15" i="4" s="1"/>
  <c r="F44" i="14"/>
  <c r="P51" i="4" s="1"/>
  <c r="E20" i="14"/>
  <c r="O27" i="4" s="1"/>
  <c r="C89" i="14"/>
  <c r="C51" i="14"/>
  <c r="M58" i="4" s="1"/>
  <c r="L58" i="4" s="1"/>
  <c r="C29" i="14"/>
  <c r="M36" i="4" s="1"/>
  <c r="L36" i="4" s="1"/>
  <c r="D96" i="14"/>
  <c r="C7" i="14"/>
  <c r="M14" i="4" s="1"/>
  <c r="L14" i="4" s="1"/>
  <c r="D24" i="14"/>
  <c r="N31" i="4" s="1"/>
  <c r="C38" i="14"/>
  <c r="M45" i="4" s="1"/>
  <c r="L45" i="4" s="1"/>
  <c r="C100" i="14"/>
  <c r="D11" i="14"/>
  <c r="N18" i="4" s="1"/>
  <c r="D46" i="14"/>
  <c r="N53" i="4" s="1"/>
  <c r="C83" i="14"/>
  <c r="D93" i="14"/>
  <c r="D17" i="14"/>
  <c r="N24" i="4" s="1"/>
  <c r="G36" i="14"/>
  <c r="F27" i="14"/>
  <c r="P34" i="4" s="1"/>
  <c r="G71" i="14"/>
  <c r="H60" i="14"/>
  <c r="I14" i="14"/>
  <c r="K14" i="14" s="1"/>
  <c r="R21" i="4" s="1"/>
  <c r="H57" i="14"/>
  <c r="G11" i="14"/>
  <c r="E66" i="14"/>
  <c r="O73" i="4" s="1"/>
  <c r="E33" i="14"/>
  <c r="O40" i="4" s="1"/>
  <c r="H55" i="14"/>
  <c r="I77" i="14"/>
  <c r="E6" i="14"/>
  <c r="O13" i="4" s="1"/>
  <c r="I18" i="14"/>
  <c r="K18" i="14" s="1"/>
  <c r="R25" i="4" s="1"/>
  <c r="E92" i="14"/>
  <c r="G9" i="14"/>
  <c r="F16" i="14"/>
  <c r="P23" i="4" s="1"/>
  <c r="E15" i="14"/>
  <c r="O22" i="4" s="1"/>
  <c r="I85" i="14"/>
  <c r="H93" i="14"/>
  <c r="C11" i="14"/>
  <c r="M18" i="4" s="1"/>
  <c r="L18" i="4" s="1"/>
  <c r="D40" i="14"/>
  <c r="N47" i="4" s="1"/>
  <c r="D51" i="14"/>
  <c r="N58" i="4" s="1"/>
  <c r="D26" i="14"/>
  <c r="N33" i="4" s="1"/>
  <c r="C82" i="14"/>
  <c r="D31" i="14"/>
  <c r="N38" i="4" s="1"/>
  <c r="C56" i="14"/>
  <c r="M63" i="4" s="1"/>
  <c r="L63" i="4" s="1"/>
  <c r="C87" i="14"/>
  <c r="D61" i="14"/>
  <c r="N68" i="4" s="1"/>
  <c r="D89" i="14"/>
  <c r="C66" i="14"/>
  <c r="M73" i="4" s="1"/>
  <c r="L73" i="4" s="1"/>
  <c r="D34" i="14"/>
  <c r="N41" i="4" s="1"/>
  <c r="D91" i="14"/>
  <c r="D53" i="14"/>
  <c r="N60" i="4" s="1"/>
  <c r="C46" i="14"/>
  <c r="M53" i="4" s="1"/>
  <c r="L53" i="4" s="1"/>
  <c r="C68" i="14"/>
  <c r="D18" i="14"/>
  <c r="N25" i="4" s="1"/>
  <c r="C16" i="14"/>
  <c r="M23" i="4" s="1"/>
  <c r="L23" i="4" s="1"/>
  <c r="D23" i="14"/>
  <c r="N30" i="4" s="1"/>
  <c r="C80" i="14"/>
  <c r="D22" i="14"/>
  <c r="N29" i="4" s="1"/>
  <c r="C19" i="14"/>
  <c r="M26" i="4" s="1"/>
  <c r="L26" i="4" s="1"/>
  <c r="D80" i="14"/>
  <c r="C48" i="14"/>
  <c r="M55" i="4" s="1"/>
  <c r="L55" i="4" s="1"/>
  <c r="C50" i="14"/>
  <c r="M57" i="4" s="1"/>
  <c r="L57" i="4" s="1"/>
  <c r="C79" i="14"/>
  <c r="D10" i="14"/>
  <c r="N17" i="4" s="1"/>
  <c r="C37" i="14"/>
  <c r="M44" i="4" s="1"/>
  <c r="L44" i="4" s="1"/>
  <c r="D95" i="14"/>
  <c r="C14" i="14"/>
  <c r="M21" i="4" s="1"/>
  <c r="L21" i="4" s="1"/>
  <c r="C24" i="14"/>
  <c r="M31" i="4" s="1"/>
  <c r="L31" i="4" s="1"/>
  <c r="C21" i="14"/>
  <c r="M28" i="4" s="1"/>
  <c r="L28" i="4" s="1"/>
  <c r="C85" i="14"/>
  <c r="C27" i="14"/>
  <c r="M34" i="4" s="1"/>
  <c r="L34" i="4" s="1"/>
  <c r="C90" i="14"/>
  <c r="I23" i="14"/>
  <c r="K23" i="14" s="1"/>
  <c r="R30" i="4" s="1"/>
  <c r="G45" i="14"/>
  <c r="E65" i="14"/>
  <c r="O72" i="4" s="1"/>
  <c r="I58" i="14"/>
  <c r="I84" i="14"/>
  <c r="E10" i="14"/>
  <c r="O17" i="4" s="1"/>
  <c r="H13" i="14"/>
  <c r="J13" i="14" s="1"/>
  <c r="Q20" i="4" s="1"/>
  <c r="E86" i="14"/>
  <c r="H51" i="14"/>
  <c r="J51" i="14" s="1"/>
  <c r="Q58" i="4" s="1"/>
  <c r="H102" i="14"/>
  <c r="I53" i="14"/>
  <c r="H15" i="14"/>
  <c r="J15" i="14" s="1"/>
  <c r="Q22" i="4" s="1"/>
  <c r="H70" i="14"/>
  <c r="F85" i="14"/>
  <c r="I15" i="14"/>
  <c r="K15" i="14" s="1"/>
  <c r="R22" i="4" s="1"/>
  <c r="G81" i="14"/>
  <c r="G90" i="14"/>
  <c r="G80" i="14"/>
  <c r="F98" i="14"/>
  <c r="I98" i="14"/>
  <c r="I25" i="14"/>
  <c r="K25" i="14" s="1"/>
  <c r="R32" i="4" s="1"/>
  <c r="F13" i="14"/>
  <c r="P20" i="4" s="1"/>
  <c r="F66" i="14"/>
  <c r="P73" i="4" s="1"/>
  <c r="F7" i="14"/>
  <c r="P14" i="4" s="1"/>
  <c r="G44" i="14"/>
  <c r="G99" i="14"/>
  <c r="F23" i="14"/>
  <c r="P30" i="4" s="1"/>
  <c r="F79" i="14"/>
  <c r="H30" i="14"/>
  <c r="J30" i="14" s="1"/>
  <c r="Q37" i="4" s="1"/>
  <c r="G35" i="14"/>
  <c r="G16" i="14"/>
  <c r="H88" i="14"/>
  <c r="F42" i="14"/>
  <c r="P49" i="4" s="1"/>
  <c r="H76" i="14"/>
  <c r="E61" i="14"/>
  <c r="O68" i="4" s="1"/>
  <c r="F63" i="14"/>
  <c r="P70" i="4" s="1"/>
  <c r="I69" i="14"/>
  <c r="E93" i="14"/>
  <c r="I100" i="14"/>
  <c r="E30" i="14"/>
  <c r="O37" i="4" s="1"/>
  <c r="H89" i="14"/>
  <c r="I99" i="14"/>
  <c r="H82" i="14"/>
  <c r="G32" i="14"/>
  <c r="F60" i="14"/>
  <c r="P67" i="4" s="1"/>
  <c r="H101" i="14"/>
  <c r="G3" i="14"/>
  <c r="H62" i="14"/>
  <c r="E85" i="14"/>
  <c r="G88" i="14"/>
  <c r="F14" i="14"/>
  <c r="P21" i="4" s="1"/>
  <c r="I55" i="14"/>
  <c r="G29" i="14"/>
  <c r="H58" i="14"/>
  <c r="D44" i="14"/>
  <c r="N51" i="4" s="1"/>
  <c r="C39" i="14"/>
  <c r="M46" i="4" s="1"/>
  <c r="L46" i="4" s="1"/>
  <c r="C65" i="14"/>
  <c r="M72" i="4" s="1"/>
  <c r="L72" i="4" s="1"/>
  <c r="D33" i="14"/>
  <c r="N40" i="4" s="1"/>
  <c r="D98" i="14"/>
  <c r="D16" i="14"/>
  <c r="N23" i="4" s="1"/>
  <c r="D76" i="14"/>
  <c r="C12" i="14"/>
  <c r="M19" i="4" s="1"/>
  <c r="L19" i="4" s="1"/>
  <c r="D56" i="14"/>
  <c r="N63" i="4" s="1"/>
  <c r="D82" i="14"/>
  <c r="I35" i="14"/>
  <c r="K35" i="14" s="1"/>
  <c r="R42" i="4" s="1"/>
  <c r="E73" i="14"/>
  <c r="I31" i="14"/>
  <c r="K31" i="14" s="1"/>
  <c r="R38" i="4" s="1"/>
  <c r="F53" i="14"/>
  <c r="P60" i="4" s="1"/>
  <c r="I17" i="14"/>
  <c r="K17" i="14" s="1"/>
  <c r="R24" i="4" s="1"/>
  <c r="F30" i="14"/>
  <c r="P37" i="4" s="1"/>
  <c r="E39" i="14"/>
  <c r="O46" i="4" s="1"/>
  <c r="I34" i="14"/>
  <c r="K34" i="14" s="1"/>
  <c r="R41" i="4" s="1"/>
  <c r="G72" i="14"/>
  <c r="H91" i="14"/>
  <c r="F46" i="14"/>
  <c r="P53" i="4" s="1"/>
  <c r="E60" i="14"/>
  <c r="O67" i="4" s="1"/>
  <c r="H42" i="14"/>
  <c r="J42" i="14" s="1"/>
  <c r="Q49" i="4" s="1"/>
  <c r="H68" i="14"/>
  <c r="G31" i="14"/>
  <c r="E83" i="14"/>
  <c r="E74" i="14"/>
  <c r="F54" i="14"/>
  <c r="P61" i="4" s="1"/>
  <c r="H53" i="14"/>
  <c r="E80" i="14"/>
  <c r="F52" i="14"/>
  <c r="P59" i="4" s="1"/>
  <c r="E26" i="14"/>
  <c r="O33" i="4" s="1"/>
  <c r="G66" i="14"/>
  <c r="E79" i="14"/>
  <c r="E14" i="14"/>
  <c r="O21" i="4" s="1"/>
  <c r="D37" i="14"/>
  <c r="N44" i="4" s="1"/>
  <c r="D66" i="14"/>
  <c r="N73" i="4" s="1"/>
  <c r="F69" i="14"/>
  <c r="F82" i="14"/>
  <c r="H43" i="14"/>
  <c r="J43" i="14" s="1"/>
  <c r="Q50" i="4" s="1"/>
  <c r="D84" i="14"/>
  <c r="D38" i="14"/>
  <c r="N45" i="4" s="1"/>
  <c r="D101" i="14"/>
  <c r="I88" i="14"/>
  <c r="H47" i="14"/>
  <c r="J47" i="14" s="1"/>
  <c r="Q54" i="4" s="1"/>
  <c r="D43" i="14"/>
  <c r="N50" i="4" s="1"/>
  <c r="C54" i="14"/>
  <c r="M61" i="4" s="1"/>
  <c r="L61" i="4" s="1"/>
  <c r="F31" i="14"/>
  <c r="P38" i="4" s="1"/>
  <c r="D29" i="14"/>
  <c r="N36" i="4" s="1"/>
  <c r="E32" i="14"/>
  <c r="O39" i="4" s="1"/>
  <c r="F28" i="14"/>
  <c r="P35" i="4" s="1"/>
  <c r="D42" i="14"/>
  <c r="N49" i="4" s="1"/>
  <c r="C42" i="14"/>
  <c r="M49" i="4" s="1"/>
  <c r="L49" i="4" s="1"/>
  <c r="C34" i="14"/>
  <c r="M41" i="4" s="1"/>
  <c r="L41" i="4" s="1"/>
  <c r="C94" i="14"/>
  <c r="D12" i="14"/>
  <c r="N19" i="4" s="1"/>
  <c r="D81" i="14"/>
  <c r="C73" i="14"/>
  <c r="C43" i="14"/>
  <c r="M50" i="4" s="1"/>
  <c r="L50" i="4" s="1"/>
  <c r="D60" i="14"/>
  <c r="N67" i="4" s="1"/>
  <c r="D39" i="14"/>
  <c r="N46" i="4" s="1"/>
  <c r="C95" i="14"/>
  <c r="C78" i="14"/>
  <c r="D27" i="14"/>
  <c r="N34" i="4" s="1"/>
  <c r="C71" i="14"/>
  <c r="D28" i="14"/>
  <c r="N35" i="4" s="1"/>
  <c r="G84" i="14"/>
  <c r="H14" i="14"/>
  <c r="J14" i="14" s="1"/>
  <c r="Q21" i="4" s="1"/>
  <c r="C92" i="14"/>
  <c r="C84" i="14"/>
  <c r="D36" i="14"/>
  <c r="N43" i="4" s="1"/>
  <c r="D50" i="14"/>
  <c r="N57" i="4" s="1"/>
  <c r="D77" i="14"/>
  <c r="C62" i="14"/>
  <c r="M69" i="4" s="1"/>
  <c r="L69" i="4" s="1"/>
  <c r="D74" i="14"/>
  <c r="D59" i="14"/>
  <c r="N66" i="4" s="1"/>
  <c r="C15" i="14"/>
  <c r="M22" i="4" s="1"/>
  <c r="L22" i="4" s="1"/>
  <c r="C8" i="14"/>
  <c r="M15" i="4" s="1"/>
  <c r="L15" i="4" s="1"/>
  <c r="C101" i="14"/>
  <c r="I71" i="14"/>
  <c r="D87" i="14"/>
  <c r="C26" i="14"/>
  <c r="M33" i="4" s="1"/>
  <c r="L33" i="4" s="1"/>
  <c r="D45" i="14"/>
  <c r="N52" i="4" s="1"/>
  <c r="D49" i="14"/>
  <c r="N56" i="4" s="1"/>
  <c r="E59" i="14"/>
  <c r="O66" i="4" s="1"/>
  <c r="G37" i="14"/>
  <c r="C35" i="14"/>
  <c r="M42" i="4" s="1"/>
  <c r="L42" i="4" s="1"/>
  <c r="D65" i="14"/>
  <c r="N72" i="4" s="1"/>
  <c r="D90" i="14"/>
  <c r="C88" i="14"/>
  <c r="C63" i="14"/>
  <c r="M70" i="4" s="1"/>
  <c r="L70" i="4" s="1"/>
  <c r="D75" i="14"/>
  <c r="D79" i="14"/>
  <c r="C49" i="14"/>
  <c r="M56" i="4" s="1"/>
  <c r="L56" i="4" s="1"/>
  <c r="C30" i="14"/>
  <c r="M37" i="4" s="1"/>
  <c r="L37" i="4" s="1"/>
  <c r="C53" i="14"/>
  <c r="M60" i="4" s="1"/>
  <c r="L60" i="4" s="1"/>
  <c r="C9" i="14"/>
  <c r="M16" i="4" s="1"/>
  <c r="L16" i="4" s="1"/>
  <c r="C33" i="14"/>
  <c r="M40" i="4" s="1"/>
  <c r="L40" i="4" s="1"/>
  <c r="F61" i="14"/>
  <c r="P68" i="4" s="1"/>
  <c r="C75" i="14"/>
  <c r="C72" i="14"/>
  <c r="D8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兵庫県教育委員会</author>
  </authors>
  <commentList>
    <comment ref="C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学校番号を入力</t>
        </r>
      </text>
    </comment>
  </commentList>
</comments>
</file>

<file path=xl/sharedStrings.xml><?xml version="1.0" encoding="utf-8"?>
<sst xmlns="http://schemas.openxmlformats.org/spreadsheetml/2006/main" count="2613" uniqueCount="1647">
  <si>
    <t>初期設定シート</t>
    <rPh sb="0" eb="2">
      <t>ショキ</t>
    </rPh>
    <rPh sb="2" eb="4">
      <t>セッテイ</t>
    </rPh>
    <phoneticPr fontId="4"/>
  </si>
  <si>
    <t>学校名</t>
    <rPh sb="0" eb="1">
      <t>ガク</t>
    </rPh>
    <rPh sb="1" eb="2">
      <t>コウ</t>
    </rPh>
    <rPh sb="2" eb="3">
      <t>メイ</t>
    </rPh>
    <phoneticPr fontId="4"/>
  </si>
  <si>
    <t>学校番号</t>
    <rPh sb="0" eb="1">
      <t>ガク</t>
    </rPh>
    <rPh sb="1" eb="2">
      <t>コウ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</si>
  <si>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</si>
  <si>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</si>
  <si>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</si>
  <si>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学校長氏名</t>
    <rPh sb="0" eb="2">
      <t>ガッコウ</t>
    </rPh>
    <rPh sb="2" eb="3">
      <t>チョウ</t>
    </rPh>
    <rPh sb="3" eb="4">
      <t>シ</t>
    </rPh>
    <rPh sb="4" eb="5">
      <t>メイ</t>
    </rPh>
    <phoneticPr fontId="4"/>
  </si>
  <si>
    <t>顧問氏名</t>
    <rPh sb="0" eb="2">
      <t>コモン</t>
    </rPh>
    <rPh sb="2" eb="4">
      <t>シメイ</t>
    </rPh>
    <phoneticPr fontId="4"/>
  </si>
  <si>
    <t>推薦審判員</t>
    <rPh sb="0" eb="2">
      <t>スイセン</t>
    </rPh>
    <rPh sb="2" eb="5">
      <t>シンパンイン</t>
    </rPh>
    <phoneticPr fontId="4"/>
  </si>
  <si>
    <t xml:space="preserve">    〃</t>
    <phoneticPr fontId="4"/>
  </si>
  <si>
    <t>申込人数</t>
    <rPh sb="0" eb="1">
      <t>モウ</t>
    </rPh>
    <rPh sb="1" eb="2">
      <t>コ</t>
    </rPh>
    <rPh sb="2" eb="4">
      <t>ニンズウ</t>
    </rPh>
    <phoneticPr fontId="4"/>
  </si>
  <si>
    <t>男　子 (人)</t>
    <rPh sb="0" eb="1">
      <t>オトコ</t>
    </rPh>
    <rPh sb="2" eb="3">
      <t>コ</t>
    </rPh>
    <rPh sb="5" eb="6">
      <t>ニン</t>
    </rPh>
    <phoneticPr fontId="4"/>
  </si>
  <si>
    <t>女　子 (人)</t>
    <rPh sb="0" eb="1">
      <t>オンナ</t>
    </rPh>
    <rPh sb="2" eb="3">
      <t>コ</t>
    </rPh>
    <rPh sb="5" eb="6">
      <t>ニン</t>
    </rPh>
    <phoneticPr fontId="4"/>
  </si>
  <si>
    <t>合　計 (人)</t>
    <rPh sb="0" eb="1">
      <t>ゴウ</t>
    </rPh>
    <rPh sb="2" eb="3">
      <t>ケイ</t>
    </rPh>
    <rPh sb="5" eb="6">
      <t>ニン</t>
    </rPh>
    <phoneticPr fontId="4"/>
  </si>
  <si>
    <t>種目コード</t>
    <rPh sb="0" eb="2">
      <t>シュモク</t>
    </rPh>
    <phoneticPr fontId="4"/>
  </si>
  <si>
    <t>種目</t>
    <rPh sb="0" eb="2">
      <t>シュモク</t>
    </rPh>
    <phoneticPr fontId="4"/>
  </si>
  <si>
    <t>T-F-C</t>
    <phoneticPr fontId="4"/>
  </si>
  <si>
    <t>高体連ｺｰﾄﾞ</t>
    <rPh sb="0" eb="3">
      <t>コウタイレン</t>
    </rPh>
    <phoneticPr fontId="4"/>
  </si>
  <si>
    <t>00200</t>
    <phoneticPr fontId="4"/>
  </si>
  <si>
    <t>100m</t>
    <phoneticPr fontId="4"/>
  </si>
  <si>
    <t>01T</t>
  </si>
  <si>
    <t>00300</t>
    <phoneticPr fontId="4"/>
  </si>
  <si>
    <t>200m</t>
    <phoneticPr fontId="4"/>
  </si>
  <si>
    <t>00500</t>
    <phoneticPr fontId="4"/>
  </si>
  <si>
    <t>400m</t>
    <phoneticPr fontId="4"/>
  </si>
  <si>
    <t>00600</t>
    <phoneticPr fontId="4"/>
  </si>
  <si>
    <t>800m</t>
    <phoneticPr fontId="4"/>
  </si>
  <si>
    <t>00800</t>
    <phoneticPr fontId="4"/>
  </si>
  <si>
    <t>1500m</t>
    <phoneticPr fontId="4"/>
  </si>
  <si>
    <t>400mH</t>
    <phoneticPr fontId="4"/>
  </si>
  <si>
    <t>5000mW</t>
    <phoneticPr fontId="4"/>
  </si>
  <si>
    <t>60100</t>
    <phoneticPr fontId="4"/>
  </si>
  <si>
    <t>4x100R</t>
    <phoneticPr fontId="4"/>
  </si>
  <si>
    <t>60300</t>
    <phoneticPr fontId="4"/>
  </si>
  <si>
    <t>4x400R</t>
    <phoneticPr fontId="4"/>
  </si>
  <si>
    <t>07100</t>
    <phoneticPr fontId="4"/>
  </si>
  <si>
    <t>走高跳</t>
    <rPh sb="0" eb="1">
      <t>ハシ</t>
    </rPh>
    <rPh sb="1" eb="3">
      <t>タカト</t>
    </rPh>
    <phoneticPr fontId="4"/>
  </si>
  <si>
    <t>02F</t>
  </si>
  <si>
    <t>07200</t>
    <phoneticPr fontId="4"/>
  </si>
  <si>
    <t>棒高跳</t>
    <rPh sb="0" eb="3">
      <t>ボウタカト</t>
    </rPh>
    <phoneticPr fontId="4"/>
  </si>
  <si>
    <t>07300</t>
    <phoneticPr fontId="4"/>
  </si>
  <si>
    <t>走幅跳</t>
    <rPh sb="0" eb="1">
      <t>ハシ</t>
    </rPh>
    <rPh sb="1" eb="3">
      <t>ハバト</t>
    </rPh>
    <phoneticPr fontId="4"/>
  </si>
  <si>
    <t>07400</t>
    <phoneticPr fontId="4"/>
  </si>
  <si>
    <t>三段跳</t>
    <rPh sb="0" eb="3">
      <t>サンダント</t>
    </rPh>
    <phoneticPr fontId="4"/>
  </si>
  <si>
    <t>砲丸投</t>
    <rPh sb="0" eb="3">
      <t>ホウガンナ</t>
    </rPh>
    <phoneticPr fontId="4"/>
  </si>
  <si>
    <t>円盤投</t>
    <rPh sb="0" eb="3">
      <t>エンバンナ</t>
    </rPh>
    <phoneticPr fontId="4"/>
  </si>
  <si>
    <t>ﾊﾝﾏ-投</t>
    <rPh sb="4" eb="5">
      <t>ナ</t>
    </rPh>
    <phoneticPr fontId="4"/>
  </si>
  <si>
    <t>やり投</t>
    <rPh sb="2" eb="3">
      <t>ナ</t>
    </rPh>
    <phoneticPr fontId="4"/>
  </si>
  <si>
    <t>種目
コード</t>
    <rPh sb="0" eb="2">
      <t>シュモク</t>
    </rPh>
    <phoneticPr fontId="4"/>
  </si>
  <si>
    <t>性</t>
    <rPh sb="0" eb="1">
      <t>セイ</t>
    </rPh>
    <phoneticPr fontId="4"/>
  </si>
  <si>
    <t>種    目</t>
    <rPh sb="0" eb="1">
      <t>タネ</t>
    </rPh>
    <rPh sb="5" eb="6">
      <t>メ</t>
    </rPh>
    <phoneticPr fontId="4"/>
  </si>
  <si>
    <t>TFC</t>
    <phoneticPr fontId="4"/>
  </si>
  <si>
    <t>No</t>
    <phoneticPr fontId="4"/>
  </si>
  <si>
    <t>分</t>
    <rPh sb="0" eb="1">
      <t>フン</t>
    </rPh>
    <phoneticPr fontId="4"/>
  </si>
  <si>
    <t>秒</t>
    <rPh sb="0" eb="1">
      <t>ビョウ</t>
    </rPh>
    <phoneticPr fontId="4"/>
  </si>
  <si>
    <t>1/100</t>
    <phoneticPr fontId="4"/>
  </si>
  <si>
    <t>記録</t>
    <rPh sb="0" eb="2">
      <t>キロク</t>
    </rPh>
    <phoneticPr fontId="4"/>
  </si>
  <si>
    <t>氏名</t>
    <rPh sb="0" eb="2">
      <t>シメイ</t>
    </rPh>
    <phoneticPr fontId="4"/>
  </si>
  <si>
    <t>学校名</t>
    <rPh sb="0" eb="2">
      <t>ガッコウ</t>
    </rPh>
    <rPh sb="2" eb="3">
      <t>メイ</t>
    </rPh>
    <phoneticPr fontId="4"/>
  </si>
  <si>
    <t>学校番号</t>
  </si>
  <si>
    <t>m</t>
    <phoneticPr fontId="4"/>
  </si>
  <si>
    <t>cm</t>
    <phoneticPr fontId="4"/>
  </si>
  <si>
    <t>00200</t>
    <phoneticPr fontId="4"/>
  </si>
  <si>
    <t>00200</t>
    <phoneticPr fontId="4"/>
  </si>
  <si>
    <t>00200</t>
    <phoneticPr fontId="4"/>
  </si>
  <si>
    <t>00300</t>
    <phoneticPr fontId="4"/>
  </si>
  <si>
    <t>00300</t>
    <phoneticPr fontId="4"/>
  </si>
  <si>
    <t>00300</t>
    <phoneticPr fontId="4"/>
  </si>
  <si>
    <t>00500</t>
    <phoneticPr fontId="4"/>
  </si>
  <si>
    <t>00500</t>
    <phoneticPr fontId="4"/>
  </si>
  <si>
    <t>00600</t>
    <phoneticPr fontId="4"/>
  </si>
  <si>
    <t>00600</t>
    <phoneticPr fontId="4"/>
  </si>
  <si>
    <t>00800</t>
    <phoneticPr fontId="4"/>
  </si>
  <si>
    <t>00800</t>
    <phoneticPr fontId="4"/>
  </si>
  <si>
    <t>00800</t>
    <phoneticPr fontId="4"/>
  </si>
  <si>
    <t>07100</t>
    <phoneticPr fontId="4"/>
  </si>
  <si>
    <t>07100</t>
    <phoneticPr fontId="4"/>
  </si>
  <si>
    <t>07100</t>
    <phoneticPr fontId="4"/>
  </si>
  <si>
    <t>07200</t>
    <phoneticPr fontId="4"/>
  </si>
  <si>
    <t>07200</t>
    <phoneticPr fontId="4"/>
  </si>
  <si>
    <t>07300</t>
    <phoneticPr fontId="4"/>
  </si>
  <si>
    <t>07300</t>
    <phoneticPr fontId="4"/>
  </si>
  <si>
    <t>07400</t>
    <phoneticPr fontId="4"/>
  </si>
  <si>
    <t>07400</t>
    <phoneticPr fontId="4"/>
  </si>
  <si>
    <t>07400</t>
    <phoneticPr fontId="4"/>
  </si>
  <si>
    <t>学校番号</t>
    <rPh sb="0" eb="2">
      <t>ガッコウ</t>
    </rPh>
    <rPh sb="2" eb="4">
      <t>バンゴウ</t>
    </rPh>
    <phoneticPr fontId="4"/>
  </si>
  <si>
    <t>学　校　名</t>
    <rPh sb="0" eb="1">
      <t>ガク</t>
    </rPh>
    <rPh sb="2" eb="3">
      <t>コウ</t>
    </rPh>
    <rPh sb="4" eb="5">
      <t>メイ</t>
    </rPh>
    <phoneticPr fontId="4"/>
  </si>
  <si>
    <t>学校長氏名</t>
    <rPh sb="0" eb="3">
      <t>ガッコウチョウ</t>
    </rPh>
    <rPh sb="3" eb="5">
      <t>シメイ</t>
    </rPh>
    <phoneticPr fontId="4"/>
  </si>
  <si>
    <t>印</t>
    <rPh sb="0" eb="1">
      <t>イン</t>
    </rPh>
    <phoneticPr fontId="4"/>
  </si>
  <si>
    <t>学校所在地</t>
    <rPh sb="0" eb="2">
      <t>ガッコウ</t>
    </rPh>
    <rPh sb="2" eb="5">
      <t>ショザイチ</t>
    </rPh>
    <phoneticPr fontId="4"/>
  </si>
  <si>
    <t>顧問氏名</t>
    <rPh sb="0" eb="1">
      <t>カエリミ</t>
    </rPh>
    <rPh sb="1" eb="2">
      <t>トイ</t>
    </rPh>
    <rPh sb="2" eb="3">
      <t>シ</t>
    </rPh>
    <rPh sb="3" eb="4">
      <t>メイ</t>
    </rPh>
    <phoneticPr fontId="4"/>
  </si>
  <si>
    <t>ナンバー</t>
    <phoneticPr fontId="4"/>
  </si>
  <si>
    <r>
      <t>氏　名 /</t>
    </r>
    <r>
      <rPr>
        <sz val="8"/>
        <rFont val="ＭＳ 明朝"/>
        <family val="1"/>
        <charset val="128"/>
      </rPr>
      <t>学年</t>
    </r>
    <rPh sb="0" eb="1">
      <t>シ</t>
    </rPh>
    <rPh sb="2" eb="3">
      <t>メイ</t>
    </rPh>
    <rPh sb="5" eb="7">
      <t>ガクネン</t>
    </rPh>
    <phoneticPr fontId="4"/>
  </si>
  <si>
    <t>記　録</t>
    <rPh sb="0" eb="1">
      <t>キ</t>
    </rPh>
    <rPh sb="2" eb="3">
      <t>ロク</t>
    </rPh>
    <phoneticPr fontId="4"/>
  </si>
  <si>
    <t>No</t>
    <phoneticPr fontId="4"/>
  </si>
  <si>
    <t>ﾅﾝﾊﾞ-</t>
    <phoneticPr fontId="4"/>
  </si>
  <si>
    <t>氏　名/学年</t>
    <rPh sb="0" eb="1">
      <t>シ</t>
    </rPh>
    <rPh sb="2" eb="3">
      <t>メイ</t>
    </rPh>
    <rPh sb="4" eb="6">
      <t>ガクネン</t>
    </rPh>
    <phoneticPr fontId="4"/>
  </si>
  <si>
    <t>申 込 種 目</t>
    <rPh sb="0" eb="1">
      <t>モウ</t>
    </rPh>
    <rPh sb="2" eb="3">
      <t>コ</t>
    </rPh>
    <rPh sb="4" eb="5">
      <t>タネ</t>
    </rPh>
    <rPh sb="6" eb="7">
      <t>メ</t>
    </rPh>
    <phoneticPr fontId="4"/>
  </si>
  <si>
    <t>400mR</t>
    <phoneticPr fontId="4"/>
  </si>
  <si>
    <t>1600mR</t>
    <phoneticPr fontId="4"/>
  </si>
  <si>
    <t>100m</t>
    <phoneticPr fontId="4"/>
  </si>
  <si>
    <t>200m</t>
    <phoneticPr fontId="4"/>
  </si>
  <si>
    <t>400m</t>
    <phoneticPr fontId="4"/>
  </si>
  <si>
    <t>800m</t>
    <phoneticPr fontId="4"/>
  </si>
  <si>
    <t>1500m</t>
    <phoneticPr fontId="4"/>
  </si>
  <si>
    <t>400mH</t>
    <phoneticPr fontId="4"/>
  </si>
  <si>
    <t>5000mW</t>
    <phoneticPr fontId="4"/>
  </si>
  <si>
    <t>4×100m</t>
    <phoneticPr fontId="4"/>
  </si>
  <si>
    <t>4×400m</t>
    <phoneticPr fontId="4"/>
  </si>
  <si>
    <t>走 高 跳</t>
    <rPh sb="0" eb="1">
      <t>ハシ</t>
    </rPh>
    <rPh sb="2" eb="3">
      <t>タカ</t>
    </rPh>
    <rPh sb="4" eb="5">
      <t>ト</t>
    </rPh>
    <phoneticPr fontId="4"/>
  </si>
  <si>
    <t>棒 高 跳</t>
    <rPh sb="0" eb="1">
      <t>ボウ</t>
    </rPh>
    <rPh sb="2" eb="3">
      <t>タカ</t>
    </rPh>
    <rPh sb="4" eb="5">
      <t>ト</t>
    </rPh>
    <phoneticPr fontId="4"/>
  </si>
  <si>
    <t>走 幅 跳</t>
    <rPh sb="0" eb="1">
      <t>ハシ</t>
    </rPh>
    <rPh sb="2" eb="3">
      <t>ハバ</t>
    </rPh>
    <rPh sb="4" eb="5">
      <t>ハ</t>
    </rPh>
    <phoneticPr fontId="4"/>
  </si>
  <si>
    <t>三 段 跳</t>
    <rPh sb="0" eb="1">
      <t>サン</t>
    </rPh>
    <rPh sb="2" eb="3">
      <t>ダン</t>
    </rPh>
    <rPh sb="4" eb="5">
      <t>ト</t>
    </rPh>
    <phoneticPr fontId="4"/>
  </si>
  <si>
    <t>砲 丸 投</t>
    <rPh sb="0" eb="1">
      <t>ホウ</t>
    </rPh>
    <rPh sb="2" eb="3">
      <t>マル</t>
    </rPh>
    <rPh sb="4" eb="5">
      <t>ナ</t>
    </rPh>
    <phoneticPr fontId="4"/>
  </si>
  <si>
    <t>円 盤 投</t>
    <rPh sb="0" eb="1">
      <t>エン</t>
    </rPh>
    <rPh sb="2" eb="3">
      <t>バン</t>
    </rPh>
    <rPh sb="4" eb="5">
      <t>ナ</t>
    </rPh>
    <phoneticPr fontId="4"/>
  </si>
  <si>
    <t>ﾊﾝﾏｰ投</t>
    <rPh sb="4" eb="5">
      <t>ナ</t>
    </rPh>
    <phoneticPr fontId="4"/>
  </si>
  <si>
    <t>や り 投</t>
    <rPh sb="4" eb="5">
      <t>ナ</t>
    </rPh>
    <phoneticPr fontId="4"/>
  </si>
  <si>
    <t>年　　齢</t>
    <rPh sb="0" eb="1">
      <t>トシ</t>
    </rPh>
    <rPh sb="3" eb="4">
      <t>ヨワイ</t>
    </rPh>
    <phoneticPr fontId="4"/>
  </si>
  <si>
    <t>審判資格</t>
    <rPh sb="0" eb="2">
      <t>シンパン</t>
    </rPh>
    <rPh sb="2" eb="4">
      <t>シカク</t>
    </rPh>
    <phoneticPr fontId="4"/>
  </si>
  <si>
    <t>No.</t>
    <phoneticPr fontId="1"/>
  </si>
  <si>
    <t>氏名</t>
    <rPh sb="0" eb="2">
      <t>シメイ</t>
    </rPh>
    <phoneticPr fontId="1"/>
  </si>
  <si>
    <t>種目</t>
    <rPh sb="0" eb="2">
      <t>シュモク</t>
    </rPh>
    <phoneticPr fontId="1"/>
  </si>
  <si>
    <t>4x100R</t>
  </si>
  <si>
    <t>4x400R</t>
  </si>
  <si>
    <t>種目②</t>
    <rPh sb="0" eb="2">
      <t>シュモク</t>
    </rPh>
    <phoneticPr fontId="1"/>
  </si>
  <si>
    <t>種目①</t>
    <rPh sb="0" eb="2">
      <t>シュモク</t>
    </rPh>
    <phoneticPr fontId="1"/>
  </si>
  <si>
    <t>ﾌﾘｶﾞﾅ</t>
    <phoneticPr fontId="1"/>
  </si>
  <si>
    <t>学年</t>
    <rPh sb="0" eb="2">
      <t>ガクネン</t>
    </rPh>
    <phoneticPr fontId="1"/>
  </si>
  <si>
    <t>所属</t>
    <rPh sb="0" eb="2">
      <t>ショゾク</t>
    </rPh>
    <phoneticPr fontId="1"/>
  </si>
  <si>
    <t>川西北陵</t>
    <rPh sb="0" eb="2">
      <t>カワニシ</t>
    </rPh>
    <rPh sb="2" eb="4">
      <t>ホクリョウ</t>
    </rPh>
    <phoneticPr fontId="1"/>
  </si>
  <si>
    <t>登録番号</t>
    <rPh sb="0" eb="2">
      <t>トウロク</t>
    </rPh>
    <rPh sb="2" eb="4">
      <t>バンゴウ</t>
    </rPh>
    <phoneticPr fontId="1"/>
  </si>
  <si>
    <t>1年男　　子</t>
    <rPh sb="1" eb="2">
      <t>ネン</t>
    </rPh>
    <rPh sb="2" eb="3">
      <t>オトコ</t>
    </rPh>
    <rPh sb="5" eb="6">
      <t>コ</t>
    </rPh>
    <phoneticPr fontId="4"/>
  </si>
  <si>
    <t>2年男　　子</t>
    <rPh sb="1" eb="2">
      <t>ネン</t>
    </rPh>
    <rPh sb="2" eb="3">
      <t>オトコ</t>
    </rPh>
    <rPh sb="5" eb="6">
      <t>コ</t>
    </rPh>
    <phoneticPr fontId="4"/>
  </si>
  <si>
    <t>1年女　　子</t>
    <rPh sb="1" eb="2">
      <t>ネン</t>
    </rPh>
    <rPh sb="2" eb="3">
      <t>ジョ</t>
    </rPh>
    <rPh sb="5" eb="6">
      <t>コ</t>
    </rPh>
    <phoneticPr fontId="4"/>
  </si>
  <si>
    <t>2年女　　子</t>
    <rPh sb="1" eb="2">
      <t>ネン</t>
    </rPh>
    <rPh sb="2" eb="3">
      <t>ジョ</t>
    </rPh>
    <rPh sb="5" eb="6">
      <t>コ</t>
    </rPh>
    <phoneticPr fontId="4"/>
  </si>
  <si>
    <t>合　　計</t>
    <rPh sb="0" eb="1">
      <t>ゴウ</t>
    </rPh>
    <rPh sb="3" eb="4">
      <t>ケイ</t>
    </rPh>
    <phoneticPr fontId="4"/>
  </si>
  <si>
    <t>共通</t>
    <rPh sb="0" eb="2">
      <t>キョウツウ</t>
    </rPh>
    <phoneticPr fontId="1"/>
  </si>
  <si>
    <r>
      <t xml:space="preserve">推薦審判員　　　 </t>
    </r>
    <r>
      <rPr>
        <sz val="8"/>
        <rFont val="ＭＳ 明朝"/>
        <family val="1"/>
        <charset val="128"/>
      </rPr>
      <t>確実に出席できる　　審判員を記入のこと</t>
    </r>
    <rPh sb="0" eb="2">
      <t>スイセン</t>
    </rPh>
    <rPh sb="2" eb="5">
      <t>シンパンイン</t>
    </rPh>
    <rPh sb="9" eb="11">
      <t>カクジツ</t>
    </rPh>
    <rPh sb="12" eb="14">
      <t>シュッセキ</t>
    </rPh>
    <rPh sb="19" eb="22">
      <t>シンパンイン</t>
    </rPh>
    <rPh sb="23" eb="25">
      <t>キニュウ</t>
    </rPh>
    <phoneticPr fontId="4"/>
  </si>
  <si>
    <t>1年</t>
    <rPh sb="1" eb="2">
      <t>ネン</t>
    </rPh>
    <phoneticPr fontId="1"/>
  </si>
  <si>
    <t>2年</t>
    <rPh sb="1" eb="2">
      <t>ネン</t>
    </rPh>
    <phoneticPr fontId="1"/>
  </si>
  <si>
    <t>合計</t>
    <rPh sb="0" eb="2">
      <t>ゴウケイ</t>
    </rPh>
    <phoneticPr fontId="1"/>
  </si>
  <si>
    <t>学年</t>
    <rPh sb="0" eb="2">
      <t>ガクネン</t>
    </rPh>
    <phoneticPr fontId="4"/>
  </si>
  <si>
    <t>1</t>
    <phoneticPr fontId="4"/>
  </si>
  <si>
    <t>1</t>
    <phoneticPr fontId="4"/>
  </si>
  <si>
    <t>2</t>
    <phoneticPr fontId="4"/>
  </si>
  <si>
    <t>1</t>
    <phoneticPr fontId="4"/>
  </si>
  <si>
    <t>2</t>
    <phoneticPr fontId="4"/>
  </si>
  <si>
    <t>1</t>
    <phoneticPr fontId="4"/>
  </si>
  <si>
    <t>1</t>
    <phoneticPr fontId="4"/>
  </si>
  <si>
    <t>2</t>
    <phoneticPr fontId="4"/>
  </si>
  <si>
    <t>1</t>
    <phoneticPr fontId="4"/>
  </si>
  <si>
    <t>1</t>
    <phoneticPr fontId="4"/>
  </si>
  <si>
    <t>女　　　　　　　　　子</t>
    <rPh sb="0" eb="1">
      <t>ジョ</t>
    </rPh>
    <rPh sb="10" eb="11">
      <t>コ</t>
    </rPh>
    <phoneticPr fontId="4"/>
  </si>
  <si>
    <t>1年　女　　　　　   子</t>
    <rPh sb="1" eb="2">
      <t>ネン</t>
    </rPh>
    <rPh sb="3" eb="4">
      <t>ジョ</t>
    </rPh>
    <rPh sb="12" eb="13">
      <t>コ</t>
    </rPh>
    <phoneticPr fontId="4"/>
  </si>
  <si>
    <t>2年　女　　　　　   子</t>
    <rPh sb="1" eb="2">
      <t>ネン</t>
    </rPh>
    <rPh sb="3" eb="4">
      <t>ジョ</t>
    </rPh>
    <rPh sb="12" eb="13">
      <t>コ</t>
    </rPh>
    <phoneticPr fontId="4"/>
  </si>
  <si>
    <t>女  子</t>
    <rPh sb="0" eb="1">
      <t>ジョ</t>
    </rPh>
    <rPh sb="3" eb="4">
      <t>コ</t>
    </rPh>
    <phoneticPr fontId="4"/>
  </si>
  <si>
    <t>ゼッケン</t>
    <phoneticPr fontId="1"/>
  </si>
  <si>
    <t>県立尼崎高等学校</t>
    <rPh sb="0" eb="1">
      <t>ケン</t>
    </rPh>
    <rPh sb="1" eb="2">
      <t>リツ</t>
    </rPh>
    <rPh sb="2" eb="4">
      <t>アマガサキ</t>
    </rPh>
    <rPh sb="4" eb="6">
      <t>コウトウ</t>
    </rPh>
    <rPh sb="6" eb="8">
      <t>ガッコウ</t>
    </rPh>
    <phoneticPr fontId="1"/>
  </si>
  <si>
    <t>県尼崎</t>
    <rPh sb="0" eb="1">
      <t>ケン</t>
    </rPh>
    <rPh sb="1" eb="3">
      <t>アマガサキ</t>
    </rPh>
    <phoneticPr fontId="1"/>
  </si>
  <si>
    <t>市立尼崎高等学校</t>
    <rPh sb="0" eb="2">
      <t>イチリツ</t>
    </rPh>
    <rPh sb="2" eb="4">
      <t>アマガサキ</t>
    </rPh>
    <rPh sb="4" eb="6">
      <t>コウトウ</t>
    </rPh>
    <rPh sb="6" eb="8">
      <t>ガッコウ</t>
    </rPh>
    <phoneticPr fontId="1"/>
  </si>
  <si>
    <t>市尼崎</t>
    <rPh sb="0" eb="1">
      <t>イチ</t>
    </rPh>
    <rPh sb="1" eb="3">
      <t>アマガサキ</t>
    </rPh>
    <phoneticPr fontId="1"/>
  </si>
  <si>
    <t>市立尼崎双星高等学校</t>
    <rPh sb="0" eb="2">
      <t>イチリツ</t>
    </rPh>
    <rPh sb="2" eb="4">
      <t>アマガサキ</t>
    </rPh>
    <rPh sb="4" eb="6">
      <t>ソウセイ</t>
    </rPh>
    <rPh sb="6" eb="8">
      <t>コウトウ</t>
    </rPh>
    <rPh sb="8" eb="10">
      <t>ガッコウ</t>
    </rPh>
    <phoneticPr fontId="1"/>
  </si>
  <si>
    <t>尼崎双星</t>
    <rPh sb="0" eb="2">
      <t>アマガサキ</t>
    </rPh>
    <rPh sb="2" eb="4">
      <t>ソウセイ</t>
    </rPh>
    <phoneticPr fontId="1"/>
  </si>
  <si>
    <t>県立尼崎西高等学校</t>
    <rPh sb="0" eb="2">
      <t>ケンリツ</t>
    </rPh>
    <rPh sb="2" eb="4">
      <t>アマガサキ</t>
    </rPh>
    <rPh sb="4" eb="5">
      <t>ニシ</t>
    </rPh>
    <rPh sb="5" eb="7">
      <t>コウトウ</t>
    </rPh>
    <rPh sb="7" eb="9">
      <t>ガッコウ</t>
    </rPh>
    <phoneticPr fontId="1"/>
  </si>
  <si>
    <t>尼崎西</t>
    <rPh sb="0" eb="2">
      <t>アマガサキ</t>
    </rPh>
    <rPh sb="2" eb="3">
      <t>ニシ</t>
    </rPh>
    <phoneticPr fontId="1"/>
  </si>
  <si>
    <t>県立尼崎北高等学校</t>
    <rPh sb="0" eb="2">
      <t>ケンリツ</t>
    </rPh>
    <rPh sb="2" eb="4">
      <t>アマガサキ</t>
    </rPh>
    <rPh sb="4" eb="5">
      <t>キタ</t>
    </rPh>
    <rPh sb="5" eb="7">
      <t>コウトウ</t>
    </rPh>
    <rPh sb="7" eb="9">
      <t>ガッコウ</t>
    </rPh>
    <phoneticPr fontId="1"/>
  </si>
  <si>
    <t>尼崎北</t>
    <rPh sb="0" eb="2">
      <t>アマガサキ</t>
    </rPh>
    <rPh sb="2" eb="3">
      <t>キタ</t>
    </rPh>
    <phoneticPr fontId="1"/>
  </si>
  <si>
    <t>県立尼崎稲園高等学校</t>
    <rPh sb="0" eb="2">
      <t>ケンリツ</t>
    </rPh>
    <rPh sb="2" eb="4">
      <t>アマガサキ</t>
    </rPh>
    <rPh sb="4" eb="5">
      <t>イナ</t>
    </rPh>
    <rPh sb="5" eb="6">
      <t>ゾノ</t>
    </rPh>
    <rPh sb="6" eb="8">
      <t>コウトウ</t>
    </rPh>
    <rPh sb="8" eb="10">
      <t>ガッコウ</t>
    </rPh>
    <phoneticPr fontId="1"/>
  </si>
  <si>
    <t>尼崎稲園</t>
    <rPh sb="0" eb="2">
      <t>アマガサキ</t>
    </rPh>
    <rPh sb="2" eb="3">
      <t>イナ</t>
    </rPh>
    <rPh sb="3" eb="4">
      <t>ゾノ</t>
    </rPh>
    <phoneticPr fontId="1"/>
  </si>
  <si>
    <t>県立尼崎小田高等学校</t>
    <rPh sb="0" eb="2">
      <t>ケンリツ</t>
    </rPh>
    <rPh sb="2" eb="4">
      <t>アマガサキ</t>
    </rPh>
    <rPh sb="4" eb="6">
      <t>オダ</t>
    </rPh>
    <rPh sb="6" eb="8">
      <t>コウトウ</t>
    </rPh>
    <rPh sb="8" eb="10">
      <t>ガッコウ</t>
    </rPh>
    <phoneticPr fontId="1"/>
  </si>
  <si>
    <t>尼崎小田</t>
    <rPh sb="0" eb="2">
      <t>アマガサキ</t>
    </rPh>
    <rPh sb="2" eb="4">
      <t>オダ</t>
    </rPh>
    <phoneticPr fontId="1"/>
  </si>
  <si>
    <t>県立尼崎工業高等学校</t>
    <rPh sb="0" eb="2">
      <t>ケンリツ</t>
    </rPh>
    <rPh sb="2" eb="4">
      <t>アマガサキ</t>
    </rPh>
    <rPh sb="4" eb="6">
      <t>コウギョウ</t>
    </rPh>
    <rPh sb="6" eb="8">
      <t>コウトウ</t>
    </rPh>
    <rPh sb="8" eb="10">
      <t>ガッコウ</t>
    </rPh>
    <phoneticPr fontId="1"/>
  </si>
  <si>
    <t>園田学園高等学校</t>
    <rPh sb="0" eb="2">
      <t>ソノダ</t>
    </rPh>
    <rPh sb="2" eb="4">
      <t>ガクエン</t>
    </rPh>
    <rPh sb="4" eb="6">
      <t>コウトウ</t>
    </rPh>
    <rPh sb="6" eb="8">
      <t>ガッコウ</t>
    </rPh>
    <phoneticPr fontId="1"/>
  </si>
  <si>
    <t>百合学院高等学校</t>
    <rPh sb="0" eb="2">
      <t>ユリ</t>
    </rPh>
    <rPh sb="2" eb="4">
      <t>ガクイン</t>
    </rPh>
    <rPh sb="4" eb="6">
      <t>コウトウ</t>
    </rPh>
    <rPh sb="6" eb="8">
      <t>ガッコウ</t>
    </rPh>
    <phoneticPr fontId="1"/>
  </si>
  <si>
    <t>百合</t>
    <rPh sb="0" eb="2">
      <t>ユリ</t>
    </rPh>
    <phoneticPr fontId="1"/>
  </si>
  <si>
    <t>県立西宮高等学校</t>
    <rPh sb="0" eb="2">
      <t>ケンリツ</t>
    </rPh>
    <rPh sb="2" eb="4">
      <t>ニシノミヤ</t>
    </rPh>
    <rPh sb="4" eb="6">
      <t>コウトウ</t>
    </rPh>
    <rPh sb="6" eb="8">
      <t>ガッコウ</t>
    </rPh>
    <phoneticPr fontId="1"/>
  </si>
  <si>
    <t>県西宮</t>
    <rPh sb="0" eb="1">
      <t>ケン</t>
    </rPh>
    <rPh sb="1" eb="3">
      <t>ニシノミヤ</t>
    </rPh>
    <phoneticPr fontId="1"/>
  </si>
  <si>
    <t>市立西宮高等学校</t>
    <rPh sb="0" eb="2">
      <t>イチリツ</t>
    </rPh>
    <rPh sb="2" eb="4">
      <t>ニシノミヤ</t>
    </rPh>
    <rPh sb="4" eb="6">
      <t>コウトウ</t>
    </rPh>
    <rPh sb="6" eb="8">
      <t>ガッコウ</t>
    </rPh>
    <phoneticPr fontId="1"/>
  </si>
  <si>
    <t>市西宮</t>
    <rPh sb="0" eb="1">
      <t>イチ</t>
    </rPh>
    <rPh sb="1" eb="3">
      <t>ニシノミヤ</t>
    </rPh>
    <phoneticPr fontId="1"/>
  </si>
  <si>
    <t>市立西宮東高等学校</t>
    <rPh sb="0" eb="2">
      <t>イチリツ</t>
    </rPh>
    <rPh sb="2" eb="4">
      <t>ニシノミヤ</t>
    </rPh>
    <rPh sb="4" eb="5">
      <t>ヒガシ</t>
    </rPh>
    <rPh sb="5" eb="7">
      <t>コウトウ</t>
    </rPh>
    <rPh sb="7" eb="9">
      <t>ガッコウ</t>
    </rPh>
    <phoneticPr fontId="1"/>
  </si>
  <si>
    <t>西宮東</t>
    <rPh sb="0" eb="2">
      <t>ニシノミヤ</t>
    </rPh>
    <rPh sb="2" eb="3">
      <t>ヒガシ</t>
    </rPh>
    <phoneticPr fontId="1"/>
  </si>
  <si>
    <t>県立西宮南高等学校</t>
    <rPh sb="0" eb="2">
      <t>ケンリツ</t>
    </rPh>
    <rPh sb="2" eb="4">
      <t>ニシノミヤ</t>
    </rPh>
    <rPh sb="4" eb="5">
      <t>ミナミ</t>
    </rPh>
    <rPh sb="5" eb="7">
      <t>コウトウ</t>
    </rPh>
    <rPh sb="7" eb="9">
      <t>ガッコウ</t>
    </rPh>
    <phoneticPr fontId="1"/>
  </si>
  <si>
    <t>西宮南</t>
    <rPh sb="0" eb="2">
      <t>ニシノミヤ</t>
    </rPh>
    <rPh sb="2" eb="3">
      <t>ミナミ</t>
    </rPh>
    <phoneticPr fontId="1"/>
  </si>
  <si>
    <t>県立鳴尾高等学校</t>
    <rPh sb="0" eb="2">
      <t>ケンリツ</t>
    </rPh>
    <rPh sb="2" eb="4">
      <t>ナルオ</t>
    </rPh>
    <rPh sb="4" eb="6">
      <t>コウトウ</t>
    </rPh>
    <rPh sb="6" eb="8">
      <t>ガッコウ</t>
    </rPh>
    <phoneticPr fontId="1"/>
  </si>
  <si>
    <t>鳴尾</t>
    <rPh sb="0" eb="2">
      <t>ナルオ</t>
    </rPh>
    <phoneticPr fontId="1"/>
  </si>
  <si>
    <t>県立西宮今津高等学校</t>
    <rPh sb="0" eb="2">
      <t>ケンリツ</t>
    </rPh>
    <rPh sb="2" eb="4">
      <t>ニシノミヤ</t>
    </rPh>
    <rPh sb="4" eb="6">
      <t>イマヅ</t>
    </rPh>
    <rPh sb="6" eb="8">
      <t>コウトウ</t>
    </rPh>
    <rPh sb="8" eb="10">
      <t>ガッコウ</t>
    </rPh>
    <phoneticPr fontId="1"/>
  </si>
  <si>
    <t>西宮今津</t>
    <rPh sb="0" eb="2">
      <t>ニシノミヤ</t>
    </rPh>
    <rPh sb="2" eb="4">
      <t>イマヅ</t>
    </rPh>
    <phoneticPr fontId="1"/>
  </si>
  <si>
    <t>県立西宮甲山高等学校</t>
    <rPh sb="0" eb="2">
      <t>ケンリツ</t>
    </rPh>
    <rPh sb="2" eb="4">
      <t>ニシノミヤ</t>
    </rPh>
    <rPh sb="4" eb="6">
      <t>カブトヤマ</t>
    </rPh>
    <rPh sb="6" eb="8">
      <t>コウトウ</t>
    </rPh>
    <rPh sb="8" eb="10">
      <t>ガッコウ</t>
    </rPh>
    <phoneticPr fontId="1"/>
  </si>
  <si>
    <t>西宮甲山</t>
    <rPh sb="0" eb="2">
      <t>ニシノミヤ</t>
    </rPh>
    <rPh sb="2" eb="4">
      <t>カブトヤマ</t>
    </rPh>
    <phoneticPr fontId="1"/>
  </si>
  <si>
    <t>甲陽学院高等学校</t>
    <rPh sb="0" eb="2">
      <t>コウヨウ</t>
    </rPh>
    <rPh sb="2" eb="4">
      <t>ガクイン</t>
    </rPh>
    <rPh sb="4" eb="6">
      <t>コウトウ</t>
    </rPh>
    <rPh sb="6" eb="8">
      <t>ガッコウ</t>
    </rPh>
    <phoneticPr fontId="1"/>
  </si>
  <si>
    <t>甲陽</t>
    <rPh sb="0" eb="2">
      <t>コウヨウ</t>
    </rPh>
    <phoneticPr fontId="1"/>
  </si>
  <si>
    <t>関西学院高等部</t>
    <rPh sb="0" eb="2">
      <t>カンサイ</t>
    </rPh>
    <rPh sb="2" eb="4">
      <t>ガクイン</t>
    </rPh>
    <rPh sb="4" eb="6">
      <t>コウトウ</t>
    </rPh>
    <rPh sb="6" eb="7">
      <t>ブ</t>
    </rPh>
    <phoneticPr fontId="1"/>
  </si>
  <si>
    <t>仁川学院高等学校</t>
    <rPh sb="0" eb="2">
      <t>ニガワ</t>
    </rPh>
    <rPh sb="2" eb="4">
      <t>ガクイン</t>
    </rPh>
    <rPh sb="4" eb="6">
      <t>コウトウ</t>
    </rPh>
    <rPh sb="6" eb="8">
      <t>ガッコウ</t>
    </rPh>
    <phoneticPr fontId="1"/>
  </si>
  <si>
    <t>仁川</t>
    <rPh sb="0" eb="2">
      <t>ニガワ</t>
    </rPh>
    <phoneticPr fontId="1"/>
  </si>
  <si>
    <t>報徳学園高等学校</t>
    <rPh sb="0" eb="2">
      <t>ホウトク</t>
    </rPh>
    <rPh sb="2" eb="4">
      <t>ガクエン</t>
    </rPh>
    <rPh sb="4" eb="6">
      <t>コウトウ</t>
    </rPh>
    <rPh sb="6" eb="8">
      <t>ガッコウ</t>
    </rPh>
    <phoneticPr fontId="1"/>
  </si>
  <si>
    <t>報徳</t>
    <rPh sb="0" eb="2">
      <t>ホウトク</t>
    </rPh>
    <phoneticPr fontId="1"/>
  </si>
  <si>
    <t>武庫川女子大学付属高等学校</t>
    <rPh sb="0" eb="3">
      <t>ムコガワ</t>
    </rPh>
    <rPh sb="3" eb="5">
      <t>ジョシ</t>
    </rPh>
    <rPh sb="5" eb="7">
      <t>ダイガク</t>
    </rPh>
    <rPh sb="7" eb="9">
      <t>フゾク</t>
    </rPh>
    <rPh sb="9" eb="11">
      <t>コウトウ</t>
    </rPh>
    <rPh sb="11" eb="13">
      <t>ガッコウ</t>
    </rPh>
    <phoneticPr fontId="1"/>
  </si>
  <si>
    <t>武庫川大附</t>
    <rPh sb="0" eb="3">
      <t>ムコガワ</t>
    </rPh>
    <rPh sb="3" eb="4">
      <t>ダイ</t>
    </rPh>
    <rPh sb="4" eb="5">
      <t>フ</t>
    </rPh>
    <phoneticPr fontId="1"/>
  </si>
  <si>
    <t>甲子園学院高等学校</t>
    <rPh sb="0" eb="3">
      <t>コウシエン</t>
    </rPh>
    <rPh sb="3" eb="5">
      <t>ガクイン</t>
    </rPh>
    <rPh sb="5" eb="7">
      <t>コウトウ</t>
    </rPh>
    <rPh sb="7" eb="9">
      <t>ガッコウ</t>
    </rPh>
    <phoneticPr fontId="1"/>
  </si>
  <si>
    <t>甲子園</t>
    <rPh sb="0" eb="3">
      <t>コウシエン</t>
    </rPh>
    <phoneticPr fontId="1"/>
  </si>
  <si>
    <t>県立伊丹高等学校</t>
    <rPh sb="0" eb="2">
      <t>ケンリツ</t>
    </rPh>
    <rPh sb="2" eb="4">
      <t>イタミ</t>
    </rPh>
    <rPh sb="4" eb="6">
      <t>コウトウ</t>
    </rPh>
    <rPh sb="6" eb="8">
      <t>ガッコウ</t>
    </rPh>
    <phoneticPr fontId="1"/>
  </si>
  <si>
    <t>県伊丹</t>
    <rPh sb="0" eb="1">
      <t>ケン</t>
    </rPh>
    <rPh sb="1" eb="3">
      <t>イタミ</t>
    </rPh>
    <phoneticPr fontId="1"/>
  </si>
  <si>
    <t>市立伊丹高等学校</t>
    <rPh sb="0" eb="2">
      <t>イチリツ</t>
    </rPh>
    <rPh sb="2" eb="4">
      <t>イタミ</t>
    </rPh>
    <rPh sb="4" eb="6">
      <t>コウトウ</t>
    </rPh>
    <rPh sb="6" eb="8">
      <t>ガッコウ</t>
    </rPh>
    <phoneticPr fontId="1"/>
  </si>
  <si>
    <t>市伊丹</t>
    <rPh sb="0" eb="1">
      <t>イチ</t>
    </rPh>
    <rPh sb="1" eb="3">
      <t>イタミ</t>
    </rPh>
    <phoneticPr fontId="1"/>
  </si>
  <si>
    <t>県立伊丹西高等学校</t>
    <rPh sb="0" eb="2">
      <t>ケンリツ</t>
    </rPh>
    <rPh sb="2" eb="4">
      <t>イタミ</t>
    </rPh>
    <rPh sb="4" eb="5">
      <t>ニシ</t>
    </rPh>
    <rPh sb="5" eb="7">
      <t>コウトウ</t>
    </rPh>
    <rPh sb="7" eb="9">
      <t>ガッコウ</t>
    </rPh>
    <phoneticPr fontId="1"/>
  </si>
  <si>
    <t>伊丹西</t>
    <rPh sb="0" eb="2">
      <t>イタミ</t>
    </rPh>
    <rPh sb="2" eb="3">
      <t>ニシ</t>
    </rPh>
    <phoneticPr fontId="1"/>
  </si>
  <si>
    <t>県立伊丹北高等学校</t>
    <rPh sb="0" eb="2">
      <t>ケンリツ</t>
    </rPh>
    <rPh sb="2" eb="4">
      <t>イタミ</t>
    </rPh>
    <rPh sb="4" eb="5">
      <t>キタ</t>
    </rPh>
    <rPh sb="5" eb="7">
      <t>コウトウ</t>
    </rPh>
    <rPh sb="7" eb="9">
      <t>ガッコウ</t>
    </rPh>
    <phoneticPr fontId="1"/>
  </si>
  <si>
    <t>伊丹北</t>
    <rPh sb="0" eb="2">
      <t>イタミ</t>
    </rPh>
    <rPh sb="2" eb="3">
      <t>キタ</t>
    </rPh>
    <phoneticPr fontId="1"/>
  </si>
  <si>
    <t>県立川西緑台高等学校</t>
    <rPh sb="0" eb="2">
      <t>ケンリツ</t>
    </rPh>
    <rPh sb="2" eb="4">
      <t>カワニシ</t>
    </rPh>
    <rPh sb="4" eb="6">
      <t>ミドリダイ</t>
    </rPh>
    <rPh sb="6" eb="8">
      <t>コウトウ</t>
    </rPh>
    <rPh sb="8" eb="10">
      <t>ガッコウ</t>
    </rPh>
    <phoneticPr fontId="1"/>
  </si>
  <si>
    <t>川西緑台</t>
    <rPh sb="0" eb="2">
      <t>カワニシ</t>
    </rPh>
    <rPh sb="2" eb="4">
      <t>ミドリダイ</t>
    </rPh>
    <phoneticPr fontId="1"/>
  </si>
  <si>
    <t>県立川西明峰高等学校</t>
    <rPh sb="0" eb="2">
      <t>ケンリツ</t>
    </rPh>
    <rPh sb="2" eb="4">
      <t>カワニシ</t>
    </rPh>
    <rPh sb="4" eb="6">
      <t>メイホウ</t>
    </rPh>
    <rPh sb="6" eb="8">
      <t>コウトウ</t>
    </rPh>
    <rPh sb="8" eb="10">
      <t>ガッコウ</t>
    </rPh>
    <phoneticPr fontId="1"/>
  </si>
  <si>
    <t>川西明峰</t>
    <rPh sb="0" eb="2">
      <t>カワニシ</t>
    </rPh>
    <rPh sb="2" eb="4">
      <t>メイホウ</t>
    </rPh>
    <phoneticPr fontId="1"/>
  </si>
  <si>
    <t>県立川西北陵高等学校</t>
    <rPh sb="0" eb="2">
      <t>ケンリツ</t>
    </rPh>
    <rPh sb="2" eb="4">
      <t>カワニシ</t>
    </rPh>
    <rPh sb="4" eb="6">
      <t>ホクリョウ</t>
    </rPh>
    <rPh sb="6" eb="8">
      <t>コウトウ</t>
    </rPh>
    <rPh sb="8" eb="10">
      <t>ガッコウ</t>
    </rPh>
    <phoneticPr fontId="1"/>
  </si>
  <si>
    <t>県立猪名川高等学校</t>
    <rPh sb="0" eb="2">
      <t>ケンリツ</t>
    </rPh>
    <rPh sb="2" eb="5">
      <t>イナガワ</t>
    </rPh>
    <rPh sb="5" eb="7">
      <t>コウトウ</t>
    </rPh>
    <rPh sb="7" eb="9">
      <t>ガッコウ</t>
    </rPh>
    <phoneticPr fontId="1"/>
  </si>
  <si>
    <t>猪名川</t>
    <rPh sb="0" eb="3">
      <t>イナガワ</t>
    </rPh>
    <phoneticPr fontId="1"/>
  </si>
  <si>
    <t>県立宝塚高等学校</t>
    <rPh sb="0" eb="2">
      <t>ケンリツ</t>
    </rPh>
    <rPh sb="2" eb="4">
      <t>タカラヅカ</t>
    </rPh>
    <rPh sb="4" eb="6">
      <t>コウトウ</t>
    </rPh>
    <rPh sb="6" eb="8">
      <t>ガッコウ</t>
    </rPh>
    <phoneticPr fontId="1"/>
  </si>
  <si>
    <t>宝塚</t>
    <rPh sb="0" eb="2">
      <t>タカラヅカ</t>
    </rPh>
    <phoneticPr fontId="1"/>
  </si>
  <si>
    <t>県立宝塚東高等学校</t>
    <rPh sb="0" eb="2">
      <t>ケンリツ</t>
    </rPh>
    <rPh sb="2" eb="4">
      <t>タカラヅカ</t>
    </rPh>
    <rPh sb="4" eb="5">
      <t>ヒガシ</t>
    </rPh>
    <rPh sb="5" eb="7">
      <t>コウトウ</t>
    </rPh>
    <rPh sb="7" eb="9">
      <t>ガッコウ</t>
    </rPh>
    <phoneticPr fontId="1"/>
  </si>
  <si>
    <t>宝塚東</t>
    <rPh sb="0" eb="2">
      <t>タカラヅカ</t>
    </rPh>
    <rPh sb="2" eb="3">
      <t>ヒガシ</t>
    </rPh>
    <phoneticPr fontId="1"/>
  </si>
  <si>
    <t>県立宝塚西高等学校</t>
    <rPh sb="0" eb="2">
      <t>ケンリツ</t>
    </rPh>
    <rPh sb="2" eb="4">
      <t>タカラヅカ</t>
    </rPh>
    <rPh sb="4" eb="5">
      <t>ニシ</t>
    </rPh>
    <rPh sb="5" eb="7">
      <t>コウトウ</t>
    </rPh>
    <rPh sb="7" eb="9">
      <t>ガッコウ</t>
    </rPh>
    <phoneticPr fontId="1"/>
  </si>
  <si>
    <t>宝塚西</t>
    <rPh sb="0" eb="2">
      <t>タカラヅカ</t>
    </rPh>
    <rPh sb="2" eb="3">
      <t>ニシ</t>
    </rPh>
    <phoneticPr fontId="1"/>
  </si>
  <si>
    <t>県立宝塚北高等学校</t>
    <rPh sb="0" eb="2">
      <t>ケンリツ</t>
    </rPh>
    <rPh sb="2" eb="4">
      <t>タカラヅカ</t>
    </rPh>
    <rPh sb="4" eb="5">
      <t>キタ</t>
    </rPh>
    <rPh sb="5" eb="7">
      <t>コウトウ</t>
    </rPh>
    <rPh sb="7" eb="9">
      <t>ガッコウ</t>
    </rPh>
    <phoneticPr fontId="1"/>
  </si>
  <si>
    <t>宝塚北</t>
    <rPh sb="0" eb="2">
      <t>タカラヅカ</t>
    </rPh>
    <rPh sb="2" eb="3">
      <t>キタ</t>
    </rPh>
    <phoneticPr fontId="1"/>
  </si>
  <si>
    <t>小林聖心女子学院高等学校</t>
    <rPh sb="0" eb="2">
      <t>コバヤシ</t>
    </rPh>
    <rPh sb="2" eb="4">
      <t>セイシン</t>
    </rPh>
    <rPh sb="4" eb="6">
      <t>ジョシ</t>
    </rPh>
    <rPh sb="6" eb="8">
      <t>ガクイン</t>
    </rPh>
    <rPh sb="8" eb="10">
      <t>コウトウ</t>
    </rPh>
    <rPh sb="10" eb="12">
      <t>ガッコウ</t>
    </rPh>
    <phoneticPr fontId="1"/>
  </si>
  <si>
    <t>小林聖心</t>
    <rPh sb="0" eb="2">
      <t>オバヤシ</t>
    </rPh>
    <rPh sb="2" eb="4">
      <t>セイシン</t>
    </rPh>
    <phoneticPr fontId="1"/>
  </si>
  <si>
    <t>県立芦屋高等学校</t>
    <rPh sb="0" eb="2">
      <t>ケンリツ</t>
    </rPh>
    <rPh sb="2" eb="4">
      <t>アシヤ</t>
    </rPh>
    <rPh sb="4" eb="6">
      <t>コウトウ</t>
    </rPh>
    <rPh sb="6" eb="8">
      <t>ガッコウ</t>
    </rPh>
    <phoneticPr fontId="1"/>
  </si>
  <si>
    <t>芦屋</t>
    <rPh sb="0" eb="2">
      <t>アシヤ</t>
    </rPh>
    <phoneticPr fontId="1"/>
  </si>
  <si>
    <t>雲雀丘学園高等学校</t>
    <rPh sb="0" eb="3">
      <t>ヒバリガオカ</t>
    </rPh>
    <rPh sb="3" eb="5">
      <t>ガクエン</t>
    </rPh>
    <rPh sb="5" eb="7">
      <t>コウトウ</t>
    </rPh>
    <rPh sb="7" eb="9">
      <t>ガッコウ</t>
    </rPh>
    <phoneticPr fontId="1"/>
  </si>
  <si>
    <t>雲雀丘</t>
    <rPh sb="0" eb="2">
      <t>ヒバリ</t>
    </rPh>
    <rPh sb="2" eb="3">
      <t>オカ</t>
    </rPh>
    <phoneticPr fontId="1"/>
  </si>
  <si>
    <t>県立国際高等学校</t>
    <rPh sb="0" eb="2">
      <t>ケンリツ</t>
    </rPh>
    <rPh sb="2" eb="4">
      <t>コクサイ</t>
    </rPh>
    <rPh sb="4" eb="6">
      <t>コウトウ</t>
    </rPh>
    <rPh sb="6" eb="8">
      <t>ガッコウ</t>
    </rPh>
    <phoneticPr fontId="1"/>
  </si>
  <si>
    <t>県国際</t>
    <rPh sb="0" eb="1">
      <t>ケン</t>
    </rPh>
    <rPh sb="1" eb="3">
      <t>コクサイ</t>
    </rPh>
    <phoneticPr fontId="1"/>
  </si>
  <si>
    <t>芦屋学園高等学校</t>
    <rPh sb="0" eb="2">
      <t>アシヤ</t>
    </rPh>
    <rPh sb="2" eb="4">
      <t>ガクエン</t>
    </rPh>
    <rPh sb="4" eb="6">
      <t>コウトウ</t>
    </rPh>
    <rPh sb="6" eb="8">
      <t>ガッコウ</t>
    </rPh>
    <phoneticPr fontId="1"/>
  </si>
  <si>
    <t>甲南高等学校</t>
    <rPh sb="0" eb="2">
      <t>コウナン</t>
    </rPh>
    <rPh sb="2" eb="4">
      <t>コウトウ</t>
    </rPh>
    <rPh sb="4" eb="6">
      <t>ガッコウ</t>
    </rPh>
    <phoneticPr fontId="1"/>
  </si>
  <si>
    <t>甲南</t>
    <rPh sb="0" eb="2">
      <t>コウナン</t>
    </rPh>
    <phoneticPr fontId="1"/>
  </si>
  <si>
    <t>県立芦屋国際中等教育学校</t>
    <rPh sb="0" eb="2">
      <t>ケンリツ</t>
    </rPh>
    <rPh sb="2" eb="4">
      <t>アシヤ</t>
    </rPh>
    <rPh sb="4" eb="6">
      <t>コクサイ</t>
    </rPh>
    <rPh sb="6" eb="8">
      <t>チュウトウ</t>
    </rPh>
    <rPh sb="8" eb="10">
      <t>キョウイク</t>
    </rPh>
    <rPh sb="10" eb="12">
      <t>ガッコウ</t>
    </rPh>
    <phoneticPr fontId="1"/>
  </si>
  <si>
    <t>芦国中等</t>
    <rPh sb="0" eb="1">
      <t>アシ</t>
    </rPh>
    <rPh sb="1" eb="2">
      <t>コク</t>
    </rPh>
    <rPh sb="2" eb="4">
      <t>チュウトウ</t>
    </rPh>
    <phoneticPr fontId="1"/>
  </si>
  <si>
    <t>まず学校番号を入力してください</t>
    <rPh sb="2" eb="4">
      <t>ガッコウ</t>
    </rPh>
    <rPh sb="4" eb="6">
      <t>バンゴウ</t>
    </rPh>
    <rPh sb="7" eb="9">
      <t>ニュウリョク</t>
    </rPh>
    <phoneticPr fontId="1"/>
  </si>
  <si>
    <t>名前</t>
    <rPh sb="0" eb="2">
      <t>ナマエ</t>
    </rPh>
    <phoneticPr fontId="1"/>
  </si>
  <si>
    <t>年齢</t>
    <rPh sb="0" eb="2">
      <t>ネンレイ</t>
    </rPh>
    <phoneticPr fontId="1"/>
  </si>
  <si>
    <t>資格</t>
    <rPh sb="0" eb="2">
      <t>シカク</t>
    </rPh>
    <phoneticPr fontId="1"/>
  </si>
  <si>
    <t>名　　　前</t>
    <phoneticPr fontId="4"/>
  </si>
  <si>
    <t>申し込み人数はここで入力してください</t>
    <rPh sb="0" eb="1">
      <t>モウ</t>
    </rPh>
    <rPh sb="2" eb="3">
      <t>コ</t>
    </rPh>
    <rPh sb="4" eb="6">
      <t>ニンズウ</t>
    </rPh>
    <rPh sb="10" eb="12">
      <t>ニュウリョク</t>
    </rPh>
    <phoneticPr fontId="1"/>
  </si>
  <si>
    <t>3000m</t>
    <phoneticPr fontId="4"/>
  </si>
  <si>
    <t>（様式１）</t>
    <rPh sb="1" eb="3">
      <t>ヨウシキ</t>
    </rPh>
    <phoneticPr fontId="1"/>
  </si>
  <si>
    <t>660-0804</t>
  </si>
  <si>
    <t>尼崎市北大物町18-1</t>
    <rPh sb="0" eb="3">
      <t>アマガサキシ</t>
    </rPh>
    <rPh sb="3" eb="4">
      <t>キタ</t>
    </rPh>
    <rPh sb="4" eb="6">
      <t>オオモノ</t>
    </rPh>
    <rPh sb="6" eb="7">
      <t>チョウ</t>
    </rPh>
    <phoneticPr fontId="1"/>
  </si>
  <si>
    <t>06-6401-0643</t>
  </si>
  <si>
    <t>661-0014</t>
  </si>
  <si>
    <t>尼崎市上ノ島町1-38-1</t>
    <rPh sb="0" eb="3">
      <t>アマガサキシ</t>
    </rPh>
    <rPh sb="3" eb="4">
      <t>カミ</t>
    </rPh>
    <rPh sb="5" eb="6">
      <t>シマ</t>
    </rPh>
    <rPh sb="6" eb="7">
      <t>マチ</t>
    </rPh>
    <phoneticPr fontId="1"/>
  </si>
  <si>
    <t>06-6429-0169</t>
  </si>
  <si>
    <t>661-0983</t>
  </si>
  <si>
    <t>尼崎市口田中2-8-1</t>
    <rPh sb="0" eb="3">
      <t>アマガサキシ</t>
    </rPh>
    <rPh sb="3" eb="6">
      <t>クチタナカ</t>
    </rPh>
    <phoneticPr fontId="1"/>
  </si>
  <si>
    <t>06-6491-7000</t>
  </si>
  <si>
    <t>660-0076</t>
  </si>
  <si>
    <t>尼崎市大島2-34-1</t>
    <rPh sb="0" eb="3">
      <t>アマガサキシ</t>
    </rPh>
    <rPh sb="3" eb="5">
      <t>オオシマ</t>
    </rPh>
    <phoneticPr fontId="1"/>
  </si>
  <si>
    <t>06-6417-5021</t>
  </si>
  <si>
    <t>661-0002</t>
  </si>
  <si>
    <t>尼崎市塚口町5-40-1</t>
    <rPh sb="0" eb="3">
      <t>アマガサキシ</t>
    </rPh>
    <rPh sb="3" eb="6">
      <t>ツカグチチョウ</t>
    </rPh>
    <phoneticPr fontId="1"/>
  </si>
  <si>
    <t>06-6421-0132</t>
  </si>
  <si>
    <t>661-0981</t>
  </si>
  <si>
    <t>尼崎市猪名寺3-1-1</t>
    <rPh sb="0" eb="3">
      <t>アマガサキシ</t>
    </rPh>
    <rPh sb="3" eb="6">
      <t>イナデラ</t>
    </rPh>
    <phoneticPr fontId="1"/>
  </si>
  <si>
    <t>06-6422-0271</t>
  </si>
  <si>
    <t>660-0802</t>
  </si>
  <si>
    <t>尼崎市長洲中通2-17-46</t>
    <rPh sb="0" eb="3">
      <t>アマガサキシ</t>
    </rPh>
    <rPh sb="3" eb="7">
      <t>ナガスナカドオリ</t>
    </rPh>
    <phoneticPr fontId="1"/>
  </si>
  <si>
    <t>06-6488-5335</t>
  </si>
  <si>
    <t>661-0035</t>
  </si>
  <si>
    <t>尼崎市武庫之荘8-31-1</t>
    <rPh sb="0" eb="3">
      <t>アマガサキシ</t>
    </rPh>
    <rPh sb="3" eb="7">
      <t>ムコノソウ</t>
    </rPh>
    <phoneticPr fontId="1"/>
  </si>
  <si>
    <t>06-6431-5520</t>
  </si>
  <si>
    <t>尼崎市長洲中通1-13-1</t>
    <rPh sb="0" eb="3">
      <t>アマガサキシ</t>
    </rPh>
    <rPh sb="3" eb="7">
      <t>ナガスナカドオリ</t>
    </rPh>
    <phoneticPr fontId="1"/>
  </si>
  <si>
    <t>06-6481-4841</t>
  </si>
  <si>
    <t>661-0012</t>
  </si>
  <si>
    <t>尼崎市塚口町1-24-16</t>
    <rPh sb="0" eb="3">
      <t>アマガサキシ</t>
    </rPh>
    <rPh sb="3" eb="6">
      <t>ツカグチチョウ</t>
    </rPh>
    <phoneticPr fontId="1"/>
  </si>
  <si>
    <t>06-6428-2242</t>
  </si>
  <si>
    <t>662-0813</t>
  </si>
  <si>
    <t>西宮市上甲東園2-4-32</t>
    <rPh sb="0" eb="3">
      <t>ニシノミヤシ</t>
    </rPh>
    <rPh sb="3" eb="4">
      <t>カミ</t>
    </rPh>
    <rPh sb="4" eb="7">
      <t>コウトウエン</t>
    </rPh>
    <phoneticPr fontId="1"/>
  </si>
  <si>
    <t>0798-52-0185</t>
  </si>
  <si>
    <t>662-0872</t>
  </si>
  <si>
    <t>西宮市高座町14-117</t>
    <rPh sb="0" eb="3">
      <t>ニシノミヤシ</t>
    </rPh>
    <rPh sb="3" eb="5">
      <t>タカザ</t>
    </rPh>
    <rPh sb="5" eb="6">
      <t>マチ</t>
    </rPh>
    <phoneticPr fontId="1"/>
  </si>
  <si>
    <t>0798-74-6711</t>
  </si>
  <si>
    <t>663-8185</t>
  </si>
  <si>
    <t>西宮市古川町1-12</t>
    <rPh sb="0" eb="3">
      <t>ニシノミヤシ</t>
    </rPh>
    <rPh sb="3" eb="6">
      <t>フルカワチョウ</t>
    </rPh>
    <phoneticPr fontId="1"/>
  </si>
  <si>
    <t>0798-47-6013</t>
  </si>
  <si>
    <t>663-8141</t>
  </si>
  <si>
    <t>西宮市高須町2-1-43</t>
    <rPh sb="0" eb="3">
      <t>ニシノミヤシ</t>
    </rPh>
    <rPh sb="3" eb="6">
      <t>タカスチョウ</t>
    </rPh>
    <phoneticPr fontId="1"/>
  </si>
  <si>
    <t>0798-45-2043</t>
  </si>
  <si>
    <t>662-0082</t>
  </si>
  <si>
    <t>西宮市苦楽園二番町16-80</t>
    <rPh sb="0" eb="3">
      <t>ニシノミヤシ</t>
    </rPh>
    <rPh sb="3" eb="6">
      <t>クラクエン</t>
    </rPh>
    <rPh sb="6" eb="9">
      <t>ニバンマチ</t>
    </rPh>
    <phoneticPr fontId="1"/>
  </si>
  <si>
    <t>0798-71-1301</t>
  </si>
  <si>
    <t>663-8182</t>
  </si>
  <si>
    <t>西宮市学文殿町2-1-60</t>
    <rPh sb="0" eb="3">
      <t>ニシノミヤシ</t>
    </rPh>
    <rPh sb="3" eb="5">
      <t>ガクブン</t>
    </rPh>
    <rPh sb="5" eb="6">
      <t>トノ</t>
    </rPh>
    <rPh sb="6" eb="7">
      <t>マチ</t>
    </rPh>
    <phoneticPr fontId="1"/>
  </si>
  <si>
    <t>0798-47-1324</t>
  </si>
  <si>
    <t>663-8154</t>
  </si>
  <si>
    <t>西宮市浜甲子園4-1-5</t>
    <rPh sb="0" eb="3">
      <t>ニシノミヤシ</t>
    </rPh>
    <rPh sb="3" eb="4">
      <t>ハマ</t>
    </rPh>
    <rPh sb="4" eb="7">
      <t>コウシエン</t>
    </rPh>
    <phoneticPr fontId="1"/>
  </si>
  <si>
    <t>0798-45-1941</t>
  </si>
  <si>
    <t>662-0004</t>
  </si>
  <si>
    <t>西宮市鷲林寺字剣谷10</t>
    <rPh sb="0" eb="3">
      <t>ニシノミヤシ</t>
    </rPh>
    <rPh sb="3" eb="4">
      <t>ワシ</t>
    </rPh>
    <rPh sb="4" eb="5">
      <t>リン</t>
    </rPh>
    <rPh sb="5" eb="6">
      <t>テラ</t>
    </rPh>
    <rPh sb="6" eb="7">
      <t>アザ</t>
    </rPh>
    <rPh sb="7" eb="9">
      <t>ケンタニ</t>
    </rPh>
    <phoneticPr fontId="1"/>
  </si>
  <si>
    <t>0798-74-2460</t>
  </si>
  <si>
    <t>662-0096</t>
  </si>
  <si>
    <t>西宮市角石長3-138</t>
    <rPh sb="0" eb="3">
      <t>ニシノミヤシ</t>
    </rPh>
    <rPh sb="3" eb="4">
      <t>カド</t>
    </rPh>
    <rPh sb="4" eb="6">
      <t>イシチョウ</t>
    </rPh>
    <phoneticPr fontId="1"/>
  </si>
  <si>
    <t>0798-73-3011</t>
  </si>
  <si>
    <t>662-8501</t>
  </si>
  <si>
    <t>西宮市上ヶ原一番町1-155</t>
    <rPh sb="0" eb="3">
      <t>ニシノミヤシ</t>
    </rPh>
    <rPh sb="3" eb="6">
      <t>ウエガハラ</t>
    </rPh>
    <rPh sb="6" eb="9">
      <t>イチバンチョウ</t>
    </rPh>
    <phoneticPr fontId="1"/>
  </si>
  <si>
    <t>0798-51-0975</t>
  </si>
  <si>
    <t>662-0812</t>
  </si>
  <si>
    <t>西宮市甲東園2-13-9</t>
    <rPh sb="0" eb="3">
      <t>ニシノミヤシ</t>
    </rPh>
    <rPh sb="3" eb="6">
      <t>コウトウエン</t>
    </rPh>
    <phoneticPr fontId="1"/>
  </si>
  <si>
    <t>0798-51-3621</t>
  </si>
  <si>
    <t>663-8003</t>
  </si>
  <si>
    <t>西宮市瓦林町4-25</t>
    <rPh sb="0" eb="3">
      <t>ニシノミヤシ</t>
    </rPh>
    <rPh sb="3" eb="4">
      <t>カワラ</t>
    </rPh>
    <rPh sb="4" eb="5">
      <t>ハヤシ</t>
    </rPh>
    <rPh sb="5" eb="6">
      <t>マチ</t>
    </rPh>
    <phoneticPr fontId="1"/>
  </si>
  <si>
    <t>0798-65-6100</t>
  </si>
  <si>
    <t>663-8143</t>
  </si>
  <si>
    <t>西宮市枝川町4-16</t>
    <rPh sb="0" eb="3">
      <t>ニシノミヤシ</t>
    </rPh>
    <rPh sb="3" eb="6">
      <t>エダガワチョウ</t>
    </rPh>
    <phoneticPr fontId="1"/>
  </si>
  <si>
    <t>0798-47-6436</t>
  </si>
  <si>
    <t>664-0012</t>
  </si>
  <si>
    <t>伊丹市緑が丘7-31-1</t>
    <rPh sb="0" eb="3">
      <t>イタミシ</t>
    </rPh>
    <rPh sb="3" eb="4">
      <t>ミドリ</t>
    </rPh>
    <rPh sb="5" eb="6">
      <t>オカ</t>
    </rPh>
    <phoneticPr fontId="1"/>
  </si>
  <si>
    <t>072-782-2065</t>
  </si>
  <si>
    <t>664-0857</t>
  </si>
  <si>
    <t>伊丹市行基町4-1</t>
    <rPh sb="0" eb="3">
      <t>イタミシ</t>
    </rPh>
    <rPh sb="3" eb="6">
      <t>ギョウキチョウ</t>
    </rPh>
    <phoneticPr fontId="1"/>
  </si>
  <si>
    <t>072-772-2040</t>
  </si>
  <si>
    <t>664-0025</t>
  </si>
  <si>
    <t>伊丹市奥畑3-5</t>
    <rPh sb="0" eb="3">
      <t>イタミシ</t>
    </rPh>
    <rPh sb="3" eb="5">
      <t>オクハタ</t>
    </rPh>
    <phoneticPr fontId="1"/>
  </si>
  <si>
    <t>0727-77-3711</t>
  </si>
  <si>
    <t>664-0006</t>
  </si>
  <si>
    <t>伊丹市鴻池7-2-1</t>
    <rPh sb="0" eb="3">
      <t>イタミシ</t>
    </rPh>
    <rPh sb="3" eb="5">
      <t>コウノイケ</t>
    </rPh>
    <phoneticPr fontId="1"/>
  </si>
  <si>
    <t>072-779-4651</t>
  </si>
  <si>
    <t>666-0115</t>
  </si>
  <si>
    <t>川西市向陽台1-8</t>
    <rPh sb="0" eb="3">
      <t>カワニシシ</t>
    </rPh>
    <rPh sb="3" eb="6">
      <t>コウヨウダイ</t>
    </rPh>
    <phoneticPr fontId="1"/>
  </si>
  <si>
    <t>072-793-0361</t>
  </si>
  <si>
    <t>666-0006</t>
  </si>
  <si>
    <t>川西市萩原台西2-324</t>
    <rPh sb="0" eb="3">
      <t>カワニシシ</t>
    </rPh>
    <rPh sb="3" eb="5">
      <t>ハギワラ</t>
    </rPh>
    <rPh sb="5" eb="6">
      <t>ダイ</t>
    </rPh>
    <rPh sb="6" eb="7">
      <t>ニシ</t>
    </rPh>
    <phoneticPr fontId="1"/>
  </si>
  <si>
    <t>072-757-8826</t>
  </si>
  <si>
    <t>666-0157</t>
  </si>
  <si>
    <t>川西市緑が丘2-14-1</t>
    <rPh sb="0" eb="3">
      <t>カワニシシ</t>
    </rPh>
    <rPh sb="3" eb="4">
      <t>ミドリ</t>
    </rPh>
    <rPh sb="5" eb="6">
      <t>オカ</t>
    </rPh>
    <phoneticPr fontId="1"/>
  </si>
  <si>
    <t>072-794-7411</t>
  </si>
  <si>
    <t>666-0233</t>
  </si>
  <si>
    <t>川辺郡猪名川町紫合字新林4-4</t>
    <rPh sb="0" eb="2">
      <t>カワベ</t>
    </rPh>
    <rPh sb="2" eb="3">
      <t>グン</t>
    </rPh>
    <rPh sb="3" eb="7">
      <t>イナガワチョウ</t>
    </rPh>
    <rPh sb="7" eb="9">
      <t>ユウダ</t>
    </rPh>
    <rPh sb="9" eb="10">
      <t>アザ</t>
    </rPh>
    <rPh sb="10" eb="12">
      <t>シンバヤシ</t>
    </rPh>
    <phoneticPr fontId="1"/>
  </si>
  <si>
    <t>072-766-0101</t>
  </si>
  <si>
    <t>665-0024</t>
  </si>
  <si>
    <t>宝塚市逆瀬台2-2-1</t>
    <rPh sb="0" eb="3">
      <t>タカラヅカシ</t>
    </rPh>
    <rPh sb="3" eb="6">
      <t>サカセダイ</t>
    </rPh>
    <phoneticPr fontId="1"/>
  </si>
  <si>
    <t>0797-71-0345</t>
  </si>
  <si>
    <t>665-0871</t>
  </si>
  <si>
    <t>宝塚市中山五月台1-12-1</t>
    <rPh sb="0" eb="3">
      <t>タカラヅカシ</t>
    </rPh>
    <rPh sb="3" eb="5">
      <t>ナカヤマ</t>
    </rPh>
    <rPh sb="5" eb="8">
      <t>サツキダイ</t>
    </rPh>
    <phoneticPr fontId="1"/>
  </si>
  <si>
    <t>0797-89-3751</t>
  </si>
  <si>
    <t>665-0025</t>
  </si>
  <si>
    <t>宝塚市ゆずり葉台1-1-1</t>
    <rPh sb="0" eb="3">
      <t>タカラヅカシ</t>
    </rPh>
    <rPh sb="6" eb="8">
      <t>ハダイ</t>
    </rPh>
    <phoneticPr fontId="1"/>
  </si>
  <si>
    <t>0797-73-4035</t>
  </si>
  <si>
    <t>665-0847</t>
  </si>
  <si>
    <t>0797-86-3291</t>
  </si>
  <si>
    <t>665-0073</t>
  </si>
  <si>
    <t>宝塚市塔の町3-113</t>
    <rPh sb="0" eb="3">
      <t>タカラヅカシ</t>
    </rPh>
    <rPh sb="3" eb="4">
      <t>トウ</t>
    </rPh>
    <rPh sb="5" eb="6">
      <t>マチ</t>
    </rPh>
    <phoneticPr fontId="1"/>
  </si>
  <si>
    <t>0797-71-7321</t>
  </si>
  <si>
    <t>659-0063</t>
  </si>
  <si>
    <t>芦屋市宮川町6-3</t>
    <rPh sb="0" eb="3">
      <t>アシヤシ</t>
    </rPh>
    <rPh sb="3" eb="6">
      <t>ミヤガワチョウ</t>
    </rPh>
    <phoneticPr fontId="1"/>
  </si>
  <si>
    <t>0797-32-2325</t>
  </si>
  <si>
    <t>665-0805</t>
  </si>
  <si>
    <t>宝塚市雲雀丘4-2-1</t>
    <rPh sb="0" eb="3">
      <t>タカラヅカシ</t>
    </rPh>
    <rPh sb="3" eb="6">
      <t>ヒバリガオカ</t>
    </rPh>
    <phoneticPr fontId="1"/>
  </si>
  <si>
    <t>072-759-1300</t>
  </si>
  <si>
    <t>659-0031</t>
  </si>
  <si>
    <t>芦屋市新浜町1-2</t>
    <rPh sb="0" eb="3">
      <t>アシヤシ</t>
    </rPh>
    <rPh sb="3" eb="6">
      <t>シンハマチョウ</t>
    </rPh>
    <phoneticPr fontId="1"/>
  </si>
  <si>
    <t>0797-35-5931</t>
  </si>
  <si>
    <t>659-0011</t>
  </si>
  <si>
    <t>芦屋市六麓荘町16-18</t>
    <rPh sb="0" eb="3">
      <t>アシヤシ</t>
    </rPh>
    <rPh sb="3" eb="4">
      <t>ロク</t>
    </rPh>
    <phoneticPr fontId="1"/>
  </si>
  <si>
    <t>0797-31-0666</t>
  </si>
  <si>
    <t>659-0096</t>
  </si>
  <si>
    <t>芦屋市山手町31-3</t>
    <rPh sb="0" eb="3">
      <t>アシヤシ</t>
    </rPh>
    <rPh sb="3" eb="6">
      <t>ヤマテマチ</t>
    </rPh>
    <phoneticPr fontId="1"/>
  </si>
  <si>
    <t>0797-31-0551</t>
  </si>
  <si>
    <t>0797-38-2293</t>
  </si>
  <si>
    <t>性別</t>
    <rPh sb="0" eb="2">
      <t>セイベツ</t>
    </rPh>
    <phoneticPr fontId="4"/>
  </si>
  <si>
    <t>武庫荘総合</t>
    <rPh sb="0" eb="2">
      <t>ムコ</t>
    </rPh>
    <rPh sb="2" eb="3">
      <t>ソウ</t>
    </rPh>
    <rPh sb="3" eb="5">
      <t>ソウゴウ</t>
    </rPh>
    <phoneticPr fontId="1"/>
  </si>
  <si>
    <t>尼崎工</t>
    <rPh sb="0" eb="2">
      <t>アマガサキ</t>
    </rPh>
    <rPh sb="2" eb="3">
      <t>コウ</t>
    </rPh>
    <phoneticPr fontId="1"/>
  </si>
  <si>
    <t>県立武庫荘総合高等学校</t>
    <rPh sb="0" eb="2">
      <t>ケンリツ</t>
    </rPh>
    <rPh sb="2" eb="4">
      <t>ムコ</t>
    </rPh>
    <rPh sb="4" eb="5">
      <t>ソウ</t>
    </rPh>
    <rPh sb="5" eb="7">
      <t>ソウゴウ</t>
    </rPh>
    <rPh sb="7" eb="9">
      <t>コウトウ</t>
    </rPh>
    <rPh sb="9" eb="11">
      <t>ガッコウ</t>
    </rPh>
    <phoneticPr fontId="1"/>
  </si>
  <si>
    <t>3000m</t>
    <phoneticPr fontId="4"/>
  </si>
  <si>
    <t>100mH</t>
    <phoneticPr fontId="4"/>
  </si>
  <si>
    <t>100mH</t>
    <phoneticPr fontId="4"/>
  </si>
  <si>
    <t>3000m</t>
    <phoneticPr fontId="4"/>
  </si>
  <si>
    <t>DB</t>
  </si>
  <si>
    <t>N1</t>
  </si>
  <si>
    <t>N2</t>
  </si>
  <si>
    <t>SX</t>
  </si>
  <si>
    <t>KC</t>
  </si>
  <si>
    <t>MC</t>
  </si>
  <si>
    <t>ZK</t>
  </si>
  <si>
    <t>S1</t>
  </si>
  <si>
    <t>400mR</t>
  </si>
  <si>
    <t>1600mR</t>
  </si>
  <si>
    <t>略称</t>
    <rPh sb="0" eb="2">
      <t>リャクショウ</t>
    </rPh>
    <phoneticPr fontId="1"/>
  </si>
  <si>
    <t>①初期設定シートに必要事項を入力（セルが赤色）</t>
    <rPh sb="1" eb="3">
      <t>ショキ</t>
    </rPh>
    <rPh sb="3" eb="5">
      <t>セッテイ</t>
    </rPh>
    <rPh sb="9" eb="11">
      <t>ヒツヨウ</t>
    </rPh>
    <rPh sb="11" eb="13">
      <t>ジコウ</t>
    </rPh>
    <rPh sb="14" eb="16">
      <t>ニュウリョク</t>
    </rPh>
    <rPh sb="20" eb="22">
      <t>アカイロ</t>
    </rPh>
    <phoneticPr fontId="1"/>
  </si>
  <si>
    <t>ファイル名は学校番号・学校略称・性別でお願いします　　例）4136川西北陵女子</t>
    <rPh sb="4" eb="5">
      <t>メイ</t>
    </rPh>
    <rPh sb="6" eb="8">
      <t>ガッコウ</t>
    </rPh>
    <rPh sb="8" eb="10">
      <t>バンゴウ</t>
    </rPh>
    <rPh sb="11" eb="13">
      <t>ガッコウ</t>
    </rPh>
    <rPh sb="13" eb="15">
      <t>リャクショウ</t>
    </rPh>
    <rPh sb="16" eb="18">
      <t>セイベツ</t>
    </rPh>
    <rPh sb="20" eb="21">
      <t>ネガ</t>
    </rPh>
    <rPh sb="27" eb="28">
      <t>レイ</t>
    </rPh>
    <rPh sb="33" eb="35">
      <t>カワニシ</t>
    </rPh>
    <rPh sb="35" eb="37">
      <t>ホクリョウ</t>
    </rPh>
    <rPh sb="37" eb="39">
      <t>ジョシ</t>
    </rPh>
    <phoneticPr fontId="1"/>
  </si>
  <si>
    <t>登録番号</t>
    <rPh sb="0" eb="4">
      <t>トウロクバンゴウ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</si>
  <si>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</si>
  <si>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</si>
  <si>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姓（フリガナ）</t>
    <rPh sb="0" eb="1">
      <t>セイ</t>
    </rPh>
    <phoneticPr fontId="1"/>
  </si>
  <si>
    <t>名（フリガナ）</t>
    <rPh sb="0" eb="1">
      <t>メイ</t>
    </rPh>
    <phoneticPr fontId="1"/>
  </si>
  <si>
    <t>　</t>
    <phoneticPr fontId="1"/>
  </si>
  <si>
    <t>　　</t>
    <phoneticPr fontId="1"/>
  </si>
  <si>
    <t>　　　</t>
    <phoneticPr fontId="1"/>
  </si>
  <si>
    <t>01000</t>
    <phoneticPr fontId="4"/>
  </si>
  <si>
    <t>04300</t>
    <phoneticPr fontId="4"/>
  </si>
  <si>
    <t>100mYH</t>
    <phoneticPr fontId="4"/>
  </si>
  <si>
    <t>04600</t>
    <phoneticPr fontId="4"/>
  </si>
  <si>
    <t>08400</t>
    <phoneticPr fontId="4"/>
  </si>
  <si>
    <t>08800</t>
    <phoneticPr fontId="4"/>
  </si>
  <si>
    <t>09400</t>
    <phoneticPr fontId="4"/>
  </si>
  <si>
    <t>09300</t>
    <phoneticPr fontId="4"/>
  </si>
  <si>
    <t>芦屋学園</t>
    <rPh sb="0" eb="2">
      <t>アシヤ</t>
    </rPh>
    <rPh sb="2" eb="4">
      <t>ガクエン</t>
    </rPh>
    <phoneticPr fontId="1"/>
  </si>
  <si>
    <t>高校3</t>
  </si>
  <si>
    <t>カホ</t>
  </si>
  <si>
    <t>高校2</t>
  </si>
  <si>
    <t>里奈</t>
  </si>
  <si>
    <t>リナ</t>
  </si>
  <si>
    <t>竹内</t>
  </si>
  <si>
    <t>タケウチ</t>
  </si>
  <si>
    <t>ナナ</t>
  </si>
  <si>
    <t>ユナ</t>
  </si>
  <si>
    <t>リンカ</t>
  </si>
  <si>
    <t>アヤネ</t>
  </si>
  <si>
    <t>葵</t>
  </si>
  <si>
    <t>アオイ</t>
  </si>
  <si>
    <t>高校1</t>
  </si>
  <si>
    <t>アユミ</t>
  </si>
  <si>
    <t>ミユ</t>
  </si>
  <si>
    <t>カノン</t>
  </si>
  <si>
    <t>衣川</t>
  </si>
  <si>
    <t>キヌガワ</t>
  </si>
  <si>
    <t>フウノ</t>
  </si>
  <si>
    <t>ネネ</t>
  </si>
  <si>
    <t>宝塚市すみれガ丘4-1-1</t>
    <rPh sb="0" eb="3">
      <t>タカラヅカシ</t>
    </rPh>
    <rPh sb="7" eb="8">
      <t>オカ</t>
    </rPh>
    <phoneticPr fontId="1"/>
  </si>
  <si>
    <t>サクラ</t>
  </si>
  <si>
    <t>堀</t>
  </si>
  <si>
    <t>ホリ</t>
  </si>
  <si>
    <t>藤田</t>
  </si>
  <si>
    <t>フジタ</t>
  </si>
  <si>
    <t>前田</t>
  </si>
  <si>
    <t>マエダ</t>
  </si>
  <si>
    <t>田中</t>
  </si>
  <si>
    <t>はる</t>
  </si>
  <si>
    <t>タナカ</t>
  </si>
  <si>
    <t>ハル</t>
  </si>
  <si>
    <t>松村</t>
  </si>
  <si>
    <t>マツムラ</t>
  </si>
  <si>
    <t>ホノカ</t>
  </si>
  <si>
    <t>吉田</t>
  </si>
  <si>
    <t>七海</t>
  </si>
  <si>
    <t>ヨシダ</t>
  </si>
  <si>
    <t>ナナミ</t>
  </si>
  <si>
    <t>ハルカ</t>
  </si>
  <si>
    <t>井上</t>
  </si>
  <si>
    <t>イノウエ</t>
  </si>
  <si>
    <t>アヤノ</t>
  </si>
  <si>
    <t>下南</t>
  </si>
  <si>
    <t>愛優</t>
  </si>
  <si>
    <t>シモミナミ</t>
  </si>
  <si>
    <t>アユ</t>
  </si>
  <si>
    <t>田邊</t>
  </si>
  <si>
    <t>乃愛</t>
  </si>
  <si>
    <t>タナベ</t>
  </si>
  <si>
    <t>ノア</t>
  </si>
  <si>
    <t>山口</t>
  </si>
  <si>
    <t>結羽優</t>
  </si>
  <si>
    <t>ヤマグチ</t>
  </si>
  <si>
    <t>ユウユ</t>
  </si>
  <si>
    <t>山下</t>
  </si>
  <si>
    <t>芽歌</t>
  </si>
  <si>
    <t>ヤマシタ</t>
  </si>
  <si>
    <t>メイカ</t>
  </si>
  <si>
    <t>森下</t>
  </si>
  <si>
    <t>友愛</t>
  </si>
  <si>
    <t>モリシタ</t>
  </si>
  <si>
    <t>ユメ</t>
  </si>
  <si>
    <t>ワタナベ</t>
  </si>
  <si>
    <t>齋藤</t>
  </si>
  <si>
    <t>百花</t>
  </si>
  <si>
    <t>サイトウ</t>
  </si>
  <si>
    <t>モモカ</t>
  </si>
  <si>
    <t>福地</t>
  </si>
  <si>
    <t>結花</t>
  </si>
  <si>
    <t>フクチ</t>
  </si>
  <si>
    <t>ユイカ</t>
  </si>
  <si>
    <t>椿山</t>
  </si>
  <si>
    <t>流季彩</t>
  </si>
  <si>
    <t>ツバキヤマ</t>
  </si>
  <si>
    <t>ルキア</t>
  </si>
  <si>
    <t>イオリ</t>
  </si>
  <si>
    <t>サワ</t>
  </si>
  <si>
    <t>秦</t>
  </si>
  <si>
    <t>ハタ</t>
  </si>
  <si>
    <t>飯田</t>
  </si>
  <si>
    <t>イイダ</t>
  </si>
  <si>
    <t>ユア</t>
  </si>
  <si>
    <t>優衣</t>
  </si>
  <si>
    <t>ユイ</t>
  </si>
  <si>
    <t>木村</t>
  </si>
  <si>
    <t>キムラ</t>
  </si>
  <si>
    <t>高田</t>
  </si>
  <si>
    <t>タカタ</t>
  </si>
  <si>
    <t>恋風</t>
  </si>
  <si>
    <t>レンカ</t>
  </si>
  <si>
    <t>愛子</t>
  </si>
  <si>
    <t>アイコ</t>
  </si>
  <si>
    <t>松下</t>
  </si>
  <si>
    <t>マツシタ</t>
  </si>
  <si>
    <t>メイ</t>
  </si>
  <si>
    <t>鈴木</t>
  </si>
  <si>
    <t>スズキ</t>
  </si>
  <si>
    <t>コハル</t>
  </si>
  <si>
    <t>アンジュ</t>
  </si>
  <si>
    <t>赤松</t>
  </si>
  <si>
    <t>玲</t>
  </si>
  <si>
    <t>アカマツ</t>
  </si>
  <si>
    <t>レイ</t>
  </si>
  <si>
    <t>奥</t>
  </si>
  <si>
    <t>倖菜</t>
  </si>
  <si>
    <t>オク</t>
  </si>
  <si>
    <t>ユキナ</t>
  </si>
  <si>
    <t>橋本</t>
  </si>
  <si>
    <t>まりん</t>
  </si>
  <si>
    <t>ハシモト</t>
  </si>
  <si>
    <t>マリン</t>
  </si>
  <si>
    <t>北野</t>
  </si>
  <si>
    <t>志織</t>
  </si>
  <si>
    <t>キタノ</t>
  </si>
  <si>
    <t>シオリ</t>
  </si>
  <si>
    <t>河田</t>
  </si>
  <si>
    <t>陽菜</t>
  </si>
  <si>
    <t>カワタ</t>
  </si>
  <si>
    <t>ハルナ</t>
  </si>
  <si>
    <t>小川</t>
  </si>
  <si>
    <t>オガワ</t>
  </si>
  <si>
    <t>ヒロセ</t>
  </si>
  <si>
    <t>マオ</t>
  </si>
  <si>
    <t>彩乃</t>
  </si>
  <si>
    <t>小林</t>
  </si>
  <si>
    <t>あい</t>
  </si>
  <si>
    <t>コバヤシ</t>
  </si>
  <si>
    <t>アイ</t>
  </si>
  <si>
    <t>佐久間</t>
  </si>
  <si>
    <t>華恵</t>
  </si>
  <si>
    <t>サクマ</t>
  </si>
  <si>
    <t>カエ</t>
  </si>
  <si>
    <t>堺井</t>
  </si>
  <si>
    <t>りん</t>
  </si>
  <si>
    <t>サカイ</t>
  </si>
  <si>
    <t>リン</t>
  </si>
  <si>
    <t>米田</t>
  </si>
  <si>
    <t>ユウカ</t>
  </si>
  <si>
    <t>奈々</t>
  </si>
  <si>
    <t>水野</t>
  </si>
  <si>
    <t>ミズノ</t>
  </si>
  <si>
    <t>イロハ</t>
  </si>
  <si>
    <t>凜</t>
  </si>
  <si>
    <t>坂本</t>
  </si>
  <si>
    <t>サカモト</t>
  </si>
  <si>
    <t>ミユナ</t>
  </si>
  <si>
    <t>咲希</t>
  </si>
  <si>
    <t>サキ</t>
  </si>
  <si>
    <t>涼菜</t>
  </si>
  <si>
    <t>スズナ</t>
  </si>
  <si>
    <t>岡本</t>
  </si>
  <si>
    <t>莉子</t>
  </si>
  <si>
    <t>オカモト</t>
  </si>
  <si>
    <t>リコ</t>
  </si>
  <si>
    <t>上田</t>
  </si>
  <si>
    <t>ウエダ</t>
  </si>
  <si>
    <t>ユヅキ</t>
  </si>
  <si>
    <t>小野</t>
  </si>
  <si>
    <t>オノ</t>
  </si>
  <si>
    <t>イクミ</t>
  </si>
  <si>
    <t>辰田</t>
  </si>
  <si>
    <t>真子</t>
  </si>
  <si>
    <t>タツタ</t>
  </si>
  <si>
    <t>マコ</t>
  </si>
  <si>
    <t>田畑</t>
  </si>
  <si>
    <t>優樹</t>
  </si>
  <si>
    <t>タバタ</t>
  </si>
  <si>
    <t>ユウキ</t>
  </si>
  <si>
    <t>寺坂</t>
  </si>
  <si>
    <t>結月</t>
  </si>
  <si>
    <t>テラサカ</t>
  </si>
  <si>
    <t>牛山</t>
  </si>
  <si>
    <t>奈律希</t>
  </si>
  <si>
    <t>ウシヤマ</t>
  </si>
  <si>
    <t>ナツキ</t>
  </si>
  <si>
    <t>楓夏</t>
  </si>
  <si>
    <t>フウカ</t>
  </si>
  <si>
    <t>ヒナ</t>
  </si>
  <si>
    <t>植西</t>
  </si>
  <si>
    <t>紗奈</t>
  </si>
  <si>
    <t>ウエニシ</t>
  </si>
  <si>
    <t>サナ</t>
  </si>
  <si>
    <t>池田</t>
  </si>
  <si>
    <t>イケダ</t>
  </si>
  <si>
    <t>チサト</t>
  </si>
  <si>
    <t>ヒナタ</t>
  </si>
  <si>
    <t>ゴトウ</t>
  </si>
  <si>
    <t>内藤</t>
  </si>
  <si>
    <t>優空</t>
  </si>
  <si>
    <t>ナイトウ</t>
  </si>
  <si>
    <t>村上</t>
  </si>
  <si>
    <t>ムラカミ</t>
  </si>
  <si>
    <t>佐藤</t>
  </si>
  <si>
    <t>サトウ</t>
  </si>
  <si>
    <t>マナ</t>
  </si>
  <si>
    <t>澤田</t>
  </si>
  <si>
    <t>サワダ</t>
  </si>
  <si>
    <t>彩花</t>
  </si>
  <si>
    <t>アヤカ</t>
  </si>
  <si>
    <t>アイリ</t>
  </si>
  <si>
    <t>妃那</t>
  </si>
  <si>
    <t>大神</t>
  </si>
  <si>
    <t>彩羽</t>
  </si>
  <si>
    <t>オオガミ</t>
  </si>
  <si>
    <t>大城</t>
  </si>
  <si>
    <t>亀岡</t>
  </si>
  <si>
    <t>きらな</t>
  </si>
  <si>
    <t>カメオカ</t>
  </si>
  <si>
    <t>キラナ</t>
  </si>
  <si>
    <t>川見</t>
  </si>
  <si>
    <t>瑠依</t>
  </si>
  <si>
    <t>カワミ</t>
  </si>
  <si>
    <t>ルイ</t>
  </si>
  <si>
    <t>國生</t>
  </si>
  <si>
    <t>和花</t>
  </si>
  <si>
    <t>コクショウ</t>
  </si>
  <si>
    <t>ワカ</t>
  </si>
  <si>
    <t>流歌</t>
  </si>
  <si>
    <t>ルカ</t>
  </si>
  <si>
    <t>多田</t>
  </si>
  <si>
    <t>優衣香</t>
  </si>
  <si>
    <t>タダ</t>
  </si>
  <si>
    <t>芽依</t>
  </si>
  <si>
    <t>戸田</t>
  </si>
  <si>
    <t>智唯</t>
  </si>
  <si>
    <t>トダ</t>
  </si>
  <si>
    <t>チイ</t>
  </si>
  <si>
    <t>長瀬</t>
  </si>
  <si>
    <t>早紀</t>
  </si>
  <si>
    <t>ナガセ</t>
  </si>
  <si>
    <t>早川</t>
  </si>
  <si>
    <t>侑希</t>
  </si>
  <si>
    <t>ハヤカワ</t>
  </si>
  <si>
    <t>林</t>
  </si>
  <si>
    <t>佑亜</t>
  </si>
  <si>
    <t>ハヤシ</t>
  </si>
  <si>
    <t>福井</t>
  </si>
  <si>
    <t>絢乃</t>
  </si>
  <si>
    <t>フクイ</t>
  </si>
  <si>
    <t>香里奈</t>
  </si>
  <si>
    <t>カリナ</t>
  </si>
  <si>
    <t>宮岸</t>
  </si>
  <si>
    <t>依瑳菜</t>
  </si>
  <si>
    <t>ミヤギシ</t>
  </si>
  <si>
    <t>イサナ</t>
  </si>
  <si>
    <t>姫以菜</t>
  </si>
  <si>
    <t>ヒイナ</t>
  </si>
  <si>
    <t>安田</t>
  </si>
  <si>
    <t>風羽</t>
  </si>
  <si>
    <t>ヤスダ</t>
  </si>
  <si>
    <t>フウ</t>
  </si>
  <si>
    <t>芦田</t>
  </si>
  <si>
    <t>アシダ</t>
  </si>
  <si>
    <t>マユ</t>
  </si>
  <si>
    <t>小西</t>
  </si>
  <si>
    <t>コニシ</t>
  </si>
  <si>
    <t>シマダ</t>
  </si>
  <si>
    <t>ミツキ</t>
  </si>
  <si>
    <t>凛</t>
  </si>
  <si>
    <t>ユウナ</t>
  </si>
  <si>
    <t>松本</t>
  </si>
  <si>
    <t>マツモト</t>
  </si>
  <si>
    <t>ミライ</t>
  </si>
  <si>
    <t>美咲</t>
  </si>
  <si>
    <t>天野</t>
  </si>
  <si>
    <t>芽衣</t>
  </si>
  <si>
    <t>アマノ</t>
  </si>
  <si>
    <t>岡田</t>
  </si>
  <si>
    <t>雛妃</t>
  </si>
  <si>
    <t>オカダ</t>
  </si>
  <si>
    <t>ヒナキ</t>
  </si>
  <si>
    <t>ミキ</t>
  </si>
  <si>
    <t>岸田</t>
  </si>
  <si>
    <t>キシダ</t>
  </si>
  <si>
    <t>木下</t>
  </si>
  <si>
    <t>キノシタ</t>
  </si>
  <si>
    <t>高濵</t>
  </si>
  <si>
    <t>瑞紀</t>
  </si>
  <si>
    <t>タカハマ</t>
  </si>
  <si>
    <t>ミズキ</t>
  </si>
  <si>
    <t>東</t>
  </si>
  <si>
    <t>光希</t>
  </si>
  <si>
    <t>ヒガシ</t>
  </si>
  <si>
    <t>山田</t>
  </si>
  <si>
    <t>遥菜</t>
  </si>
  <si>
    <t>ヤマダ</t>
  </si>
  <si>
    <t>武田</t>
  </si>
  <si>
    <t>千怜</t>
  </si>
  <si>
    <t>タケダ</t>
  </si>
  <si>
    <t>イトウ</t>
  </si>
  <si>
    <t>伊藤</t>
  </si>
  <si>
    <t>コトハ</t>
  </si>
  <si>
    <t>ココノ</t>
  </si>
  <si>
    <t>黒田</t>
  </si>
  <si>
    <t>クロダ</t>
  </si>
  <si>
    <t>龍本</t>
  </si>
  <si>
    <t>リュウモト</t>
  </si>
  <si>
    <t>心美</t>
  </si>
  <si>
    <t>ココミ</t>
  </si>
  <si>
    <t>心優</t>
  </si>
  <si>
    <t>石田</t>
  </si>
  <si>
    <t>イシダ</t>
  </si>
  <si>
    <t>向井</t>
  </si>
  <si>
    <t>ムカイ</t>
  </si>
  <si>
    <t>明日香</t>
  </si>
  <si>
    <t>アスカ</t>
  </si>
  <si>
    <t>スズカ</t>
  </si>
  <si>
    <t>山上</t>
  </si>
  <si>
    <t>ヤマガミ</t>
  </si>
  <si>
    <t>阿曽</t>
  </si>
  <si>
    <t>杏香</t>
  </si>
  <si>
    <t>アソ</t>
  </si>
  <si>
    <t>まりな</t>
  </si>
  <si>
    <t>マリナ</t>
  </si>
  <si>
    <t>川森</t>
  </si>
  <si>
    <t>心希</t>
  </si>
  <si>
    <t>カワモリ</t>
  </si>
  <si>
    <t>間森</t>
  </si>
  <si>
    <t>楓</t>
  </si>
  <si>
    <t>マモリ</t>
  </si>
  <si>
    <t>カエデ</t>
  </si>
  <si>
    <t>矢澤</t>
  </si>
  <si>
    <t>ヤザワ</t>
  </si>
  <si>
    <t>詩葉</t>
  </si>
  <si>
    <t>ウタハ</t>
  </si>
  <si>
    <t>逢坂</t>
  </si>
  <si>
    <t>ひかり</t>
  </si>
  <si>
    <t>オウサカ</t>
  </si>
  <si>
    <t>ヒカリ</t>
  </si>
  <si>
    <t>坂口</t>
  </si>
  <si>
    <t>桃萌</t>
  </si>
  <si>
    <t>サカグチ</t>
  </si>
  <si>
    <t>モモ</t>
  </si>
  <si>
    <t>増田</t>
  </si>
  <si>
    <t>マスダ</t>
  </si>
  <si>
    <t>ノゾミ</t>
  </si>
  <si>
    <t>ミチル</t>
  </si>
  <si>
    <t>美詞</t>
  </si>
  <si>
    <t>ミノリ</t>
  </si>
  <si>
    <t>山本</t>
  </si>
  <si>
    <t>ヤマモト</t>
  </si>
  <si>
    <t>川次</t>
  </si>
  <si>
    <t>菜々穂</t>
  </si>
  <si>
    <t>カワツグ</t>
  </si>
  <si>
    <t>ナナホ</t>
  </si>
  <si>
    <t>藤野</t>
  </si>
  <si>
    <t>雅</t>
  </si>
  <si>
    <t>フジノ</t>
  </si>
  <si>
    <t>ミヤビ</t>
  </si>
  <si>
    <t>木﨑</t>
  </si>
  <si>
    <t>友結</t>
  </si>
  <si>
    <t>キサキ</t>
  </si>
  <si>
    <t>西本</t>
  </si>
  <si>
    <t>雪華</t>
  </si>
  <si>
    <t>ニシモト</t>
  </si>
  <si>
    <t>ユキカ</t>
  </si>
  <si>
    <t>真心</t>
  </si>
  <si>
    <t>高島</t>
  </si>
  <si>
    <t>由羽</t>
  </si>
  <si>
    <t>タカシマ</t>
  </si>
  <si>
    <t>ユウ</t>
  </si>
  <si>
    <t>リア</t>
  </si>
  <si>
    <t>横田</t>
  </si>
  <si>
    <t>ヨコタ</t>
  </si>
  <si>
    <t>柚花</t>
  </si>
  <si>
    <t>美海</t>
  </si>
  <si>
    <t>梨瑚</t>
  </si>
  <si>
    <t>結菜</t>
  </si>
  <si>
    <t>岡</t>
  </si>
  <si>
    <t>オカ</t>
  </si>
  <si>
    <t>愛実</t>
  </si>
  <si>
    <t>マナミ</t>
  </si>
  <si>
    <t>古谷</t>
  </si>
  <si>
    <t>菜穂</t>
  </si>
  <si>
    <t>フルタニ</t>
  </si>
  <si>
    <t>ナホ</t>
  </si>
  <si>
    <t>西村</t>
  </si>
  <si>
    <t>胡春</t>
  </si>
  <si>
    <t>ニシムラ</t>
  </si>
  <si>
    <t>呉田</t>
  </si>
  <si>
    <t>花音</t>
  </si>
  <si>
    <t>クレタ</t>
  </si>
  <si>
    <t>中川</t>
  </si>
  <si>
    <t>利香子</t>
  </si>
  <si>
    <t>ナカガワ</t>
  </si>
  <si>
    <t>リカコ</t>
  </si>
  <si>
    <t>藤本</t>
  </si>
  <si>
    <t>楽々花</t>
  </si>
  <si>
    <t>フジモト</t>
  </si>
  <si>
    <t>ララカ</t>
  </si>
  <si>
    <t>穂乃果</t>
  </si>
  <si>
    <t>ユキ</t>
  </si>
  <si>
    <t>平内</t>
  </si>
  <si>
    <t>ヒラウチ</t>
  </si>
  <si>
    <t>寧々</t>
  </si>
  <si>
    <t>松浦</t>
  </si>
  <si>
    <t>マツウラ</t>
  </si>
  <si>
    <t>理子</t>
  </si>
  <si>
    <t>クボタ</t>
  </si>
  <si>
    <t>荒井</t>
  </si>
  <si>
    <t>祐香</t>
  </si>
  <si>
    <t>アライ</t>
  </si>
  <si>
    <t>梨奈</t>
  </si>
  <si>
    <t>二口</t>
  </si>
  <si>
    <t>フタクチ</t>
  </si>
  <si>
    <t>吉村</t>
  </si>
  <si>
    <t>ヨシムラ</t>
  </si>
  <si>
    <t>真央</t>
  </si>
  <si>
    <t>神田</t>
  </si>
  <si>
    <t>奈々晴</t>
  </si>
  <si>
    <t>カンダ</t>
  </si>
  <si>
    <t>ナナハ</t>
  </si>
  <si>
    <t>足立</t>
  </si>
  <si>
    <t>アダチ</t>
  </si>
  <si>
    <t>ユズハ</t>
  </si>
  <si>
    <t>遥愛</t>
  </si>
  <si>
    <t>あおい</t>
  </si>
  <si>
    <t>野正</t>
  </si>
  <si>
    <t>妃捺</t>
  </si>
  <si>
    <t>ノマサ</t>
  </si>
  <si>
    <t>針谷</t>
  </si>
  <si>
    <t>こころ</t>
  </si>
  <si>
    <t>ハリヤ</t>
  </si>
  <si>
    <t>ココロ</t>
  </si>
  <si>
    <t>玉置</t>
  </si>
  <si>
    <t>タマキ</t>
  </si>
  <si>
    <t>ﾛｯｸﾊｰﾄ</t>
  </si>
  <si>
    <t>愛里</t>
  </si>
  <si>
    <t>ロックハート</t>
  </si>
  <si>
    <t>前野</t>
  </si>
  <si>
    <t>彩夏</t>
  </si>
  <si>
    <t>マエノ</t>
  </si>
  <si>
    <t>香川</t>
  </si>
  <si>
    <t>心陽</t>
  </si>
  <si>
    <t>カガワ</t>
  </si>
  <si>
    <t>西原</t>
  </si>
  <si>
    <t>愛哩</t>
  </si>
  <si>
    <t>ニシハラ</t>
  </si>
  <si>
    <t>琴音</t>
  </si>
  <si>
    <t>コトネ</t>
  </si>
  <si>
    <t>優月</t>
  </si>
  <si>
    <t>ハナ</t>
  </si>
  <si>
    <t>菅野</t>
  </si>
  <si>
    <t>藤原</t>
  </si>
  <si>
    <t>大槻</t>
  </si>
  <si>
    <t>オオツキ</t>
  </si>
  <si>
    <t>辻下</t>
  </si>
  <si>
    <t>梨依子</t>
  </si>
  <si>
    <t>ツジシタ</t>
  </si>
  <si>
    <t>リイコ</t>
  </si>
  <si>
    <t>ミサキ</t>
  </si>
  <si>
    <t>片平</t>
  </si>
  <si>
    <t>カタヒラ</t>
  </si>
  <si>
    <t>怜菜</t>
  </si>
  <si>
    <t>レナ</t>
  </si>
  <si>
    <t>寺野</t>
  </si>
  <si>
    <t>真望</t>
  </si>
  <si>
    <t>テラノ</t>
  </si>
  <si>
    <t>マホ</t>
  </si>
  <si>
    <t>常盤</t>
  </si>
  <si>
    <t>絆</t>
  </si>
  <si>
    <t>トキワ</t>
  </si>
  <si>
    <t>キズナ</t>
  </si>
  <si>
    <t>長谷</t>
  </si>
  <si>
    <t>明沙奈</t>
  </si>
  <si>
    <t>ハセ</t>
  </si>
  <si>
    <t>アサナ</t>
  </si>
  <si>
    <t>ミナミ</t>
  </si>
  <si>
    <t>智香子</t>
  </si>
  <si>
    <t>チカコ</t>
  </si>
  <si>
    <t>上坂</t>
  </si>
  <si>
    <t>ウエサカ</t>
  </si>
  <si>
    <t>シュウ</t>
  </si>
  <si>
    <t>結衣</t>
  </si>
  <si>
    <t>トクナガ</t>
  </si>
  <si>
    <t>金子</t>
  </si>
  <si>
    <t>カネコ</t>
  </si>
  <si>
    <t>関</t>
  </si>
  <si>
    <t>セキ</t>
  </si>
  <si>
    <t>湖奈</t>
  </si>
  <si>
    <t>コナ</t>
  </si>
  <si>
    <t>髙須</t>
  </si>
  <si>
    <t>玲杏</t>
  </si>
  <si>
    <t>タカス</t>
  </si>
  <si>
    <t>レイア</t>
  </si>
  <si>
    <t>阿部</t>
  </si>
  <si>
    <t>桜來</t>
  </si>
  <si>
    <t>アベ</t>
  </si>
  <si>
    <t>中瀬</t>
  </si>
  <si>
    <t>美樹</t>
  </si>
  <si>
    <t>ナカセ</t>
  </si>
  <si>
    <t>優</t>
  </si>
  <si>
    <t>北山</t>
  </si>
  <si>
    <t>凛佳</t>
  </si>
  <si>
    <t>キタヤマ</t>
  </si>
  <si>
    <t>夏葉</t>
  </si>
  <si>
    <t>ナツハ</t>
  </si>
  <si>
    <t>中濵</t>
  </si>
  <si>
    <t>舞央</t>
  </si>
  <si>
    <t>ナカハマ</t>
  </si>
  <si>
    <t>原田</t>
  </si>
  <si>
    <t>莉緒</t>
  </si>
  <si>
    <t>ハラダ</t>
  </si>
  <si>
    <t>リオ</t>
  </si>
  <si>
    <t>ルリ</t>
  </si>
  <si>
    <t>執行</t>
  </si>
  <si>
    <t>美誓</t>
  </si>
  <si>
    <t>シギョウ</t>
  </si>
  <si>
    <t>ミチカ</t>
  </si>
  <si>
    <t>青草</t>
  </si>
  <si>
    <t>みちる</t>
  </si>
  <si>
    <t>アオクサ</t>
  </si>
  <si>
    <t>はんな</t>
  </si>
  <si>
    <t>ハンナ</t>
  </si>
  <si>
    <t>山﨑</t>
  </si>
  <si>
    <t>ヤマサキ</t>
  </si>
  <si>
    <t>ミホ</t>
  </si>
  <si>
    <t>酒井</t>
  </si>
  <si>
    <t>矢野</t>
  </si>
  <si>
    <t>蒼來</t>
  </si>
  <si>
    <t>ヤノ</t>
  </si>
  <si>
    <t>ソラ</t>
  </si>
  <si>
    <t>美佳</t>
  </si>
  <si>
    <t>ミカ</t>
  </si>
  <si>
    <t>結乃</t>
  </si>
  <si>
    <t>ユノ</t>
  </si>
  <si>
    <t>このシートに表示されていない選手は、「追加登録選手」シートに入力して下さい</t>
    <rPh sb="6" eb="8">
      <t>ヒョウジ</t>
    </rPh>
    <rPh sb="14" eb="16">
      <t>センシュ</t>
    </rPh>
    <rPh sb="19" eb="25">
      <t>ツイカトウロクセンシュ</t>
    </rPh>
    <rPh sb="30" eb="32">
      <t>ニュウリョク</t>
    </rPh>
    <rPh sb="34" eb="35">
      <t>クダ</t>
    </rPh>
    <phoneticPr fontId="1"/>
  </si>
  <si>
    <t>園田学園</t>
    <rPh sb="0" eb="2">
      <t>ソノダ</t>
    </rPh>
    <rPh sb="2" eb="4">
      <t>ガクエン</t>
    </rPh>
    <phoneticPr fontId="1"/>
  </si>
  <si>
    <t>県立西宮北高等学校 西宮苦楽園高等学校</t>
    <rPh sb="0" eb="2">
      <t>ケンリツ</t>
    </rPh>
    <rPh sb="2" eb="4">
      <t>ニシノミヤ</t>
    </rPh>
    <rPh sb="4" eb="5">
      <t>キタ</t>
    </rPh>
    <rPh sb="5" eb="7">
      <t>コウトウ</t>
    </rPh>
    <rPh sb="7" eb="9">
      <t>ガッコウ</t>
    </rPh>
    <rPh sb="10" eb="12">
      <t>ニシノミヤ</t>
    </rPh>
    <rPh sb="12" eb="15">
      <t>クラクエン</t>
    </rPh>
    <rPh sb="15" eb="19">
      <t>コウトウガッコウ</t>
    </rPh>
    <phoneticPr fontId="1"/>
  </si>
  <si>
    <t>西北苦楽園</t>
    <rPh sb="0" eb="2">
      <t>セイホク</t>
    </rPh>
    <rPh sb="1" eb="2">
      <t>キタ</t>
    </rPh>
    <rPh sb="2" eb="5">
      <t>クラクエン</t>
    </rPh>
    <phoneticPr fontId="1"/>
  </si>
  <si>
    <t>関西学院</t>
    <rPh sb="0" eb="4">
      <t>カンセイガクイン</t>
    </rPh>
    <phoneticPr fontId="1"/>
  </si>
  <si>
    <t>得能</t>
  </si>
  <si>
    <t>瑠莉</t>
  </si>
  <si>
    <t>宮</t>
  </si>
  <si>
    <t>真奈佳</t>
  </si>
  <si>
    <t>寺﨑</t>
  </si>
  <si>
    <t>杏</t>
  </si>
  <si>
    <t>円山</t>
  </si>
  <si>
    <t>凛緒</t>
  </si>
  <si>
    <t>鰕原</t>
  </si>
  <si>
    <t>希</t>
  </si>
  <si>
    <t>窪田</t>
  </si>
  <si>
    <t>莉々奈</t>
  </si>
  <si>
    <t>紗和</t>
  </si>
  <si>
    <t>弘瀬</t>
  </si>
  <si>
    <t>花歩</t>
  </si>
  <si>
    <t>德田</t>
  </si>
  <si>
    <t>真羽</t>
  </si>
  <si>
    <t>今﨑</t>
  </si>
  <si>
    <t>彩葉</t>
  </si>
  <si>
    <t>岸原</t>
  </si>
  <si>
    <t>結愛</t>
  </si>
  <si>
    <t>永本</t>
  </si>
  <si>
    <t>奏瑛</t>
  </si>
  <si>
    <t>麻由</t>
  </si>
  <si>
    <t>小森</t>
  </si>
  <si>
    <t>羽留</t>
  </si>
  <si>
    <t>的場</t>
  </si>
  <si>
    <t>涼</t>
  </si>
  <si>
    <t>郁海</t>
  </si>
  <si>
    <t>斎藤</t>
  </si>
  <si>
    <t>友紀恵</t>
  </si>
  <si>
    <t>映浬永</t>
  </si>
  <si>
    <t>秋山</t>
  </si>
  <si>
    <t>結南</t>
  </si>
  <si>
    <t>井田</t>
  </si>
  <si>
    <t>彩希</t>
  </si>
  <si>
    <t>名畑</t>
  </si>
  <si>
    <t>花穂</t>
  </si>
  <si>
    <t>璃子</t>
  </si>
  <si>
    <t>松尾</t>
  </si>
  <si>
    <t>実歩</t>
  </si>
  <si>
    <t>日向</t>
  </si>
  <si>
    <t>悠菜</t>
  </si>
  <si>
    <t>西川</t>
  </si>
  <si>
    <t>打越</t>
  </si>
  <si>
    <t>太田</t>
  </si>
  <si>
    <t>有香</t>
  </si>
  <si>
    <t>美夢</t>
  </si>
  <si>
    <t>福留</t>
  </si>
  <si>
    <t>花菜</t>
  </si>
  <si>
    <t>実優奈</t>
  </si>
  <si>
    <t>有馬</t>
  </si>
  <si>
    <t>妃奈乃</t>
  </si>
  <si>
    <t>天本</t>
  </si>
  <si>
    <t>倖帆</t>
  </si>
  <si>
    <t>小夏</t>
  </si>
  <si>
    <t>智花</t>
  </si>
  <si>
    <t>五十嵐</t>
  </si>
  <si>
    <t>遥花</t>
  </si>
  <si>
    <t>飯伏</t>
  </si>
  <si>
    <t>暖花</t>
  </si>
  <si>
    <t>岡山</t>
  </si>
  <si>
    <t>花</t>
  </si>
  <si>
    <t>北本</t>
  </si>
  <si>
    <t>樹</t>
  </si>
  <si>
    <t>桒田</t>
  </si>
  <si>
    <t>怜音</t>
  </si>
  <si>
    <t>西谷</t>
  </si>
  <si>
    <t>原</t>
  </si>
  <si>
    <t>藤井</t>
  </si>
  <si>
    <t>志帆</t>
  </si>
  <si>
    <t>胡桃</t>
  </si>
  <si>
    <t>渡邉</t>
  </si>
  <si>
    <t>佳純</t>
  </si>
  <si>
    <t>奥山</t>
  </si>
  <si>
    <t>津田</t>
  </si>
  <si>
    <t>帆乃風</t>
  </si>
  <si>
    <t>新子</t>
  </si>
  <si>
    <t>菜智</t>
  </si>
  <si>
    <t>尾﨑</t>
  </si>
  <si>
    <t>奏月</t>
  </si>
  <si>
    <t>坂手</t>
  </si>
  <si>
    <t>優菜</t>
  </si>
  <si>
    <t>さら</t>
  </si>
  <si>
    <t>村田</t>
  </si>
  <si>
    <t>かのん</t>
  </si>
  <si>
    <t>白坂</t>
  </si>
  <si>
    <t>陽</t>
  </si>
  <si>
    <t>為廣</t>
  </si>
  <si>
    <t>采音</t>
  </si>
  <si>
    <t>夏希</t>
  </si>
  <si>
    <t>麗央</t>
  </si>
  <si>
    <t>神本</t>
  </si>
  <si>
    <t>柚希</t>
  </si>
  <si>
    <t>豐田</t>
  </si>
  <si>
    <t>瑞葉</t>
  </si>
  <si>
    <t>蒼空</t>
  </si>
  <si>
    <t>晃</t>
  </si>
  <si>
    <t>長坂</t>
  </si>
  <si>
    <t>結奈</t>
  </si>
  <si>
    <t>沙彩</t>
  </si>
  <si>
    <t>秋羽</t>
  </si>
  <si>
    <t>大石</t>
  </si>
  <si>
    <t>来未</t>
  </si>
  <si>
    <t>杉山</t>
  </si>
  <si>
    <t>さい</t>
  </si>
  <si>
    <t>松崎</t>
  </si>
  <si>
    <t>華子</t>
  </si>
  <si>
    <t>免出</t>
  </si>
  <si>
    <t>治起</t>
  </si>
  <si>
    <t>愛温</t>
  </si>
  <si>
    <t>聖</t>
  </si>
  <si>
    <t>莉央</t>
  </si>
  <si>
    <t>府中</t>
  </si>
  <si>
    <t>芙樹</t>
  </si>
  <si>
    <t>善齊</t>
  </si>
  <si>
    <t>楓佳</t>
  </si>
  <si>
    <t>五島</t>
  </si>
  <si>
    <t>茉桜</t>
  </si>
  <si>
    <t>髙久</t>
  </si>
  <si>
    <t>亜珠</t>
  </si>
  <si>
    <t>心花</t>
  </si>
  <si>
    <t>玲奈</t>
  </si>
  <si>
    <t>友実子</t>
  </si>
  <si>
    <t>石野</t>
  </si>
  <si>
    <t>井阪</t>
  </si>
  <si>
    <t>颯希</t>
  </si>
  <si>
    <t>辻</t>
  </si>
  <si>
    <t>和田</t>
  </si>
  <si>
    <t>いおり</t>
  </si>
  <si>
    <t>麻莉紗</t>
  </si>
  <si>
    <t>桃花</t>
  </si>
  <si>
    <t>千結</t>
  </si>
  <si>
    <t>小山</t>
  </si>
  <si>
    <t>綾華</t>
  </si>
  <si>
    <t>西裏</t>
  </si>
  <si>
    <t>紗果</t>
  </si>
  <si>
    <t>岸本</t>
  </si>
  <si>
    <t>叶和</t>
  </si>
  <si>
    <t>伏屋</t>
  </si>
  <si>
    <t>桃菜</t>
  </si>
  <si>
    <t>未咲</t>
  </si>
  <si>
    <t>万葉</t>
  </si>
  <si>
    <t>籠池</t>
  </si>
  <si>
    <t>秋岡</t>
  </si>
  <si>
    <t>叶</t>
  </si>
  <si>
    <t>井尾</t>
  </si>
  <si>
    <t>小池</t>
  </si>
  <si>
    <t>藍梨</t>
  </si>
  <si>
    <t>宮本</t>
  </si>
  <si>
    <t>悠那</t>
  </si>
  <si>
    <t>明依</t>
  </si>
  <si>
    <t>環夏</t>
  </si>
  <si>
    <t>志保</t>
  </si>
  <si>
    <t>川島</t>
  </si>
  <si>
    <t>杏奈</t>
  </si>
  <si>
    <t>保澤</t>
  </si>
  <si>
    <t>来春</t>
  </si>
  <si>
    <t>滝井</t>
  </si>
  <si>
    <t>琴葉</t>
  </si>
  <si>
    <t>東田</t>
  </si>
  <si>
    <t>住</t>
  </si>
  <si>
    <t>愛弥</t>
  </si>
  <si>
    <t>絢音</t>
  </si>
  <si>
    <t>蒼栞</t>
  </si>
  <si>
    <t>大倉</t>
  </si>
  <si>
    <t>尾下</t>
  </si>
  <si>
    <t>萌音</t>
  </si>
  <si>
    <t>財田</t>
  </si>
  <si>
    <t>玉村</t>
  </si>
  <si>
    <t>堤</t>
  </si>
  <si>
    <t>万菜</t>
  </si>
  <si>
    <t>前花</t>
  </si>
  <si>
    <t>琴乃</t>
  </si>
  <si>
    <t>珠愛</t>
  </si>
  <si>
    <t>竹田</t>
  </si>
  <si>
    <t>奈未</t>
  </si>
  <si>
    <t>眞鍋</t>
  </si>
  <si>
    <t>舞</t>
  </si>
  <si>
    <t>川原</t>
  </si>
  <si>
    <t>和奏</t>
  </si>
  <si>
    <t>森谷</t>
  </si>
  <si>
    <t>上條</t>
  </si>
  <si>
    <t>心桜子</t>
  </si>
  <si>
    <t>村瀬</t>
  </si>
  <si>
    <t>はづき</t>
  </si>
  <si>
    <t>川上</t>
  </si>
  <si>
    <t>さくら</t>
  </si>
  <si>
    <t>芹</t>
  </si>
  <si>
    <t>呉</t>
  </si>
  <si>
    <t>安珠</t>
  </si>
  <si>
    <t>谷口</t>
  </si>
  <si>
    <t>トクノウ</t>
  </si>
  <si>
    <t>ミヤ</t>
  </si>
  <si>
    <t>マナカ</t>
  </si>
  <si>
    <t>テラサキ</t>
  </si>
  <si>
    <t>アンズ</t>
  </si>
  <si>
    <t>マルヤマ</t>
  </si>
  <si>
    <t>フジワラ</t>
  </si>
  <si>
    <t>エビハラ</t>
  </si>
  <si>
    <t>リリナ</t>
  </si>
  <si>
    <t>トクダ</t>
  </si>
  <si>
    <t>マウ</t>
  </si>
  <si>
    <t>イマサキ</t>
  </si>
  <si>
    <t>キシハラ</t>
  </si>
  <si>
    <t>サヤノ</t>
  </si>
  <si>
    <t>ナガモト</t>
  </si>
  <si>
    <t>カナエ</t>
  </si>
  <si>
    <t>コモリ</t>
  </si>
  <si>
    <t>マトバ</t>
  </si>
  <si>
    <t>リョウ</t>
  </si>
  <si>
    <t>ユキエ</t>
  </si>
  <si>
    <t>エリナ</t>
  </si>
  <si>
    <t>アキヤマ</t>
  </si>
  <si>
    <t>イダ</t>
  </si>
  <si>
    <t>ナハタ</t>
  </si>
  <si>
    <t>マツオ</t>
  </si>
  <si>
    <t>ニシカワ</t>
  </si>
  <si>
    <t>ウチコシ</t>
  </si>
  <si>
    <t>オオタ</t>
  </si>
  <si>
    <t>フクドメ</t>
  </si>
  <si>
    <t>アリマ</t>
  </si>
  <si>
    <t>ヒナノ</t>
  </si>
  <si>
    <t>アマモト</t>
  </si>
  <si>
    <t>ユキホ</t>
  </si>
  <si>
    <t>コナツ</t>
  </si>
  <si>
    <t>トモカ</t>
  </si>
  <si>
    <t>イガラシ</t>
  </si>
  <si>
    <t>イブシ</t>
  </si>
  <si>
    <t>ノノカ</t>
  </si>
  <si>
    <t>オカヤマ</t>
  </si>
  <si>
    <t>キタモト</t>
  </si>
  <si>
    <t>イツキ</t>
  </si>
  <si>
    <t>クワタ</t>
  </si>
  <si>
    <t>レノン</t>
  </si>
  <si>
    <t>ニシタニ</t>
  </si>
  <si>
    <t>ハラ</t>
  </si>
  <si>
    <t>フジイ</t>
  </si>
  <si>
    <t>シホ</t>
  </si>
  <si>
    <t>ココナ</t>
  </si>
  <si>
    <t>クルミ</t>
  </si>
  <si>
    <t>カスミ</t>
  </si>
  <si>
    <t>オクヤマ</t>
  </si>
  <si>
    <t>ツダ</t>
  </si>
  <si>
    <t>アタラシ</t>
  </si>
  <si>
    <t>ナチ</t>
  </si>
  <si>
    <t>オサキ</t>
  </si>
  <si>
    <t>カナミ</t>
  </si>
  <si>
    <t>サカテ</t>
  </si>
  <si>
    <t>サラ</t>
  </si>
  <si>
    <t>ムラタ</t>
  </si>
  <si>
    <t>シラサカ</t>
  </si>
  <si>
    <t>タメヒロ</t>
  </si>
  <si>
    <t>カミモト</t>
  </si>
  <si>
    <t>ユズキ</t>
  </si>
  <si>
    <t>トヨダ</t>
  </si>
  <si>
    <t>ミズハ</t>
  </si>
  <si>
    <t>ナガサカ</t>
  </si>
  <si>
    <t>サヤ</t>
  </si>
  <si>
    <t>アキハ</t>
  </si>
  <si>
    <t>オオイシ</t>
  </si>
  <si>
    <t>スギヤマ</t>
  </si>
  <si>
    <t>サイ</t>
  </si>
  <si>
    <t>マツザキ</t>
  </si>
  <si>
    <t>ハナコ</t>
  </si>
  <si>
    <t>メンデ</t>
  </si>
  <si>
    <t>ノブキ</t>
  </si>
  <si>
    <t>ミオン</t>
  </si>
  <si>
    <t>ヒジリ</t>
  </si>
  <si>
    <t>フチュウ</t>
  </si>
  <si>
    <t>ハズキ</t>
  </si>
  <si>
    <t>ゼンサイ</t>
  </si>
  <si>
    <t>タカク</t>
  </si>
  <si>
    <t>アミ</t>
  </si>
  <si>
    <t>コハナ</t>
  </si>
  <si>
    <t>チュラ</t>
  </si>
  <si>
    <t>ユミコ</t>
  </si>
  <si>
    <t>イシノ</t>
  </si>
  <si>
    <t>イサカ</t>
  </si>
  <si>
    <t>イオ</t>
  </si>
  <si>
    <t>ツジ</t>
  </si>
  <si>
    <t>ワダ</t>
  </si>
  <si>
    <t>マリサ</t>
  </si>
  <si>
    <t>オオシロ</t>
  </si>
  <si>
    <t>チユ</t>
  </si>
  <si>
    <t>コヤマ</t>
  </si>
  <si>
    <t>ニシウラ</t>
  </si>
  <si>
    <t>キシモト</t>
  </si>
  <si>
    <t>トワ</t>
  </si>
  <si>
    <t>フセヤ</t>
  </si>
  <si>
    <t>ヨネダ</t>
  </si>
  <si>
    <t>モモナ</t>
  </si>
  <si>
    <t>カンナ</t>
  </si>
  <si>
    <t>カズハ</t>
  </si>
  <si>
    <t>カゴイケ</t>
  </si>
  <si>
    <t>アキオカ</t>
  </si>
  <si>
    <t>カナウ</t>
  </si>
  <si>
    <t>コイケ</t>
  </si>
  <si>
    <t>ミヤモト</t>
  </si>
  <si>
    <t>カワシマ</t>
  </si>
  <si>
    <t>アンナ</t>
  </si>
  <si>
    <t>ヤスザワ</t>
  </si>
  <si>
    <t>タキイ</t>
  </si>
  <si>
    <t>ヒガシダ</t>
  </si>
  <si>
    <t>スミ</t>
  </si>
  <si>
    <t>ソノカ</t>
  </si>
  <si>
    <t>モカ</t>
  </si>
  <si>
    <t>オオクラ</t>
  </si>
  <si>
    <t>オシタ</t>
  </si>
  <si>
    <t>モネ</t>
  </si>
  <si>
    <t>タカラダ</t>
  </si>
  <si>
    <t>タマムラ</t>
  </si>
  <si>
    <t>ツツミ</t>
  </si>
  <si>
    <t>マエハナ</t>
  </si>
  <si>
    <t>コトノ</t>
  </si>
  <si>
    <t>ナミ</t>
  </si>
  <si>
    <t>マナベ</t>
  </si>
  <si>
    <t>マイ</t>
  </si>
  <si>
    <t>カワハラ</t>
  </si>
  <si>
    <t>ワカナ</t>
  </si>
  <si>
    <t>モリヤ</t>
  </si>
  <si>
    <t>カミジョウ</t>
  </si>
  <si>
    <t>ミオコ</t>
  </si>
  <si>
    <t>ムラセ</t>
  </si>
  <si>
    <t>ハヅキ</t>
  </si>
  <si>
    <t>カワカミ</t>
  </si>
  <si>
    <t>セリ</t>
  </si>
  <si>
    <t>オォ</t>
  </si>
  <si>
    <t>タニグチ</t>
  </si>
  <si>
    <t/>
  </si>
  <si>
    <t>植田</t>
  </si>
  <si>
    <t>河﨑</t>
  </si>
  <si>
    <t>森田</t>
  </si>
  <si>
    <t>徳永</t>
  </si>
  <si>
    <t>長谷川</t>
  </si>
  <si>
    <t>石井</t>
  </si>
  <si>
    <t>吉川</t>
  </si>
  <si>
    <t>馬場</t>
  </si>
  <si>
    <t>陽和</t>
  </si>
  <si>
    <t>平尾</t>
  </si>
  <si>
    <t>宮城</t>
  </si>
  <si>
    <t>植木</t>
  </si>
  <si>
    <t>新垣</t>
  </si>
  <si>
    <t>藤村</t>
  </si>
  <si>
    <t>片山</t>
  </si>
  <si>
    <t>松風</t>
  </si>
  <si>
    <t>杉本</t>
  </si>
  <si>
    <t>山内</t>
  </si>
  <si>
    <t>倉田</t>
  </si>
  <si>
    <t>怜</t>
  </si>
  <si>
    <t>中谷</t>
  </si>
  <si>
    <t>後藤</t>
  </si>
  <si>
    <t>松岡</t>
  </si>
  <si>
    <t>今井</t>
  </si>
  <si>
    <t>田淵</t>
  </si>
  <si>
    <t>そら</t>
  </si>
  <si>
    <t>杉谷</t>
  </si>
  <si>
    <t>大野</t>
  </si>
  <si>
    <t>三好</t>
  </si>
  <si>
    <t>久保田</t>
  </si>
  <si>
    <t>齊藤</t>
  </si>
  <si>
    <t>尾崎</t>
  </si>
  <si>
    <t>樋口</t>
  </si>
  <si>
    <t>阪上</t>
  </si>
  <si>
    <t>安達</t>
  </si>
  <si>
    <t>中山</t>
  </si>
  <si>
    <t>沖</t>
  </si>
  <si>
    <t>前川</t>
  </si>
  <si>
    <t>乾</t>
  </si>
  <si>
    <t>優羽</t>
  </si>
  <si>
    <t>難波</t>
  </si>
  <si>
    <t>磯橋</t>
  </si>
  <si>
    <t>知那</t>
  </si>
  <si>
    <t>入江</t>
  </si>
  <si>
    <t>小梅</t>
  </si>
  <si>
    <t>堀口</t>
  </si>
  <si>
    <t>糸田</t>
  </si>
  <si>
    <t>心音</t>
  </si>
  <si>
    <t>那月</t>
  </si>
  <si>
    <t>巽</t>
  </si>
  <si>
    <t>和鼓</t>
  </si>
  <si>
    <t>すず乃</t>
  </si>
  <si>
    <t>葵彩</t>
  </si>
  <si>
    <t>怜那</t>
  </si>
  <si>
    <t>結希</t>
  </si>
  <si>
    <t>辻本</t>
  </si>
  <si>
    <t>遥妃</t>
  </si>
  <si>
    <t>美玲</t>
  </si>
  <si>
    <t>心遥</t>
  </si>
  <si>
    <t>愛來</t>
  </si>
  <si>
    <t>安井</t>
  </si>
  <si>
    <t>紫音</t>
  </si>
  <si>
    <t>玲乃</t>
  </si>
  <si>
    <t>こなつ</t>
  </si>
  <si>
    <t>愛結</t>
  </si>
  <si>
    <t>由宇加</t>
  </si>
  <si>
    <t>郡</t>
  </si>
  <si>
    <t>瑠埜</t>
  </si>
  <si>
    <t>長門</t>
  </si>
  <si>
    <t>奏波</t>
  </si>
  <si>
    <t>璃音</t>
  </si>
  <si>
    <t>小畠</t>
  </si>
  <si>
    <t>菜月</t>
  </si>
  <si>
    <t>瑞歩</t>
  </si>
  <si>
    <t>遥香</t>
  </si>
  <si>
    <t>内田</t>
  </si>
  <si>
    <t>石丸</t>
  </si>
  <si>
    <t>琴春</t>
  </si>
  <si>
    <t>岩田</t>
  </si>
  <si>
    <t>咲希那</t>
  </si>
  <si>
    <t>上阪</t>
  </si>
  <si>
    <t>友香</t>
  </si>
  <si>
    <t>大西</t>
  </si>
  <si>
    <t>倭心</t>
  </si>
  <si>
    <t>久能</t>
  </si>
  <si>
    <t>皐央</t>
  </si>
  <si>
    <t>実愛</t>
  </si>
  <si>
    <t>筑瀬</t>
  </si>
  <si>
    <t>葵心</t>
  </si>
  <si>
    <t>二宮</t>
  </si>
  <si>
    <t>平野</t>
  </si>
  <si>
    <t>凜明</t>
  </si>
  <si>
    <t>福本</t>
  </si>
  <si>
    <t>そよ</t>
  </si>
  <si>
    <t>玲愛</t>
  </si>
  <si>
    <t>富</t>
  </si>
  <si>
    <t>保希</t>
  </si>
  <si>
    <t>虹心</t>
  </si>
  <si>
    <t>石原</t>
  </si>
  <si>
    <t>愛理</t>
  </si>
  <si>
    <t>乃衣</t>
  </si>
  <si>
    <t>柏田</t>
  </si>
  <si>
    <t>公美</t>
  </si>
  <si>
    <t>菜緒</t>
  </si>
  <si>
    <t>嶋津</t>
  </si>
  <si>
    <t>未来</t>
  </si>
  <si>
    <t>細川</t>
  </si>
  <si>
    <t>夏美</t>
  </si>
  <si>
    <t>知佳</t>
  </si>
  <si>
    <t>恵</t>
  </si>
  <si>
    <t>陽咲</t>
  </si>
  <si>
    <t>志颯</t>
  </si>
  <si>
    <t>優実花</t>
  </si>
  <si>
    <t>永田</t>
  </si>
  <si>
    <t>佳愛</t>
  </si>
  <si>
    <t>有賀</t>
  </si>
  <si>
    <t>くるみ</t>
  </si>
  <si>
    <t>宮原</t>
  </si>
  <si>
    <t>舞衣</t>
  </si>
  <si>
    <t>野田</t>
  </si>
  <si>
    <t>千遼</t>
  </si>
  <si>
    <t>江上</t>
  </si>
  <si>
    <t>加里菜</t>
  </si>
  <si>
    <t>璃香</t>
  </si>
  <si>
    <t>斉藤</t>
  </si>
  <si>
    <t>優花</t>
  </si>
  <si>
    <t>碧純</t>
  </si>
  <si>
    <t>梨花</t>
  </si>
  <si>
    <t>里緒</t>
  </si>
  <si>
    <t>万里子</t>
  </si>
  <si>
    <t>花井</t>
  </si>
  <si>
    <t>愛</t>
  </si>
  <si>
    <t>春陽</t>
  </si>
  <si>
    <t>海咲</t>
  </si>
  <si>
    <t>奈央</t>
  </si>
  <si>
    <t>富井</t>
  </si>
  <si>
    <t>真依</t>
  </si>
  <si>
    <t>村林</t>
  </si>
  <si>
    <t>咲季</t>
  </si>
  <si>
    <t>三枝</t>
  </si>
  <si>
    <t>もえ</t>
  </si>
  <si>
    <t>絢</t>
  </si>
  <si>
    <t>南美</t>
  </si>
  <si>
    <t>真藍子</t>
  </si>
  <si>
    <t>嶋田</t>
  </si>
  <si>
    <t>三上</t>
  </si>
  <si>
    <t>萌衣</t>
  </si>
  <si>
    <t>莉菜</t>
  </si>
  <si>
    <t>奏</t>
  </si>
  <si>
    <t>生永</t>
  </si>
  <si>
    <t>紗花</t>
  </si>
  <si>
    <t>成瀬</t>
  </si>
  <si>
    <t>未來</t>
  </si>
  <si>
    <t>園田</t>
  </si>
  <si>
    <t>みのり</t>
  </si>
  <si>
    <t>竹井</t>
  </si>
  <si>
    <t>那奈</t>
  </si>
  <si>
    <t>田代</t>
  </si>
  <si>
    <t>柚衣</t>
  </si>
  <si>
    <t>福重</t>
  </si>
  <si>
    <t>凜華</t>
  </si>
  <si>
    <t>谷位</t>
  </si>
  <si>
    <t>羽琉</t>
  </si>
  <si>
    <t>黒木</t>
  </si>
  <si>
    <t>寧乃</t>
  </si>
  <si>
    <t>小田</t>
  </si>
  <si>
    <t>紡希</t>
  </si>
  <si>
    <t>斧田</t>
  </si>
  <si>
    <t>紗菜</t>
  </si>
  <si>
    <t>岩﨑</t>
  </si>
  <si>
    <t>愛美</t>
  </si>
  <si>
    <t>仁奈</t>
  </si>
  <si>
    <t>幸愛</t>
  </si>
  <si>
    <t>藤沢</t>
  </si>
  <si>
    <t>咲来</t>
  </si>
  <si>
    <t>牧岡</t>
  </si>
  <si>
    <t>木田</t>
  </si>
  <si>
    <t>遠藤</t>
  </si>
  <si>
    <t>満里奈</t>
  </si>
  <si>
    <t>丸尾</t>
  </si>
  <si>
    <t>心晴</t>
  </si>
  <si>
    <t>牛之濵</t>
  </si>
  <si>
    <t>舞美</t>
  </si>
  <si>
    <t>凪</t>
  </si>
  <si>
    <t>莉奈</t>
  </si>
  <si>
    <t>咲良</t>
  </si>
  <si>
    <t>野間</t>
  </si>
  <si>
    <t>小晴</t>
  </si>
  <si>
    <t>髙畑</t>
  </si>
  <si>
    <t>日菜</t>
  </si>
  <si>
    <t>千馬</t>
  </si>
  <si>
    <t>いろは</t>
  </si>
  <si>
    <t>早夏</t>
  </si>
  <si>
    <t>莉桜</t>
  </si>
  <si>
    <t>彩織</t>
  </si>
  <si>
    <t>上山</t>
  </si>
  <si>
    <t>近藤</t>
  </si>
  <si>
    <t>益田</t>
  </si>
  <si>
    <t>采夢</t>
  </si>
  <si>
    <t>徳田</t>
  </si>
  <si>
    <t>松榮</t>
  </si>
  <si>
    <t>歩</t>
  </si>
  <si>
    <t>二ノ宮</t>
  </si>
  <si>
    <t>美の里</t>
  </si>
  <si>
    <t>真瑚</t>
  </si>
  <si>
    <t>棚橋</t>
  </si>
  <si>
    <t>朱里</t>
  </si>
  <si>
    <t>咲空</t>
  </si>
  <si>
    <t>緒方</t>
  </si>
  <si>
    <t>日香</t>
  </si>
  <si>
    <t>桜子</t>
  </si>
  <si>
    <t>楓音</t>
  </si>
  <si>
    <t>中田</t>
  </si>
  <si>
    <t>幸音</t>
  </si>
  <si>
    <t>心春</t>
  </si>
  <si>
    <t>神野</t>
  </si>
  <si>
    <t>遥望</t>
  </si>
  <si>
    <t>舞子</t>
  </si>
  <si>
    <t>明凛</t>
  </si>
  <si>
    <t>結子</t>
  </si>
  <si>
    <t>瑠碧</t>
  </si>
  <si>
    <t>莉佳</t>
  </si>
  <si>
    <t>麻友子</t>
  </si>
  <si>
    <t>イソハシ</t>
  </si>
  <si>
    <t>チナ</t>
  </si>
  <si>
    <t>イリエ</t>
  </si>
  <si>
    <t>コウメ</t>
  </si>
  <si>
    <t>ホリグチ</t>
  </si>
  <si>
    <t>イトダ</t>
  </si>
  <si>
    <t>ココネ</t>
  </si>
  <si>
    <t>アラカキ</t>
  </si>
  <si>
    <t>タツミ</t>
  </si>
  <si>
    <t>ワコ</t>
  </si>
  <si>
    <t>ヤマウチ</t>
  </si>
  <si>
    <t>スズノ</t>
  </si>
  <si>
    <t>スギモト</t>
  </si>
  <si>
    <t>ツジモト</t>
  </si>
  <si>
    <t>ハルヒ</t>
  </si>
  <si>
    <t>ミレイ</t>
  </si>
  <si>
    <t>ババ</t>
  </si>
  <si>
    <t>マツオカ</t>
  </si>
  <si>
    <t>アイラ</t>
  </si>
  <si>
    <t>ヤスイ</t>
  </si>
  <si>
    <t>シオン</t>
  </si>
  <si>
    <t>レノ</t>
  </si>
  <si>
    <t>マツカゼ</t>
  </si>
  <si>
    <t>コオリ</t>
  </si>
  <si>
    <t>ルノ</t>
  </si>
  <si>
    <t>ナガト</t>
  </si>
  <si>
    <t>リノン</t>
  </si>
  <si>
    <t>コバタケ</t>
  </si>
  <si>
    <t>ミズホ</t>
  </si>
  <si>
    <t>ヒラオ</t>
  </si>
  <si>
    <t>ウチダ</t>
  </si>
  <si>
    <t>イシマル</t>
  </si>
  <si>
    <t>イワタ</t>
  </si>
  <si>
    <t>サキナ</t>
  </si>
  <si>
    <t>オオニシ</t>
  </si>
  <si>
    <t>クノウ</t>
  </si>
  <si>
    <t>ミア</t>
  </si>
  <si>
    <t>チクセ</t>
  </si>
  <si>
    <t>ニノミヤ</t>
  </si>
  <si>
    <t>ヒラノ</t>
  </si>
  <si>
    <t>フクモト</t>
  </si>
  <si>
    <t>ソヨ</t>
  </si>
  <si>
    <t>レイナ</t>
  </si>
  <si>
    <t>アン</t>
  </si>
  <si>
    <t>トミ</t>
  </si>
  <si>
    <t>ホマレ</t>
  </si>
  <si>
    <t>マエカワ</t>
  </si>
  <si>
    <t>ニコ</t>
  </si>
  <si>
    <t>イシハラ</t>
  </si>
  <si>
    <t>ノイ</t>
  </si>
  <si>
    <t>カシワダ</t>
  </si>
  <si>
    <t>サカウエ</t>
  </si>
  <si>
    <t>クミ</t>
  </si>
  <si>
    <t>イマイ</t>
  </si>
  <si>
    <t>ナオ</t>
  </si>
  <si>
    <t>シマズ</t>
  </si>
  <si>
    <t>ホソカワ</t>
  </si>
  <si>
    <t>ナツミ</t>
  </si>
  <si>
    <t>チカ</t>
  </si>
  <si>
    <t>ナカタニ</t>
  </si>
  <si>
    <t>メグミ</t>
  </si>
  <si>
    <t>オオノ</t>
  </si>
  <si>
    <t>フジムラ</t>
  </si>
  <si>
    <t>ユミカ</t>
  </si>
  <si>
    <t>ナガタ</t>
  </si>
  <si>
    <t>アリガ</t>
  </si>
  <si>
    <t>ミヤハラ</t>
  </si>
  <si>
    <t>ノダ</t>
  </si>
  <si>
    <t>ヒグチ</t>
  </si>
  <si>
    <t>ミヤギ</t>
  </si>
  <si>
    <t>チハル</t>
  </si>
  <si>
    <t>エガミ</t>
  </si>
  <si>
    <t>ヨシカワ</t>
  </si>
  <si>
    <t>イシイ</t>
  </si>
  <si>
    <t>アスミ</t>
  </si>
  <si>
    <t>ナンバ</t>
  </si>
  <si>
    <t>マリコ</t>
  </si>
  <si>
    <t>ハナイ</t>
  </si>
  <si>
    <t>ウエキ</t>
  </si>
  <si>
    <t>トミイ</t>
  </si>
  <si>
    <t>ムラバヤシ</t>
  </si>
  <si>
    <t>サエグサ</t>
  </si>
  <si>
    <t>モエ</t>
  </si>
  <si>
    <t>アヤ</t>
  </si>
  <si>
    <t>マアコ</t>
  </si>
  <si>
    <t>ミカミ</t>
  </si>
  <si>
    <t>イヌイ</t>
  </si>
  <si>
    <t>カナデ</t>
  </si>
  <si>
    <t>イキナガ</t>
  </si>
  <si>
    <t>サヤカ</t>
  </si>
  <si>
    <t>ナルセ</t>
  </si>
  <si>
    <t>ミク</t>
  </si>
  <si>
    <t>ソノダ</t>
  </si>
  <si>
    <t>タケイ</t>
  </si>
  <si>
    <t>カタヤマ</t>
  </si>
  <si>
    <t>スズ</t>
  </si>
  <si>
    <t>タシロ</t>
  </si>
  <si>
    <t>フクシゲ</t>
  </si>
  <si>
    <t>タニイ</t>
  </si>
  <si>
    <t>クロキ</t>
  </si>
  <si>
    <t>シズノ</t>
  </si>
  <si>
    <t>オダ</t>
  </si>
  <si>
    <t>ツムギ</t>
  </si>
  <si>
    <t>オザキ</t>
  </si>
  <si>
    <t>オノダ</t>
  </si>
  <si>
    <t>イワサキ</t>
  </si>
  <si>
    <t>ニイナ</t>
  </si>
  <si>
    <t>フジサワ</t>
  </si>
  <si>
    <t>マキオカ</t>
  </si>
  <si>
    <t>キダ</t>
  </si>
  <si>
    <t>エンドウ</t>
  </si>
  <si>
    <t>マルオ</t>
  </si>
  <si>
    <t>ミハル</t>
  </si>
  <si>
    <t>ウシノハマ</t>
  </si>
  <si>
    <t>ヒヨリ</t>
  </si>
  <si>
    <t>ハセガワ</t>
  </si>
  <si>
    <t>マミ</t>
  </si>
  <si>
    <t>ナギ</t>
  </si>
  <si>
    <t>オキ</t>
  </si>
  <si>
    <t>クラタ</t>
  </si>
  <si>
    <t>ノマ</t>
  </si>
  <si>
    <t>ユウハ</t>
  </si>
  <si>
    <t>タカハタ</t>
  </si>
  <si>
    <t>チバ</t>
  </si>
  <si>
    <t>カワサキ</t>
  </si>
  <si>
    <t>リオン</t>
  </si>
  <si>
    <t>ミヨシ</t>
  </si>
  <si>
    <t>スギタニ</t>
  </si>
  <si>
    <t>サオリ</t>
  </si>
  <si>
    <t>ウエヤマ</t>
  </si>
  <si>
    <t>コンドウ</t>
  </si>
  <si>
    <t>コトミ</t>
  </si>
  <si>
    <t>マツエ</t>
  </si>
  <si>
    <t>タナハシ</t>
  </si>
  <si>
    <t>アカリ</t>
  </si>
  <si>
    <t>サク</t>
  </si>
  <si>
    <t>オガタ</t>
  </si>
  <si>
    <t>カンノ</t>
  </si>
  <si>
    <t>サクラコ</t>
  </si>
  <si>
    <t>ナカタ</t>
  </si>
  <si>
    <t>コト</t>
  </si>
  <si>
    <t>ハルミ</t>
  </si>
  <si>
    <t>ナカヤマ</t>
  </si>
  <si>
    <t>マイコ</t>
  </si>
  <si>
    <t>アリン</t>
  </si>
  <si>
    <t>タブチ</t>
  </si>
  <si>
    <t>ユイコ</t>
  </si>
  <si>
    <t>ルウア</t>
  </si>
  <si>
    <t>モリタ</t>
  </si>
  <si>
    <t>リカ</t>
  </si>
  <si>
    <t>マユコ</t>
  </si>
  <si>
    <t>②記録入力シートに各種目出場者データを入力（登録番号、記録）</t>
    <rPh sb="1" eb="3">
      <t>キロク</t>
    </rPh>
    <rPh sb="3" eb="5">
      <t>ニュウリョク</t>
    </rPh>
    <rPh sb="9" eb="12">
      <t>カクシュモク</t>
    </rPh>
    <rPh sb="12" eb="15">
      <t>シュツジョウシャ</t>
    </rPh>
    <rPh sb="19" eb="21">
      <t>ニュウリョク</t>
    </rPh>
    <rPh sb="22" eb="24">
      <t>トウロク</t>
    </rPh>
    <rPh sb="24" eb="26">
      <t>バンゴウ</t>
    </rPh>
    <rPh sb="27" eb="29">
      <t>キロク</t>
    </rPh>
    <phoneticPr fontId="1"/>
  </si>
  <si>
    <t>③一覧表を印刷</t>
    <rPh sb="1" eb="3">
      <t>イチラン</t>
    </rPh>
    <rPh sb="3" eb="4">
      <t>ヒョウ</t>
    </rPh>
    <rPh sb="5" eb="7">
      <t>インサツ</t>
    </rPh>
    <phoneticPr fontId="1"/>
  </si>
  <si>
    <t>このファイルをtandf@iciita.comに送信してください</t>
    <rPh sb="10" eb="12">
      <t>ソウシン</t>
    </rPh>
    <phoneticPr fontId="1"/>
  </si>
  <si>
    <t>06000</t>
    <phoneticPr fontId="4"/>
  </si>
  <si>
    <t>3000mW</t>
    <phoneticPr fontId="4"/>
  </si>
  <si>
    <t>第78回　兵庫県高等学校ユース陸上競技対校選手権大会地区予選会　申込書</t>
    <rPh sb="0" eb="1">
      <t>ダイ</t>
    </rPh>
    <rPh sb="3" eb="4">
      <t>カイ</t>
    </rPh>
    <rPh sb="5" eb="8">
      <t>ヒョウゴケン</t>
    </rPh>
    <rPh sb="8" eb="10">
      <t>コウトウ</t>
    </rPh>
    <rPh sb="10" eb="12">
      <t>ガッコウ</t>
    </rPh>
    <rPh sb="15" eb="17">
      <t>リクジョウ</t>
    </rPh>
    <rPh sb="17" eb="19">
      <t>キョウギ</t>
    </rPh>
    <rPh sb="19" eb="21">
      <t>タイコウ</t>
    </rPh>
    <rPh sb="21" eb="24">
      <t>センシュケン</t>
    </rPh>
    <rPh sb="24" eb="26">
      <t>タイカイ</t>
    </rPh>
    <rPh sb="26" eb="28">
      <t>チク</t>
    </rPh>
    <rPh sb="28" eb="31">
      <t>ヨセンカイ</t>
    </rPh>
    <rPh sb="32" eb="35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</si>
</sst>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9.5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22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3" fillId="0" borderId="0"/>
  </cellStyleXfs>
  <cellXfs count="325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distributed" vertical="center"/>
    </xf>
    <xf numFmtId="0" fontId="5" fillId="0" borderId="0" xfId="0" applyFont="1">
      <alignment vertical="center"/>
    </xf>
    <xf numFmtId="0" fontId="2" fillId="2" borderId="5" xfId="0" applyFont="1" applyFill="1" applyBorder="1" applyAlignment="1">
      <alignment horizontal="distributed" vertical="center"/>
    </xf>
    <xf numFmtId="0" fontId="2" fillId="0" borderId="2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Alignment="1"/>
    <xf numFmtId="0" fontId="2" fillId="2" borderId="7" xfId="0" applyFont="1" applyFill="1" applyBorder="1" applyAlignment="1">
      <alignment horizontal="distributed" vertic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distributed"/>
    </xf>
    <xf numFmtId="49" fontId="2" fillId="3" borderId="16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distributed"/>
    </xf>
    <xf numFmtId="0" fontId="2" fillId="3" borderId="1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distributed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distributed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9" fillId="0" borderId="0" xfId="0" applyFont="1" applyAlignment="1"/>
    <xf numFmtId="0" fontId="0" fillId="0" borderId="0" xfId="0" applyAlignment="1"/>
    <xf numFmtId="0" fontId="0" fillId="0" borderId="0" xfId="0" applyAlignment="1">
      <alignment shrinkToFit="1"/>
    </xf>
    <xf numFmtId="0" fontId="12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13" fillId="0" borderId="0" xfId="0" applyFont="1" applyAlignment="1"/>
    <xf numFmtId="0" fontId="10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8" fillId="0" borderId="58" xfId="0" applyFont="1" applyBorder="1" applyAlignment="1">
      <alignment horizontal="distributed" vertical="center"/>
    </xf>
    <xf numFmtId="0" fontId="5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9" fillId="0" borderId="63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/>
    </xf>
    <xf numFmtId="0" fontId="19" fillId="0" borderId="65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2" fillId="0" borderId="32" xfId="0" applyFont="1" applyBorder="1" applyAlignment="1">
      <alignment horizontal="distributed"/>
    </xf>
    <xf numFmtId="0" fontId="2" fillId="0" borderId="32" xfId="0" applyFont="1" applyBorder="1" applyAlignment="1">
      <alignment horizontal="right"/>
    </xf>
    <xf numFmtId="0" fontId="2" fillId="0" borderId="32" xfId="0" applyFont="1" applyBorder="1" applyAlignment="1"/>
    <xf numFmtId="0" fontId="2" fillId="0" borderId="35" xfId="0" applyFont="1" applyBorder="1" applyAlignment="1">
      <alignment horizontal="distributed"/>
    </xf>
    <xf numFmtId="0" fontId="2" fillId="0" borderId="35" xfId="0" applyFont="1" applyBorder="1" applyAlignment="1"/>
    <xf numFmtId="49" fontId="2" fillId="5" borderId="30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5" borderId="32" xfId="0" applyFont="1" applyFill="1" applyBorder="1" applyAlignment="1" applyProtection="1">
      <protection locked="0"/>
    </xf>
    <xf numFmtId="0" fontId="2" fillId="5" borderId="32" xfId="0" applyFont="1" applyFill="1" applyBorder="1" applyAlignment="1"/>
    <xf numFmtId="0" fontId="2" fillId="5" borderId="35" xfId="0" applyFont="1" applyFill="1" applyBorder="1" applyAlignment="1"/>
    <xf numFmtId="49" fontId="2" fillId="5" borderId="32" xfId="0" applyNumberFormat="1" applyFont="1" applyFill="1" applyBorder="1" applyAlignment="1" applyProtection="1">
      <alignment horizontal="center"/>
      <protection locked="0"/>
    </xf>
    <xf numFmtId="49" fontId="2" fillId="3" borderId="30" xfId="0" applyNumberFormat="1" applyFont="1" applyFill="1" applyBorder="1" applyAlignment="1">
      <alignment horizontal="center"/>
    </xf>
    <xf numFmtId="49" fontId="2" fillId="3" borderId="34" xfId="0" applyNumberFormat="1" applyFont="1" applyFill="1" applyBorder="1" applyAlignment="1">
      <alignment horizontal="center"/>
    </xf>
    <xf numFmtId="0" fontId="2" fillId="0" borderId="31" xfId="0" applyFont="1" applyBorder="1" applyAlignment="1"/>
    <xf numFmtId="0" fontId="2" fillId="5" borderId="31" xfId="0" applyFont="1" applyFill="1" applyBorder="1" applyAlignment="1"/>
    <xf numFmtId="0" fontId="2" fillId="0" borderId="3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49" fontId="2" fillId="0" borderId="31" xfId="0" applyNumberFormat="1" applyFont="1" applyBorder="1" applyAlignment="1">
      <alignment vertical="center" textRotation="255"/>
    </xf>
    <xf numFmtId="49" fontId="19" fillId="0" borderId="39" xfId="0" applyNumberFormat="1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24" fillId="0" borderId="0" xfId="0" applyFont="1" applyAlignment="1">
      <alignment shrinkToFit="1"/>
    </xf>
    <xf numFmtId="0" fontId="25" fillId="0" borderId="45" xfId="0" applyFont="1" applyBorder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14" fillId="0" borderId="0" xfId="0" applyFont="1" applyAlignment="1"/>
    <xf numFmtId="0" fontId="28" fillId="0" borderId="7" xfId="0" applyFont="1" applyBorder="1" applyAlignment="1"/>
    <xf numFmtId="0" fontId="25" fillId="0" borderId="0" xfId="0" applyFont="1" applyAlignment="1"/>
    <xf numFmtId="0" fontId="30" fillId="0" borderId="43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shrinkToFit="1"/>
    </xf>
    <xf numFmtId="0" fontId="19" fillId="0" borderId="60" xfId="0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right" vertical="center" shrinkToFit="1"/>
    </xf>
    <xf numFmtId="0" fontId="19" fillId="0" borderId="62" xfId="0" applyFont="1" applyBorder="1" applyAlignment="1">
      <alignment horizontal="right" vertical="center" shrinkToFit="1"/>
    </xf>
    <xf numFmtId="0" fontId="19" fillId="0" borderId="66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67" xfId="0" applyFont="1" applyBorder="1" applyAlignment="1">
      <alignment horizontal="right" vertical="center" shrinkToFit="1"/>
    </xf>
    <xf numFmtId="0" fontId="19" fillId="0" borderId="68" xfId="0" applyFont="1" applyBorder="1" applyAlignment="1">
      <alignment horizontal="right" vertical="center" shrinkToFit="1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/>
    </xf>
    <xf numFmtId="0" fontId="19" fillId="0" borderId="40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0" fillId="6" borderId="0" xfId="0" applyFill="1">
      <alignment vertical="center"/>
    </xf>
    <xf numFmtId="0" fontId="19" fillId="0" borderId="81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/>
    </xf>
    <xf numFmtId="0" fontId="18" fillId="0" borderId="65" xfId="0" applyFont="1" applyBorder="1" applyAlignment="1">
      <alignment horizontal="distributed" vertical="center"/>
    </xf>
    <xf numFmtId="0" fontId="28" fillId="0" borderId="47" xfId="0" applyFont="1" applyBorder="1" applyAlignment="1"/>
    <xf numFmtId="0" fontId="18" fillId="0" borderId="79" xfId="0" applyFont="1" applyBorder="1" applyAlignment="1">
      <alignment horizontal="distributed" vertical="center"/>
    </xf>
    <xf numFmtId="0" fontId="19" fillId="0" borderId="76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77" xfId="0" applyFont="1" applyBorder="1" applyAlignment="1">
      <alignment horizontal="right" vertical="center" shrinkToFit="1"/>
    </xf>
    <xf numFmtId="0" fontId="19" fillId="0" borderId="78" xfId="0" applyFont="1" applyBorder="1" applyAlignment="1">
      <alignment horizontal="right" vertical="center" shrinkToFit="1"/>
    </xf>
    <xf numFmtId="49" fontId="2" fillId="5" borderId="83" xfId="0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distributed"/>
    </xf>
    <xf numFmtId="0" fontId="2" fillId="5" borderId="31" xfId="0" applyFont="1" applyFill="1" applyBorder="1" applyAlignment="1" applyProtection="1">
      <protection locked="0"/>
    </xf>
    <xf numFmtId="49" fontId="2" fillId="5" borderId="31" xfId="0" applyNumberFormat="1" applyFont="1" applyFill="1" applyBorder="1" applyAlignment="1" applyProtection="1">
      <alignment horizontal="center"/>
      <protection locked="0"/>
    </xf>
    <xf numFmtId="0" fontId="2" fillId="0" borderId="31" xfId="0" applyFont="1" applyBorder="1" applyAlignment="1">
      <alignment horizontal="right"/>
    </xf>
    <xf numFmtId="49" fontId="2" fillId="0" borderId="32" xfId="0" applyNumberFormat="1" applyFont="1" applyBorder="1" applyAlignment="1">
      <alignment vertical="center" textRotation="255"/>
    </xf>
    <xf numFmtId="49" fontId="2" fillId="0" borderId="35" xfId="0" applyNumberFormat="1" applyFont="1" applyBorder="1" applyAlignment="1">
      <alignment vertical="center" textRotation="255"/>
    </xf>
    <xf numFmtId="0" fontId="19" fillId="0" borderId="85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19" fillId="0" borderId="86" xfId="0" applyFont="1" applyBorder="1" applyAlignment="1">
      <alignment horizontal="center" vertical="center" shrinkToFit="1"/>
    </xf>
    <xf numFmtId="0" fontId="19" fillId="0" borderId="87" xfId="0" applyFont="1" applyBorder="1" applyAlignment="1">
      <alignment horizontal="right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right" vertical="center" shrinkToFit="1"/>
    </xf>
    <xf numFmtId="0" fontId="19" fillId="0" borderId="34" xfId="0" applyFont="1" applyBorder="1" applyAlignment="1">
      <alignment horizontal="center" vertical="center" shrinkToFit="1"/>
    </xf>
    <xf numFmtId="0" fontId="19" fillId="0" borderId="36" xfId="0" applyFont="1" applyBorder="1" applyAlignment="1">
      <alignment horizontal="right" vertical="center" shrinkToFit="1"/>
    </xf>
    <xf numFmtId="0" fontId="19" fillId="0" borderId="88" xfId="0" applyFont="1" applyBorder="1" applyAlignment="1">
      <alignment horizontal="right" vertical="center" shrinkToFit="1"/>
    </xf>
    <xf numFmtId="0" fontId="19" fillId="0" borderId="89" xfId="0" applyFont="1" applyBorder="1" applyAlignment="1">
      <alignment horizontal="right" vertical="center" shrinkToFit="1"/>
    </xf>
    <xf numFmtId="0" fontId="19" fillId="0" borderId="90" xfId="0" applyFont="1" applyBorder="1" applyAlignment="1">
      <alignment horizontal="right" vertical="center" shrinkToFit="1"/>
    </xf>
    <xf numFmtId="0" fontId="19" fillId="0" borderId="37" xfId="0" applyFont="1" applyBorder="1" applyAlignment="1">
      <alignment horizontal="center" vertical="center" shrinkToFit="1"/>
    </xf>
    <xf numFmtId="0" fontId="19" fillId="0" borderId="91" xfId="0" applyFont="1" applyBorder="1" applyAlignment="1">
      <alignment horizontal="right" vertical="center" shrinkToFit="1"/>
    </xf>
    <xf numFmtId="0" fontId="19" fillId="0" borderId="92" xfId="0" applyFont="1" applyBorder="1" applyAlignment="1">
      <alignment horizontal="right" vertical="center" shrinkToFit="1"/>
    </xf>
    <xf numFmtId="0" fontId="10" fillId="0" borderId="79" xfId="0" applyFont="1" applyBorder="1" applyAlignment="1">
      <alignment horizontal="center"/>
    </xf>
    <xf numFmtId="49" fontId="2" fillId="5" borderId="93" xfId="0" applyNumberFormat="1" applyFont="1" applyFill="1" applyBorder="1" applyAlignment="1">
      <alignment horizontal="center"/>
    </xf>
    <xf numFmtId="49" fontId="2" fillId="0" borderId="27" xfId="0" applyNumberFormat="1" applyFont="1" applyBorder="1" applyAlignment="1">
      <alignment vertical="center" textRotation="255"/>
    </xf>
    <xf numFmtId="0" fontId="2" fillId="0" borderId="27" xfId="0" applyFont="1" applyBorder="1" applyAlignment="1">
      <alignment horizontal="distributed"/>
    </xf>
    <xf numFmtId="0" fontId="2" fillId="5" borderId="27" xfId="0" applyFont="1" applyFill="1" applyBorder="1" applyAlignment="1" applyProtection="1">
      <protection locked="0"/>
    </xf>
    <xf numFmtId="49" fontId="2" fillId="5" borderId="27" xfId="0" applyNumberFormat="1" applyFont="1" applyFill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right"/>
    </xf>
    <xf numFmtId="0" fontId="2" fillId="0" borderId="27" xfId="0" applyFont="1" applyBorder="1" applyAlignment="1"/>
    <xf numFmtId="0" fontId="2" fillId="5" borderId="27" xfId="0" applyFont="1" applyFill="1" applyBorder="1" applyAlignment="1"/>
    <xf numFmtId="49" fontId="2" fillId="5" borderId="34" xfId="0" applyNumberFormat="1" applyFont="1" applyFill="1" applyBorder="1" applyAlignment="1">
      <alignment horizontal="center"/>
    </xf>
    <xf numFmtId="0" fontId="2" fillId="5" borderId="35" xfId="0" applyFont="1" applyFill="1" applyBorder="1" applyAlignment="1" applyProtection="1">
      <protection locked="0"/>
    </xf>
    <xf numFmtId="49" fontId="2" fillId="5" borderId="35" xfId="0" applyNumberFormat="1" applyFont="1" applyFill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right"/>
    </xf>
    <xf numFmtId="49" fontId="2" fillId="5" borderId="37" xfId="0" applyNumberFormat="1" applyFont="1" applyFill="1" applyBorder="1" applyAlignment="1">
      <alignment horizontal="center"/>
    </xf>
    <xf numFmtId="49" fontId="2" fillId="0" borderId="38" xfId="0" applyNumberFormat="1" applyFont="1" applyBorder="1" applyAlignment="1">
      <alignment vertical="center" textRotation="255"/>
    </xf>
    <xf numFmtId="0" fontId="2" fillId="0" borderId="38" xfId="0" applyFont="1" applyBorder="1" applyAlignment="1">
      <alignment horizontal="distributed"/>
    </xf>
    <xf numFmtId="0" fontId="2" fillId="5" borderId="38" xfId="0" applyFont="1" applyFill="1" applyBorder="1" applyAlignment="1" applyProtection="1">
      <protection locked="0"/>
    </xf>
    <xf numFmtId="49" fontId="2" fillId="5" borderId="38" xfId="0" applyNumberFormat="1" applyFont="1" applyFill="1" applyBorder="1" applyAlignment="1" applyProtection="1">
      <alignment horizontal="center"/>
      <protection locked="0"/>
    </xf>
    <xf numFmtId="0" fontId="2" fillId="0" borderId="38" xfId="0" applyFont="1" applyBorder="1" applyAlignment="1">
      <alignment horizontal="right"/>
    </xf>
    <xf numFmtId="0" fontId="2" fillId="0" borderId="38" xfId="0" applyFont="1" applyBorder="1" applyAlignment="1"/>
    <xf numFmtId="0" fontId="2" fillId="5" borderId="38" xfId="0" applyFont="1" applyFill="1" applyBorder="1" applyAlignment="1"/>
    <xf numFmtId="49" fontId="2" fillId="5" borderId="86" xfId="0" applyNumberFormat="1" applyFont="1" applyFill="1" applyBorder="1" applyAlignment="1">
      <alignment horizontal="center"/>
    </xf>
    <xf numFmtId="49" fontId="2" fillId="0" borderId="85" xfId="0" applyNumberFormat="1" applyFont="1" applyBorder="1" applyAlignment="1">
      <alignment vertical="center" textRotation="255"/>
    </xf>
    <xf numFmtId="0" fontId="2" fillId="0" borderId="85" xfId="0" applyFont="1" applyBorder="1" applyAlignment="1">
      <alignment horizontal="distributed"/>
    </xf>
    <xf numFmtId="0" fontId="2" fillId="5" borderId="85" xfId="0" applyFont="1" applyFill="1" applyBorder="1" applyAlignment="1" applyProtection="1">
      <protection locked="0"/>
    </xf>
    <xf numFmtId="49" fontId="2" fillId="5" borderId="85" xfId="0" applyNumberFormat="1" applyFont="1" applyFill="1" applyBorder="1" applyAlignment="1" applyProtection="1">
      <alignment horizontal="center"/>
      <protection locked="0"/>
    </xf>
    <xf numFmtId="0" fontId="2" fillId="0" borderId="85" xfId="0" applyFont="1" applyBorder="1" applyAlignment="1">
      <alignment horizontal="right"/>
    </xf>
    <xf numFmtId="0" fontId="2" fillId="0" borderId="85" xfId="0" applyFont="1" applyBorder="1" applyAlignment="1"/>
    <xf numFmtId="0" fontId="2" fillId="5" borderId="85" xfId="0" applyFont="1" applyFill="1" applyBorder="1" applyAlignment="1"/>
    <xf numFmtId="0" fontId="2" fillId="5" borderId="24" xfId="0" applyFont="1" applyFill="1" applyBorder="1" applyAlignment="1" applyProtection="1">
      <protection locked="0"/>
    </xf>
    <xf numFmtId="49" fontId="2" fillId="3" borderId="37" xfId="0" applyNumberFormat="1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49" fontId="2" fillId="3" borderId="83" xfId="0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49" fontId="2" fillId="3" borderId="86" xfId="0" applyNumberFormat="1" applyFont="1" applyFill="1" applyBorder="1" applyAlignment="1">
      <alignment horizontal="center"/>
    </xf>
    <xf numFmtId="0" fontId="2" fillId="0" borderId="85" xfId="0" applyFont="1" applyBorder="1" applyAlignment="1">
      <alignment horizontal="center"/>
    </xf>
    <xf numFmtId="0" fontId="11" fillId="0" borderId="97" xfId="0" applyFont="1" applyBorder="1" applyAlignment="1">
      <alignment horizontal="center" vertical="center"/>
    </xf>
    <xf numFmtId="0" fontId="0" fillId="0" borderId="100" xfId="0" applyBorder="1">
      <alignment vertical="center"/>
    </xf>
    <xf numFmtId="0" fontId="0" fillId="0" borderId="97" xfId="0" applyBorder="1">
      <alignment vertical="center"/>
    </xf>
    <xf numFmtId="0" fontId="6" fillId="2" borderId="105" xfId="0" applyFont="1" applyFill="1" applyBorder="1" applyAlignment="1">
      <alignment horizontal="center"/>
    </xf>
    <xf numFmtId="49" fontId="2" fillId="3" borderId="106" xfId="0" applyNumberFormat="1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horizontal="center"/>
    </xf>
    <xf numFmtId="0" fontId="2" fillId="0" borderId="107" xfId="0" applyFont="1" applyBorder="1" applyAlignment="1"/>
    <xf numFmtId="0" fontId="2" fillId="2" borderId="9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" xfId="0" applyFont="1" applyBorder="1" applyAlignment="1"/>
    <xf numFmtId="0" fontId="20" fillId="0" borderId="108" xfId="0" applyFont="1" applyBorder="1" applyAlignment="1">
      <alignment horizontal="center" vertical="center"/>
    </xf>
    <xf numFmtId="49" fontId="2" fillId="5" borderId="85" xfId="0" applyNumberFormat="1" applyFont="1" applyFill="1" applyBorder="1" applyAlignment="1" applyProtection="1">
      <protection locked="0"/>
    </xf>
    <xf numFmtId="0" fontId="2" fillId="0" borderId="33" xfId="0" applyFont="1" applyBorder="1" applyAlignment="1"/>
    <xf numFmtId="0" fontId="2" fillId="0" borderId="36" xfId="0" applyFont="1" applyBorder="1" applyAlignment="1"/>
    <xf numFmtId="0" fontId="2" fillId="0" borderId="29" xfId="0" applyFont="1" applyBorder="1" applyAlignment="1"/>
    <xf numFmtId="0" fontId="2" fillId="0" borderId="92" xfId="0" applyFont="1" applyBorder="1" applyAlignment="1"/>
    <xf numFmtId="0" fontId="2" fillId="0" borderId="80" xfId="0" applyFont="1" applyBorder="1" applyAlignment="1"/>
    <xf numFmtId="0" fontId="2" fillId="0" borderId="87" xfId="0" applyFont="1" applyBorder="1" applyAlignment="1"/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34" fillId="0" borderId="0" xfId="0" applyFont="1" applyAlignment="1"/>
    <xf numFmtId="0" fontId="2" fillId="0" borderId="2" xfId="0" applyFont="1" applyBorder="1" applyAlignment="1" applyProtection="1">
      <alignment horizontal="left"/>
      <protection locked="0"/>
    </xf>
    <xf numFmtId="49" fontId="2" fillId="5" borderId="38" xfId="0" applyNumberFormat="1" applyFont="1" applyFill="1" applyBorder="1" applyAlignment="1" applyProtection="1">
      <protection locked="0"/>
    </xf>
    <xf numFmtId="0" fontId="35" fillId="0" borderId="0" xfId="0" applyFont="1" applyAlignment="1"/>
    <xf numFmtId="0" fontId="0" fillId="0" borderId="71" xfId="0" applyBorder="1" applyAlignment="1"/>
    <xf numFmtId="0" fontId="0" fillId="4" borderId="0" xfId="0" applyFill="1">
      <alignment vertical="center"/>
    </xf>
    <xf numFmtId="0" fontId="36" fillId="10" borderId="1" xfId="0" applyFont="1" applyFill="1" applyBorder="1" applyProtection="1">
      <alignment vertical="center"/>
      <protection locked="0"/>
    </xf>
    <xf numFmtId="0" fontId="0" fillId="8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36" fillId="0" borderId="0" xfId="0" applyFont="1">
      <alignment vertical="center"/>
    </xf>
    <xf numFmtId="0" fontId="36" fillId="6" borderId="0" xfId="0" applyFont="1" applyFill="1">
      <alignment vertical="center"/>
    </xf>
    <xf numFmtId="0" fontId="0" fillId="9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6" fillId="10" borderId="1" xfId="0" applyFont="1" applyFill="1" applyBorder="1">
      <alignment vertical="center"/>
    </xf>
    <xf numFmtId="0" fontId="15" fillId="0" borderId="71" xfId="0" applyFont="1" applyBorder="1" applyAlignment="1">
      <alignment vertical="center" textRotation="255"/>
    </xf>
    <xf numFmtId="0" fontId="32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5" fillId="0" borderId="58" xfId="0" applyFont="1" applyBorder="1" applyAlignment="1">
      <alignment horizontal="center" vertical="center" textRotation="255"/>
    </xf>
    <xf numFmtId="0" fontId="15" fillId="0" borderId="64" xfId="0" applyFont="1" applyBorder="1" applyAlignment="1">
      <alignment horizontal="center" vertical="center" textRotation="255"/>
    </xf>
    <xf numFmtId="0" fontId="15" fillId="0" borderId="69" xfId="0" applyFont="1" applyBorder="1" applyAlignment="1">
      <alignment horizontal="center" vertical="center" textRotation="255"/>
    </xf>
    <xf numFmtId="0" fontId="20" fillId="0" borderId="76" xfId="0" applyFont="1" applyBorder="1" applyAlignment="1">
      <alignment horizontal="center" vertical="center" wrapText="1"/>
    </xf>
    <xf numFmtId="0" fontId="20" fillId="0" borderId="77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9" fillId="0" borderId="70" xfId="0" applyFont="1" applyBorder="1" applyAlignment="1">
      <alignment horizontal="center" vertical="center" shrinkToFit="1"/>
    </xf>
    <xf numFmtId="0" fontId="29" fillId="0" borderId="49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0" fillId="0" borderId="76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4" fillId="0" borderId="51" xfId="0" applyFont="1" applyBorder="1" applyAlignment="1"/>
    <xf numFmtId="0" fontId="10" fillId="0" borderId="96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15" fillId="0" borderId="84" xfId="0" applyFont="1" applyBorder="1" applyAlignment="1">
      <alignment horizontal="center" vertical="center" textRotation="255"/>
    </xf>
    <xf numFmtId="0" fontId="22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44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shrinkToFit="1"/>
    </xf>
    <xf numFmtId="0" fontId="27" fillId="0" borderId="3" xfId="0" applyFont="1" applyBorder="1" applyAlignment="1"/>
    <xf numFmtId="0" fontId="25" fillId="0" borderId="5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 shrinkToFit="1"/>
    </xf>
    <xf numFmtId="0" fontId="25" fillId="0" borderId="5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/>
    <xf numFmtId="0" fontId="21" fillId="0" borderId="49" xfId="0" applyFont="1" applyBorder="1" applyAlignment="1"/>
    <xf numFmtId="0" fontId="23" fillId="0" borderId="0" xfId="0" applyFont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6"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8"/>
  <sheetViews>
    <sheetView topLeftCell="A6" workbookViewId="0">
      <selection activeCell="B30" sqref="B30"/>
    </sheetView>
  </sheetViews>
  <sheetFormatPr defaultRowHeight="13" x14ac:dyDescent="0.2"/>
  <cols>
    <col min="1" max="1" width="3.26953125" style="1" customWidth="1"/>
    <col min="2" max="3" width="12.6328125" style="1" customWidth="1"/>
    <col min="4" max="4" width="12.6328125" style="22" customWidth="1"/>
    <col min="5" max="6" width="12.6328125" style="1" customWidth="1"/>
    <col min="7" max="256" width="9" style="1"/>
    <col min="257" max="257" width="3.26953125" style="1" customWidth="1"/>
    <col min="258" max="262" width="12.6328125" style="1" customWidth="1"/>
    <col min="263" max="512" width="9" style="1"/>
    <col min="513" max="513" width="3.26953125" style="1" customWidth="1"/>
    <col min="514" max="518" width="12.6328125" style="1" customWidth="1"/>
    <col min="519" max="768" width="9" style="1"/>
    <col min="769" max="769" width="3.26953125" style="1" customWidth="1"/>
    <col min="770" max="774" width="12.6328125" style="1" customWidth="1"/>
    <col min="775" max="1024" width="9" style="1"/>
    <col min="1025" max="1025" width="3.26953125" style="1" customWidth="1"/>
    <col min="1026" max="1030" width="12.6328125" style="1" customWidth="1"/>
    <col min="1031" max="1280" width="9" style="1"/>
    <col min="1281" max="1281" width="3.26953125" style="1" customWidth="1"/>
    <col min="1282" max="1286" width="12.6328125" style="1" customWidth="1"/>
    <col min="1287" max="1536" width="9" style="1"/>
    <col min="1537" max="1537" width="3.26953125" style="1" customWidth="1"/>
    <col min="1538" max="1542" width="12.6328125" style="1" customWidth="1"/>
    <col min="1543" max="1792" width="9" style="1"/>
    <col min="1793" max="1793" width="3.26953125" style="1" customWidth="1"/>
    <col min="1794" max="1798" width="12.6328125" style="1" customWidth="1"/>
    <col min="1799" max="2048" width="9" style="1"/>
    <col min="2049" max="2049" width="3.26953125" style="1" customWidth="1"/>
    <col min="2050" max="2054" width="12.6328125" style="1" customWidth="1"/>
    <col min="2055" max="2304" width="9" style="1"/>
    <col min="2305" max="2305" width="3.26953125" style="1" customWidth="1"/>
    <col min="2306" max="2310" width="12.6328125" style="1" customWidth="1"/>
    <col min="2311" max="2560" width="9" style="1"/>
    <col min="2561" max="2561" width="3.26953125" style="1" customWidth="1"/>
    <col min="2562" max="2566" width="12.6328125" style="1" customWidth="1"/>
    <col min="2567" max="2816" width="9" style="1"/>
    <col min="2817" max="2817" width="3.26953125" style="1" customWidth="1"/>
    <col min="2818" max="2822" width="12.6328125" style="1" customWidth="1"/>
    <col min="2823" max="3072" width="9" style="1"/>
    <col min="3073" max="3073" width="3.26953125" style="1" customWidth="1"/>
    <col min="3074" max="3078" width="12.6328125" style="1" customWidth="1"/>
    <col min="3079" max="3328" width="9" style="1"/>
    <col min="3329" max="3329" width="3.26953125" style="1" customWidth="1"/>
    <col min="3330" max="3334" width="12.6328125" style="1" customWidth="1"/>
    <col min="3335" max="3584" width="9" style="1"/>
    <col min="3585" max="3585" width="3.26953125" style="1" customWidth="1"/>
    <col min="3586" max="3590" width="12.6328125" style="1" customWidth="1"/>
    <col min="3591" max="3840" width="9" style="1"/>
    <col min="3841" max="3841" width="3.26953125" style="1" customWidth="1"/>
    <col min="3842" max="3846" width="12.6328125" style="1" customWidth="1"/>
    <col min="3847" max="4096" width="9" style="1"/>
    <col min="4097" max="4097" width="3.26953125" style="1" customWidth="1"/>
    <col min="4098" max="4102" width="12.6328125" style="1" customWidth="1"/>
    <col min="4103" max="4352" width="9" style="1"/>
    <col min="4353" max="4353" width="3.26953125" style="1" customWidth="1"/>
    <col min="4354" max="4358" width="12.6328125" style="1" customWidth="1"/>
    <col min="4359" max="4608" width="9" style="1"/>
    <col min="4609" max="4609" width="3.26953125" style="1" customWidth="1"/>
    <col min="4610" max="4614" width="12.6328125" style="1" customWidth="1"/>
    <col min="4615" max="4864" width="9" style="1"/>
    <col min="4865" max="4865" width="3.26953125" style="1" customWidth="1"/>
    <col min="4866" max="4870" width="12.6328125" style="1" customWidth="1"/>
    <col min="4871" max="5120" width="9" style="1"/>
    <col min="5121" max="5121" width="3.26953125" style="1" customWidth="1"/>
    <col min="5122" max="5126" width="12.6328125" style="1" customWidth="1"/>
    <col min="5127" max="5376" width="9" style="1"/>
    <col min="5377" max="5377" width="3.26953125" style="1" customWidth="1"/>
    <col min="5378" max="5382" width="12.6328125" style="1" customWidth="1"/>
    <col min="5383" max="5632" width="9" style="1"/>
    <col min="5633" max="5633" width="3.26953125" style="1" customWidth="1"/>
    <col min="5634" max="5638" width="12.6328125" style="1" customWidth="1"/>
    <col min="5639" max="5888" width="9" style="1"/>
    <col min="5889" max="5889" width="3.26953125" style="1" customWidth="1"/>
    <col min="5890" max="5894" width="12.6328125" style="1" customWidth="1"/>
    <col min="5895" max="6144" width="9" style="1"/>
    <col min="6145" max="6145" width="3.26953125" style="1" customWidth="1"/>
    <col min="6146" max="6150" width="12.6328125" style="1" customWidth="1"/>
    <col min="6151" max="6400" width="9" style="1"/>
    <col min="6401" max="6401" width="3.26953125" style="1" customWidth="1"/>
    <col min="6402" max="6406" width="12.6328125" style="1" customWidth="1"/>
    <col min="6407" max="6656" width="9" style="1"/>
    <col min="6657" max="6657" width="3.26953125" style="1" customWidth="1"/>
    <col min="6658" max="6662" width="12.6328125" style="1" customWidth="1"/>
    <col min="6663" max="6912" width="9" style="1"/>
    <col min="6913" max="6913" width="3.26953125" style="1" customWidth="1"/>
    <col min="6914" max="6918" width="12.6328125" style="1" customWidth="1"/>
    <col min="6919" max="7168" width="9" style="1"/>
    <col min="7169" max="7169" width="3.26953125" style="1" customWidth="1"/>
    <col min="7170" max="7174" width="12.6328125" style="1" customWidth="1"/>
    <col min="7175" max="7424" width="9" style="1"/>
    <col min="7425" max="7425" width="3.26953125" style="1" customWidth="1"/>
    <col min="7426" max="7430" width="12.6328125" style="1" customWidth="1"/>
    <col min="7431" max="7680" width="9" style="1"/>
    <col min="7681" max="7681" width="3.26953125" style="1" customWidth="1"/>
    <col min="7682" max="7686" width="12.6328125" style="1" customWidth="1"/>
    <col min="7687" max="7936" width="9" style="1"/>
    <col min="7937" max="7937" width="3.26953125" style="1" customWidth="1"/>
    <col min="7938" max="7942" width="12.6328125" style="1" customWidth="1"/>
    <col min="7943" max="8192" width="9" style="1"/>
    <col min="8193" max="8193" width="3.26953125" style="1" customWidth="1"/>
    <col min="8194" max="8198" width="12.6328125" style="1" customWidth="1"/>
    <col min="8199" max="8448" width="9" style="1"/>
    <col min="8449" max="8449" width="3.26953125" style="1" customWidth="1"/>
    <col min="8450" max="8454" width="12.6328125" style="1" customWidth="1"/>
    <col min="8455" max="8704" width="9" style="1"/>
    <col min="8705" max="8705" width="3.26953125" style="1" customWidth="1"/>
    <col min="8706" max="8710" width="12.6328125" style="1" customWidth="1"/>
    <col min="8711" max="8960" width="9" style="1"/>
    <col min="8961" max="8961" width="3.26953125" style="1" customWidth="1"/>
    <col min="8962" max="8966" width="12.6328125" style="1" customWidth="1"/>
    <col min="8967" max="9216" width="9" style="1"/>
    <col min="9217" max="9217" width="3.26953125" style="1" customWidth="1"/>
    <col min="9218" max="9222" width="12.6328125" style="1" customWidth="1"/>
    <col min="9223" max="9472" width="9" style="1"/>
    <col min="9473" max="9473" width="3.26953125" style="1" customWidth="1"/>
    <col min="9474" max="9478" width="12.6328125" style="1" customWidth="1"/>
    <col min="9479" max="9728" width="9" style="1"/>
    <col min="9729" max="9729" width="3.26953125" style="1" customWidth="1"/>
    <col min="9730" max="9734" width="12.6328125" style="1" customWidth="1"/>
    <col min="9735" max="9984" width="9" style="1"/>
    <col min="9985" max="9985" width="3.26953125" style="1" customWidth="1"/>
    <col min="9986" max="9990" width="12.6328125" style="1" customWidth="1"/>
    <col min="9991" max="10240" width="9" style="1"/>
    <col min="10241" max="10241" width="3.26953125" style="1" customWidth="1"/>
    <col min="10242" max="10246" width="12.6328125" style="1" customWidth="1"/>
    <col min="10247" max="10496" width="9" style="1"/>
    <col min="10497" max="10497" width="3.26953125" style="1" customWidth="1"/>
    <col min="10498" max="10502" width="12.6328125" style="1" customWidth="1"/>
    <col min="10503" max="10752" width="9" style="1"/>
    <col min="10753" max="10753" width="3.26953125" style="1" customWidth="1"/>
    <col min="10754" max="10758" width="12.6328125" style="1" customWidth="1"/>
    <col min="10759" max="11008" width="9" style="1"/>
    <col min="11009" max="11009" width="3.26953125" style="1" customWidth="1"/>
    <col min="11010" max="11014" width="12.6328125" style="1" customWidth="1"/>
    <col min="11015" max="11264" width="9" style="1"/>
    <col min="11265" max="11265" width="3.26953125" style="1" customWidth="1"/>
    <col min="11266" max="11270" width="12.6328125" style="1" customWidth="1"/>
    <col min="11271" max="11520" width="9" style="1"/>
    <col min="11521" max="11521" width="3.26953125" style="1" customWidth="1"/>
    <col min="11522" max="11526" width="12.6328125" style="1" customWidth="1"/>
    <col min="11527" max="11776" width="9" style="1"/>
    <col min="11777" max="11777" width="3.26953125" style="1" customWidth="1"/>
    <col min="11778" max="11782" width="12.6328125" style="1" customWidth="1"/>
    <col min="11783" max="12032" width="9" style="1"/>
    <col min="12033" max="12033" width="3.26953125" style="1" customWidth="1"/>
    <col min="12034" max="12038" width="12.6328125" style="1" customWidth="1"/>
    <col min="12039" max="12288" width="9" style="1"/>
    <col min="12289" max="12289" width="3.26953125" style="1" customWidth="1"/>
    <col min="12290" max="12294" width="12.6328125" style="1" customWidth="1"/>
    <col min="12295" max="12544" width="9" style="1"/>
    <col min="12545" max="12545" width="3.26953125" style="1" customWidth="1"/>
    <col min="12546" max="12550" width="12.6328125" style="1" customWidth="1"/>
    <col min="12551" max="12800" width="9" style="1"/>
    <col min="12801" max="12801" width="3.26953125" style="1" customWidth="1"/>
    <col min="12802" max="12806" width="12.6328125" style="1" customWidth="1"/>
    <col min="12807" max="13056" width="9" style="1"/>
    <col min="13057" max="13057" width="3.26953125" style="1" customWidth="1"/>
    <col min="13058" max="13062" width="12.6328125" style="1" customWidth="1"/>
    <col min="13063" max="13312" width="9" style="1"/>
    <col min="13313" max="13313" width="3.26953125" style="1" customWidth="1"/>
    <col min="13314" max="13318" width="12.6328125" style="1" customWidth="1"/>
    <col min="13319" max="13568" width="9" style="1"/>
    <col min="13569" max="13569" width="3.26953125" style="1" customWidth="1"/>
    <col min="13570" max="13574" width="12.6328125" style="1" customWidth="1"/>
    <col min="13575" max="13824" width="9" style="1"/>
    <col min="13825" max="13825" width="3.26953125" style="1" customWidth="1"/>
    <col min="13826" max="13830" width="12.6328125" style="1" customWidth="1"/>
    <col min="13831" max="14080" width="9" style="1"/>
    <col min="14081" max="14081" width="3.26953125" style="1" customWidth="1"/>
    <col min="14082" max="14086" width="12.6328125" style="1" customWidth="1"/>
    <col min="14087" max="14336" width="9" style="1"/>
    <col min="14337" max="14337" width="3.26953125" style="1" customWidth="1"/>
    <col min="14338" max="14342" width="12.6328125" style="1" customWidth="1"/>
    <col min="14343" max="14592" width="9" style="1"/>
    <col min="14593" max="14593" width="3.26953125" style="1" customWidth="1"/>
    <col min="14594" max="14598" width="12.6328125" style="1" customWidth="1"/>
    <col min="14599" max="14848" width="9" style="1"/>
    <col min="14849" max="14849" width="3.26953125" style="1" customWidth="1"/>
    <col min="14850" max="14854" width="12.6328125" style="1" customWidth="1"/>
    <col min="14855" max="15104" width="9" style="1"/>
    <col min="15105" max="15105" width="3.26953125" style="1" customWidth="1"/>
    <col min="15106" max="15110" width="12.6328125" style="1" customWidth="1"/>
    <col min="15111" max="15360" width="9" style="1"/>
    <col min="15361" max="15361" width="3.26953125" style="1" customWidth="1"/>
    <col min="15362" max="15366" width="12.6328125" style="1" customWidth="1"/>
    <col min="15367" max="15616" width="9" style="1"/>
    <col min="15617" max="15617" width="3.26953125" style="1" customWidth="1"/>
    <col min="15618" max="15622" width="12.6328125" style="1" customWidth="1"/>
    <col min="15623" max="15872" width="9" style="1"/>
    <col min="15873" max="15873" width="3.26953125" style="1" customWidth="1"/>
    <col min="15874" max="15878" width="12.6328125" style="1" customWidth="1"/>
    <col min="15879" max="16128" width="9" style="1"/>
    <col min="16129" max="16129" width="3.26953125" style="1" customWidth="1"/>
    <col min="16130" max="16134" width="12.6328125" style="1" customWidth="1"/>
    <col min="16135" max="16384" width="9" style="1"/>
  </cols>
  <sheetData>
    <row r="1" spans="1:14" ht="25.5" x14ac:dyDescent="0.35">
      <c r="C1" s="2" t="s">
        <v>0</v>
      </c>
      <c r="D1" s="2"/>
      <c r="G1" s="226" t="s">
        <v>236</v>
      </c>
      <c r="H1" s="226"/>
      <c r="I1" s="226"/>
      <c r="J1" s="226"/>
      <c r="K1" s="226"/>
      <c r="L1" s="226"/>
      <c r="M1" s="226"/>
      <c r="N1" s="226"/>
    </row>
    <row r="2" spans="1:14" x14ac:dyDescent="0.2">
      <c r="B2" s="3" t="s">
        <v>1</v>
      </c>
      <c r="C2" s="230" t="str">
        <f>IFERROR(VLOOKUP(C4,学校番号!A3:B50,2,FALSE),"")</f>
        <v/>
      </c>
      <c r="D2" s="231"/>
      <c r="E2" s="232"/>
      <c r="G2" s="4"/>
      <c r="H2" s="4"/>
      <c r="I2" s="4"/>
      <c r="J2" s="4"/>
      <c r="L2" s="4"/>
      <c r="M2" s="4"/>
    </row>
    <row r="3" spans="1:14" x14ac:dyDescent="0.2">
      <c r="B3" s="3" t="s">
        <v>384</v>
      </c>
      <c r="C3" s="211" t="str">
        <f>IFERROR(VLOOKUP(C4,学校番号!A3:D50,4,FALSE),"")</f>
        <v/>
      </c>
      <c r="D3" s="208"/>
      <c r="E3" s="209"/>
      <c r="G3" s="4"/>
      <c r="H3" s="4" t="s">
        <v>385</v>
      </c>
      <c r="I3" s="4"/>
      <c r="J3" s="4"/>
      <c r="L3" s="4"/>
      <c r="M3" s="4"/>
    </row>
    <row r="4" spans="1:14" x14ac:dyDescent="0.2">
      <c r="B4" s="3" t="s">
        <v>2</v>
      </c>
      <c r="C4" s="230"/>
      <c r="D4" s="231"/>
      <c r="E4" s="232"/>
      <c r="G4" s="4"/>
      <c r="H4" s="4" t="s">
        <v>1641</v>
      </c>
      <c r="I4" s="4"/>
      <c r="J4" s="4"/>
      <c r="L4" s="4"/>
      <c r="M4" s="4"/>
    </row>
    <row r="5" spans="1:14" x14ac:dyDescent="0.2">
      <c r="B5" s="3" t="s">
        <v>3</v>
      </c>
      <c r="C5" s="230" t="str">
        <f>IFERROR(VLOOKUP($C$4,学校番号!$A$3:$G$50,5,FALSE),"")</f>
        <v/>
      </c>
      <c r="D5" s="231"/>
      <c r="E5" s="232"/>
      <c r="G5" s="4"/>
      <c r="H5" s="1" t="s">
        <v>1642</v>
      </c>
      <c r="I5" s="4"/>
      <c r="J5" s="4"/>
      <c r="L5" s="4"/>
      <c r="M5" s="4"/>
    </row>
    <row r="6" spans="1:14" x14ac:dyDescent="0.2">
      <c r="B6" s="3" t="s">
        <v>4</v>
      </c>
      <c r="C6" s="230" t="str">
        <f>IFERROR(VLOOKUP($C$4,学校番号!$A$3:$G$50,7,FALSE),"")</f>
        <v/>
      </c>
      <c r="D6" s="231"/>
      <c r="E6" s="232"/>
      <c r="H6" s="4"/>
    </row>
    <row r="7" spans="1:14" x14ac:dyDescent="0.2">
      <c r="B7" s="3" t="s">
        <v>5</v>
      </c>
      <c r="C7" s="230" t="str">
        <f>IFERROR(VLOOKUP($C$4,学校番号!$A$3:$G$50,6,FALSE),"")</f>
        <v/>
      </c>
      <c r="D7" s="231"/>
      <c r="E7" s="232"/>
    </row>
    <row r="8" spans="1:14" x14ac:dyDescent="0.2">
      <c r="B8" s="5" t="s">
        <v>6</v>
      </c>
      <c r="C8" s="230"/>
      <c r="D8" s="231"/>
      <c r="E8" s="232"/>
    </row>
    <row r="9" spans="1:14" x14ac:dyDescent="0.2">
      <c r="B9" s="5" t="s">
        <v>7</v>
      </c>
      <c r="C9" s="230"/>
      <c r="D9" s="231"/>
      <c r="E9" s="232"/>
    </row>
    <row r="10" spans="1:14" x14ac:dyDescent="0.2">
      <c r="B10" s="5" t="s">
        <v>8</v>
      </c>
      <c r="C10" s="192" t="s">
        <v>237</v>
      </c>
      <c r="D10" s="193" t="s">
        <v>238</v>
      </c>
      <c r="E10" s="194" t="s">
        <v>239</v>
      </c>
    </row>
    <row r="11" spans="1:14" ht="14" x14ac:dyDescent="0.2">
      <c r="B11" s="5" t="s">
        <v>9</v>
      </c>
      <c r="C11" s="6"/>
      <c r="D11" s="7"/>
      <c r="E11" s="8"/>
      <c r="H11" s="213" t="s">
        <v>241</v>
      </c>
    </row>
    <row r="12" spans="1:14" x14ac:dyDescent="0.2">
      <c r="B12" s="5" t="s">
        <v>9</v>
      </c>
      <c r="C12" s="6"/>
      <c r="D12" s="7"/>
      <c r="E12" s="8"/>
    </row>
    <row r="13" spans="1:14" x14ac:dyDescent="0.2">
      <c r="B13" s="5" t="s">
        <v>9</v>
      </c>
      <c r="C13" s="6"/>
      <c r="D13" s="7"/>
      <c r="E13" s="8"/>
      <c r="H13" t="s">
        <v>1643</v>
      </c>
    </row>
    <row r="14" spans="1:14" ht="14" x14ac:dyDescent="0.2">
      <c r="B14" s="5" t="s">
        <v>9</v>
      </c>
      <c r="C14" s="6"/>
      <c r="D14" s="7"/>
      <c r="E14" s="8"/>
      <c r="H14" s="210" t="s">
        <v>386</v>
      </c>
    </row>
    <row r="15" spans="1:14" x14ac:dyDescent="0.2">
      <c r="A15" s="10"/>
      <c r="B15" s="5" t="s">
        <v>10</v>
      </c>
      <c r="C15" s="195" t="s">
        <v>10</v>
      </c>
      <c r="D15" s="193" t="s">
        <v>138</v>
      </c>
      <c r="E15" s="194" t="s">
        <v>139</v>
      </c>
      <c r="F15" s="193" t="s">
        <v>140</v>
      </c>
    </row>
    <row r="16" spans="1:14" x14ac:dyDescent="0.2">
      <c r="A16" s="10"/>
      <c r="B16" s="5"/>
      <c r="C16" s="195" t="s">
        <v>11</v>
      </c>
      <c r="D16" s="9"/>
      <c r="E16" s="7"/>
      <c r="F16" s="199">
        <f>SUM(D16:E16)</f>
        <v>0</v>
      </c>
    </row>
    <row r="17" spans="1:6" x14ac:dyDescent="0.2">
      <c r="A17" s="190"/>
      <c r="B17" s="11"/>
      <c r="C17" s="195" t="s">
        <v>12</v>
      </c>
      <c r="D17" s="9"/>
      <c r="E17" s="7"/>
      <c r="F17" s="199">
        <f>SUM(D17:E17)</f>
        <v>0</v>
      </c>
    </row>
    <row r="18" spans="1:6" ht="13.5" customHeight="1" thickBot="1" x14ac:dyDescent="0.25">
      <c r="A18" s="227" t="s">
        <v>152</v>
      </c>
      <c r="B18" s="191"/>
      <c r="C18" s="196" t="s">
        <v>13</v>
      </c>
      <c r="D18" s="197">
        <f>D16+D17</f>
        <v>0</v>
      </c>
      <c r="E18" s="197">
        <f>E16+E17</f>
        <v>0</v>
      </c>
      <c r="F18" s="198">
        <f>SUM(F16:F17)</f>
        <v>0</v>
      </c>
    </row>
    <row r="19" spans="1:6" x14ac:dyDescent="0.2">
      <c r="A19" s="228"/>
      <c r="B19" s="187" t="s">
        <v>14</v>
      </c>
      <c r="C19" s="12" t="s">
        <v>15</v>
      </c>
      <c r="D19" s="12" t="s">
        <v>16</v>
      </c>
      <c r="E19" s="13" t="s">
        <v>17</v>
      </c>
      <c r="F19" s="14" t="s">
        <v>15</v>
      </c>
    </row>
    <row r="20" spans="1:6" x14ac:dyDescent="0.2">
      <c r="A20" s="228"/>
      <c r="B20" s="188" t="s">
        <v>18</v>
      </c>
      <c r="C20" s="15" t="s">
        <v>19</v>
      </c>
      <c r="D20" s="15" t="s">
        <v>20</v>
      </c>
      <c r="E20" s="16" t="str">
        <f>B20</f>
        <v>00200</v>
      </c>
      <c r="F20" s="17" t="str">
        <f>C20</f>
        <v>100m</v>
      </c>
    </row>
    <row r="21" spans="1:6" x14ac:dyDescent="0.2">
      <c r="A21" s="228"/>
      <c r="B21" s="188" t="s">
        <v>21</v>
      </c>
      <c r="C21" s="15" t="s">
        <v>22</v>
      </c>
      <c r="D21" s="15" t="s">
        <v>20</v>
      </c>
      <c r="E21" s="18" t="str">
        <f t="shared" ref="E21:F38" si="0">B21</f>
        <v>00300</v>
      </c>
      <c r="F21" s="17" t="str">
        <f t="shared" si="0"/>
        <v>200m</v>
      </c>
    </row>
    <row r="22" spans="1:6" x14ac:dyDescent="0.2">
      <c r="A22" s="228"/>
      <c r="B22" s="188" t="s">
        <v>23</v>
      </c>
      <c r="C22" s="15" t="s">
        <v>24</v>
      </c>
      <c r="D22" s="15" t="s">
        <v>20</v>
      </c>
      <c r="E22" s="18" t="str">
        <f t="shared" si="0"/>
        <v>00500</v>
      </c>
      <c r="F22" s="17" t="str">
        <f t="shared" si="0"/>
        <v>400m</v>
      </c>
    </row>
    <row r="23" spans="1:6" x14ac:dyDescent="0.2">
      <c r="A23" s="228"/>
      <c r="B23" s="188" t="s">
        <v>25</v>
      </c>
      <c r="C23" s="15" t="s">
        <v>26</v>
      </c>
      <c r="D23" s="15" t="s">
        <v>20</v>
      </c>
      <c r="E23" s="18" t="str">
        <f t="shared" si="0"/>
        <v>00600</v>
      </c>
      <c r="F23" s="17" t="str">
        <f t="shared" si="0"/>
        <v>800m</v>
      </c>
    </row>
    <row r="24" spans="1:6" x14ac:dyDescent="0.2">
      <c r="A24" s="228"/>
      <c r="B24" s="188" t="s">
        <v>27</v>
      </c>
      <c r="C24" s="15" t="s">
        <v>28</v>
      </c>
      <c r="D24" s="15" t="s">
        <v>20</v>
      </c>
      <c r="E24" s="18" t="str">
        <f t="shared" si="0"/>
        <v>00800</v>
      </c>
      <c r="F24" s="17" t="str">
        <f t="shared" si="0"/>
        <v>1500m</v>
      </c>
    </row>
    <row r="25" spans="1:6" x14ac:dyDescent="0.2">
      <c r="A25" s="228"/>
      <c r="B25" s="188" t="s">
        <v>395</v>
      </c>
      <c r="C25" s="15" t="s">
        <v>242</v>
      </c>
      <c r="D25" s="15" t="s">
        <v>20</v>
      </c>
      <c r="E25" s="18" t="str">
        <f t="shared" si="0"/>
        <v>01000</v>
      </c>
      <c r="F25" s="17" t="str">
        <f t="shared" si="0"/>
        <v>3000m</v>
      </c>
    </row>
    <row r="26" spans="1:6" x14ac:dyDescent="0.2">
      <c r="A26" s="228"/>
      <c r="B26" s="188" t="s">
        <v>396</v>
      </c>
      <c r="C26" s="15" t="s">
        <v>397</v>
      </c>
      <c r="D26" s="15" t="s">
        <v>20</v>
      </c>
      <c r="E26" s="18" t="str">
        <f t="shared" si="0"/>
        <v>04300</v>
      </c>
      <c r="F26" s="17" t="str">
        <f t="shared" si="0"/>
        <v>100mYH</v>
      </c>
    </row>
    <row r="27" spans="1:6" x14ac:dyDescent="0.2">
      <c r="A27" s="228"/>
      <c r="B27" s="188" t="s">
        <v>398</v>
      </c>
      <c r="C27" s="15" t="s">
        <v>29</v>
      </c>
      <c r="D27" s="15" t="s">
        <v>20</v>
      </c>
      <c r="E27" s="18" t="str">
        <f t="shared" si="0"/>
        <v>04600</v>
      </c>
      <c r="F27" s="17" t="str">
        <f t="shared" si="0"/>
        <v>400mH</v>
      </c>
    </row>
    <row r="28" spans="1:6" x14ac:dyDescent="0.2">
      <c r="A28" s="228"/>
      <c r="B28" s="188" t="s">
        <v>1644</v>
      </c>
      <c r="C28" s="15" t="s">
        <v>1645</v>
      </c>
      <c r="D28" s="15" t="s">
        <v>20</v>
      </c>
      <c r="E28" s="18" t="str">
        <f t="shared" si="0"/>
        <v>06000</v>
      </c>
      <c r="F28" s="17" t="str">
        <f t="shared" si="0"/>
        <v>3000mW</v>
      </c>
    </row>
    <row r="29" spans="1:6" x14ac:dyDescent="0.2">
      <c r="A29" s="228"/>
      <c r="B29" s="188" t="s">
        <v>31</v>
      </c>
      <c r="C29" s="15" t="s">
        <v>32</v>
      </c>
      <c r="D29" s="15" t="s">
        <v>20</v>
      </c>
      <c r="E29" s="18" t="str">
        <f t="shared" si="0"/>
        <v>60100</v>
      </c>
      <c r="F29" s="17" t="str">
        <f t="shared" si="0"/>
        <v>4x100R</v>
      </c>
    </row>
    <row r="30" spans="1:6" x14ac:dyDescent="0.2">
      <c r="A30" s="228"/>
      <c r="B30" s="188" t="s">
        <v>33</v>
      </c>
      <c r="C30" s="15" t="s">
        <v>34</v>
      </c>
      <c r="D30" s="15" t="s">
        <v>20</v>
      </c>
      <c r="E30" s="18" t="str">
        <f t="shared" si="0"/>
        <v>60300</v>
      </c>
      <c r="F30" s="17" t="str">
        <f t="shared" si="0"/>
        <v>4x400R</v>
      </c>
    </row>
    <row r="31" spans="1:6" x14ac:dyDescent="0.2">
      <c r="A31" s="228"/>
      <c r="B31" s="188" t="s">
        <v>35</v>
      </c>
      <c r="C31" s="15" t="s">
        <v>36</v>
      </c>
      <c r="D31" s="15" t="s">
        <v>37</v>
      </c>
      <c r="E31" s="18" t="str">
        <f t="shared" si="0"/>
        <v>07100</v>
      </c>
      <c r="F31" s="17" t="str">
        <f t="shared" si="0"/>
        <v>走高跳</v>
      </c>
    </row>
    <row r="32" spans="1:6" x14ac:dyDescent="0.2">
      <c r="A32" s="228"/>
      <c r="B32" s="188" t="s">
        <v>38</v>
      </c>
      <c r="C32" s="15" t="s">
        <v>39</v>
      </c>
      <c r="D32" s="15" t="s">
        <v>37</v>
      </c>
      <c r="E32" s="18" t="str">
        <f t="shared" si="0"/>
        <v>07200</v>
      </c>
      <c r="F32" s="17" t="str">
        <f t="shared" si="0"/>
        <v>棒高跳</v>
      </c>
    </row>
    <row r="33" spans="1:6" x14ac:dyDescent="0.2">
      <c r="A33" s="228"/>
      <c r="B33" s="188" t="s">
        <v>40</v>
      </c>
      <c r="C33" s="15" t="s">
        <v>41</v>
      </c>
      <c r="D33" s="15" t="s">
        <v>37</v>
      </c>
      <c r="E33" s="18" t="str">
        <f t="shared" si="0"/>
        <v>07300</v>
      </c>
      <c r="F33" s="17" t="str">
        <f t="shared" si="0"/>
        <v>走幅跳</v>
      </c>
    </row>
    <row r="34" spans="1:6" x14ac:dyDescent="0.2">
      <c r="A34" s="228"/>
      <c r="B34" s="188" t="s">
        <v>42</v>
      </c>
      <c r="C34" s="15" t="s">
        <v>43</v>
      </c>
      <c r="D34" s="15" t="s">
        <v>37</v>
      </c>
      <c r="E34" s="18" t="str">
        <f t="shared" si="0"/>
        <v>07400</v>
      </c>
      <c r="F34" s="17" t="str">
        <f t="shared" si="0"/>
        <v>三段跳</v>
      </c>
    </row>
    <row r="35" spans="1:6" x14ac:dyDescent="0.2">
      <c r="A35" s="228"/>
      <c r="B35" s="188" t="s">
        <v>399</v>
      </c>
      <c r="C35" s="15" t="s">
        <v>44</v>
      </c>
      <c r="D35" s="15" t="s">
        <v>37</v>
      </c>
      <c r="E35" s="18" t="str">
        <f t="shared" si="0"/>
        <v>08400</v>
      </c>
      <c r="F35" s="17" t="str">
        <f t="shared" si="0"/>
        <v>砲丸投</v>
      </c>
    </row>
    <row r="36" spans="1:6" x14ac:dyDescent="0.2">
      <c r="A36" s="228"/>
      <c r="B36" s="188" t="s">
        <v>400</v>
      </c>
      <c r="C36" s="15" t="s">
        <v>45</v>
      </c>
      <c r="D36" s="15" t="s">
        <v>37</v>
      </c>
      <c r="E36" s="18" t="str">
        <f t="shared" si="0"/>
        <v>08800</v>
      </c>
      <c r="F36" s="17" t="str">
        <f t="shared" si="0"/>
        <v>円盤投</v>
      </c>
    </row>
    <row r="37" spans="1:6" ht="13.5" thickBot="1" x14ac:dyDescent="0.25">
      <c r="A37" s="229"/>
      <c r="B37" s="188" t="s">
        <v>401</v>
      </c>
      <c r="C37" s="15" t="s">
        <v>46</v>
      </c>
      <c r="D37" s="15" t="s">
        <v>37</v>
      </c>
      <c r="E37" s="18" t="str">
        <f t="shared" si="0"/>
        <v>09400</v>
      </c>
      <c r="F37" s="17" t="str">
        <f t="shared" si="0"/>
        <v>ﾊﾝﾏ-投</v>
      </c>
    </row>
    <row r="38" spans="1:6" ht="13.5" thickBot="1" x14ac:dyDescent="0.25">
      <c r="B38" s="189" t="s">
        <v>402</v>
      </c>
      <c r="C38" s="19" t="s">
        <v>47</v>
      </c>
      <c r="D38" s="19" t="s">
        <v>37</v>
      </c>
      <c r="E38" s="20" t="str">
        <f t="shared" si="0"/>
        <v>09300</v>
      </c>
      <c r="F38" s="21" t="str">
        <f t="shared" si="0"/>
        <v>やり投</v>
      </c>
    </row>
  </sheetData>
  <mergeCells count="9">
    <mergeCell ref="G1:N1"/>
    <mergeCell ref="A18:A37"/>
    <mergeCell ref="C9:E9"/>
    <mergeCell ref="C2:E2"/>
    <mergeCell ref="C4:E4"/>
    <mergeCell ref="C5:E5"/>
    <mergeCell ref="C6:E6"/>
    <mergeCell ref="C7:E7"/>
    <mergeCell ref="C8:E8"/>
  </mergeCells>
  <phoneticPr fontId="1"/>
  <conditionalFormatting sqref="C4:E4">
    <cfRule type="containsBlanks" dxfId="5" priority="5">
      <formula>LEN(TRIM(C4))=0</formula>
    </cfRule>
  </conditionalFormatting>
  <conditionalFormatting sqref="C8:E9">
    <cfRule type="containsBlanks" dxfId="4" priority="4">
      <formula>LEN(TRIM(C8))=0</formula>
    </cfRule>
  </conditionalFormatting>
  <conditionalFormatting sqref="C11:E11">
    <cfRule type="containsBlanks" dxfId="3" priority="3">
      <formula>LEN(TRIM(C11))=0</formula>
    </cfRule>
  </conditionalFormatting>
  <conditionalFormatting sqref="C12:E14">
    <cfRule type="expression" dxfId="2" priority="2">
      <formula>$C$11=""</formula>
    </cfRule>
  </conditionalFormatting>
  <conditionalFormatting sqref="D16:E17">
    <cfRule type="containsBlanks" dxfId="1" priority="1">
      <formula>LEN(TRIM(D16))=0</formula>
    </cfRule>
  </conditionalFormatting>
  <pageMargins left="0.7" right="0.7" top="0.75" bottom="0.75" header="0.3" footer="0.3"/>
  <pageSetup paperSize="9" orientation="portrait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学校番号!$A$3:$A$50</xm:f>
          </x14:formula1>
          <xm:sqref>C4:E4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M100"/>
  <sheetViews>
    <sheetView workbookViewId="0">
      <selection activeCell="M24" sqref="M24"/>
    </sheetView>
  </sheetViews>
  <sheetFormatPr defaultRowHeight="13" x14ac:dyDescent="0.2"/>
  <cols>
    <col min="8" max="8" width="13.08984375" customWidth="1"/>
  </cols>
  <sheetData>
    <row r="1" spans="1:13" x14ac:dyDescent="0.2">
      <c r="A1" t="s">
        <v>374</v>
      </c>
      <c r="B1" t="s">
        <v>375</v>
      </c>
      <c r="C1" t="s">
        <v>376</v>
      </c>
      <c r="D1" t="s">
        <v>377</v>
      </c>
      <c r="E1" t="s">
        <v>378</v>
      </c>
      <c r="F1" t="s">
        <v>379</v>
      </c>
      <c r="G1" t="s">
        <v>380</v>
      </c>
      <c r="H1" t="s">
        <v>381</v>
      </c>
      <c r="I1" t="s">
        <v>382</v>
      </c>
      <c r="J1" t="s">
        <v>383</v>
      </c>
      <c r="K1" t="str">
        <f>28&amp;初期設定!C4</f>
        <v>28</v>
      </c>
      <c r="L1" t="str">
        <f>記録入力!N72</f>
        <v/>
      </c>
      <c r="M1" t="str">
        <f>記録入力!N78</f>
        <v/>
      </c>
    </row>
    <row r="2" spans="1:13" x14ac:dyDescent="0.2">
      <c r="A2" t="str">
        <f>IF(計算①!J1="","","228"&amp;初期設定!$C$4&amp;RIGHT(計算①!J1,2))</f>
        <v/>
      </c>
      <c r="B2" t="str">
        <f>IF(A2="","",計算①!K1)</f>
        <v/>
      </c>
      <c r="C2" t="str">
        <f>IF(A2="","",VLOOKUP(G2,女子選手!$B$5:$E$103,3,FALSE))</f>
        <v/>
      </c>
      <c r="D2" t="str">
        <f>IF(A2="","",2)</f>
        <v/>
      </c>
      <c r="E2" t="str">
        <f>IF(OR(A2="",計算①!B1=""),"",28)</f>
        <v/>
      </c>
      <c r="F2" t="str">
        <f>IF(A2="","","28"&amp;初期設定!$C$4)</f>
        <v/>
      </c>
      <c r="G2" t="str">
        <f>IF(A2="","",計算①!J1)</f>
        <v/>
      </c>
      <c r="H2" t="str">
        <f>IF(OR(A2="",LEFT(計算①!A1,1)="6"),"",LEFT(計算①!A1,4)&amp;計算①!B1&amp;" "&amp;IF(計算①!D1="01T",TEXT(計算①!N1,"0000000"),TEXT(計算①!N1,"00000")))</f>
        <v/>
      </c>
      <c r="I2" t="str">
        <f>IF(計算①!A1="60100",1,"")</f>
        <v/>
      </c>
      <c r="J2" t="str">
        <f>IF(計算①!A1="60300",1,"")</f>
        <v/>
      </c>
    </row>
    <row r="3" spans="1:13" x14ac:dyDescent="0.2">
      <c r="A3" t="str">
        <f>IF(計算①!J2="","","228"&amp;初期設定!$C$4&amp;RIGHT(計算①!J2,2))</f>
        <v/>
      </c>
      <c r="B3" t="str">
        <f>IF(A3="","",計算①!K2)</f>
        <v/>
      </c>
      <c r="C3" t="str">
        <f>IF(A3="","",VLOOKUP(G3,女子選手!$B$5:$E$103,3,FALSE))</f>
        <v/>
      </c>
      <c r="D3" t="str">
        <f t="shared" ref="D3:D66" si="0">IF(A3="","",2)</f>
        <v/>
      </c>
      <c r="E3" t="str">
        <f>IF(OR(A3="",計算①!B2=""),"",28)</f>
        <v/>
      </c>
      <c r="F3" t="str">
        <f>IF(A3="","","28"&amp;初期設定!$C$4)</f>
        <v/>
      </c>
      <c r="G3" t="str">
        <f>IF(A3="","",計算①!J2)</f>
        <v/>
      </c>
      <c r="H3" t="str">
        <f>IF(OR(A3="",LEFT(計算①!A2,1)="6"),"",LEFT(計算①!A2,4)&amp;計算①!B2&amp;" "&amp;IF(計算①!D2="01T",TEXT(計算①!N2,"0000000"),TEXT(計算①!N2,"00000")))</f>
        <v/>
      </c>
      <c r="I3" t="str">
        <f>IF(計算①!A2="60100",1,"")</f>
        <v/>
      </c>
      <c r="J3" t="str">
        <f>IF(計算①!A2="60300",1,"")</f>
        <v/>
      </c>
    </row>
    <row r="4" spans="1:13" x14ac:dyDescent="0.2">
      <c r="A4" t="str">
        <f>IF(計算①!J3="","","228"&amp;初期設定!$C$4&amp;RIGHT(計算①!J3,2))</f>
        <v/>
      </c>
      <c r="B4" t="str">
        <f>IF(A4="","",計算①!K3)</f>
        <v/>
      </c>
      <c r="C4" t="str">
        <f>IF(A4="","",VLOOKUP(G4,女子選手!$B$5:$E$103,3,FALSE))</f>
        <v/>
      </c>
      <c r="D4" t="str">
        <f t="shared" si="0"/>
        <v/>
      </c>
      <c r="E4" t="str">
        <f>IF(OR(A4="",計算①!B3=""),"",28)</f>
        <v/>
      </c>
      <c r="F4" t="str">
        <f>IF(A4="","","28"&amp;初期設定!$C$4)</f>
        <v/>
      </c>
      <c r="G4" t="str">
        <f>IF(A4="","",計算①!J3)</f>
        <v/>
      </c>
      <c r="H4" t="str">
        <f>IF(OR(A4="",LEFT(計算①!A3,1)="6"),"",LEFT(計算①!A3,4)&amp;計算①!B3&amp;" "&amp;IF(計算①!D3="01T",TEXT(計算①!N3,"0000000"),TEXT(計算①!N3,"00000")))</f>
        <v/>
      </c>
      <c r="I4" t="str">
        <f>IF(計算①!A3="60100",1,"")</f>
        <v/>
      </c>
      <c r="J4" t="str">
        <f>IF(計算①!A3="60300",1,"")</f>
        <v/>
      </c>
    </row>
    <row r="5" spans="1:13" x14ac:dyDescent="0.2">
      <c r="A5" t="str">
        <f>IF(計算①!J4="","","228"&amp;初期設定!$C$4&amp;RIGHT(計算①!J4,2))</f>
        <v/>
      </c>
      <c r="B5" t="str">
        <f>IF(A5="","",計算①!K4)</f>
        <v/>
      </c>
      <c r="C5" t="str">
        <f>IF(A5="","",VLOOKUP(G5,女子選手!$B$5:$E$103,3,FALSE))</f>
        <v/>
      </c>
      <c r="D5" t="str">
        <f t="shared" si="0"/>
        <v/>
      </c>
      <c r="E5" t="str">
        <f>IF(OR(A5="",計算①!B4=""),"",28)</f>
        <v/>
      </c>
      <c r="F5" t="str">
        <f>IF(A5="","","28"&amp;初期設定!$C$4)</f>
        <v/>
      </c>
      <c r="G5" t="str">
        <f>IF(A5="","",計算①!J4)</f>
        <v/>
      </c>
      <c r="H5" t="str">
        <f>IF(OR(A5="",LEFT(計算①!A4,1)="6"),"",LEFT(計算①!A4,4)&amp;計算①!B4&amp;" "&amp;IF(計算①!D4="01T",TEXT(計算①!N4,"0000000"),TEXT(計算①!N4,"00000")))</f>
        <v/>
      </c>
      <c r="I5" t="str">
        <f>IF(計算①!A4="60100",1,"")</f>
        <v/>
      </c>
      <c r="J5" t="str">
        <f>IF(計算①!A4="60300",1,"")</f>
        <v/>
      </c>
    </row>
    <row r="6" spans="1:13" x14ac:dyDescent="0.2">
      <c r="A6" t="str">
        <f>IF(計算①!J5="","","228"&amp;初期設定!$C$4&amp;RIGHT(計算①!J5,2))</f>
        <v/>
      </c>
      <c r="B6" t="str">
        <f>IF(A6="","",計算①!K5)</f>
        <v/>
      </c>
      <c r="C6" t="str">
        <f>IF(A6="","",VLOOKUP(G6,女子選手!$B$5:$E$103,3,FALSE))</f>
        <v/>
      </c>
      <c r="D6" t="str">
        <f t="shared" si="0"/>
        <v/>
      </c>
      <c r="E6" t="str">
        <f>IF(OR(A6="",計算①!B5=""),"",28)</f>
        <v/>
      </c>
      <c r="F6" t="str">
        <f>IF(A6="","","28"&amp;初期設定!$C$4)</f>
        <v/>
      </c>
      <c r="G6" t="str">
        <f>IF(A6="","",計算①!J5)</f>
        <v/>
      </c>
      <c r="H6" t="str">
        <f>IF(OR(A6="",LEFT(計算①!A5,1)="6"),"",LEFT(計算①!A5,4)&amp;計算①!B5&amp;" "&amp;IF(計算①!D5="01T",TEXT(計算①!N5,"0000000"),TEXT(計算①!N5,"00000")))</f>
        <v/>
      </c>
      <c r="I6" t="str">
        <f>IF(計算①!A5="60100",1,"")</f>
        <v/>
      </c>
      <c r="J6" t="str">
        <f>IF(計算①!A5="60300",1,"")</f>
        <v/>
      </c>
    </row>
    <row r="7" spans="1:13" x14ac:dyDescent="0.2">
      <c r="A7" t="str">
        <f>IF(計算①!J6="","","228"&amp;初期設定!$C$4&amp;RIGHT(計算①!J6,2))</f>
        <v/>
      </c>
      <c r="B7" t="str">
        <f>IF(A7="","",計算①!K6)</f>
        <v/>
      </c>
      <c r="C7" t="str">
        <f>IF(A7="","",VLOOKUP(G7,女子選手!$B$5:$E$103,3,FALSE))</f>
        <v/>
      </c>
      <c r="D7" t="str">
        <f t="shared" si="0"/>
        <v/>
      </c>
      <c r="E7" t="str">
        <f>IF(OR(A7="",計算①!B6=""),"",28)</f>
        <v/>
      </c>
      <c r="F7" t="str">
        <f>IF(A7="","","28"&amp;初期設定!$C$4)</f>
        <v/>
      </c>
      <c r="G7" t="str">
        <f>IF(A7="","",計算①!J6)</f>
        <v/>
      </c>
      <c r="H7" t="str">
        <f>IF(OR(A7="",LEFT(計算①!A6,1)="6"),"",LEFT(計算①!A6,4)&amp;計算①!B6&amp;" "&amp;IF(計算①!D6="01T",TEXT(計算①!N6,"0000000"),TEXT(計算①!N6,"00000")))</f>
        <v/>
      </c>
      <c r="I7" t="str">
        <f>IF(計算①!A6="60100",1,"")</f>
        <v/>
      </c>
      <c r="J7" t="str">
        <f>IF(計算①!A6="60300",1,"")</f>
        <v/>
      </c>
    </row>
    <row r="8" spans="1:13" x14ac:dyDescent="0.2">
      <c r="A8" t="str">
        <f>IF(計算①!J7="","","228"&amp;初期設定!$C$4&amp;RIGHT(計算①!J7,2))</f>
        <v/>
      </c>
      <c r="B8" t="str">
        <f>IF(A8="","",計算①!K7)</f>
        <v/>
      </c>
      <c r="C8" t="str">
        <f>IF(A8="","",VLOOKUP(G8,女子選手!$B$5:$E$103,3,FALSE))</f>
        <v/>
      </c>
      <c r="D8" t="str">
        <f t="shared" si="0"/>
        <v/>
      </c>
      <c r="E8" t="str">
        <f>IF(OR(A8="",計算①!B7=""),"",28)</f>
        <v/>
      </c>
      <c r="F8" t="str">
        <f>IF(A8="","","28"&amp;初期設定!$C$4)</f>
        <v/>
      </c>
      <c r="G8" t="str">
        <f>IF(A8="","",計算①!J7)</f>
        <v/>
      </c>
      <c r="H8" t="str">
        <f>IF(OR(A8="",LEFT(計算①!A7,1)="6"),"",LEFT(計算①!A7,4)&amp;計算①!B7&amp;" "&amp;IF(計算①!D7="01T",TEXT(計算①!N7,"0000000"),TEXT(計算①!N7,"00000")))</f>
        <v/>
      </c>
      <c r="I8" t="str">
        <f>IF(計算①!A7="60100",1,"")</f>
        <v/>
      </c>
      <c r="J8" t="str">
        <f>IF(計算①!A7="60300",1,"")</f>
        <v/>
      </c>
    </row>
    <row r="9" spans="1:13" x14ac:dyDescent="0.2">
      <c r="A9" t="str">
        <f>IF(計算①!J8="","","228"&amp;初期設定!$C$4&amp;RIGHT(計算①!J8,2))</f>
        <v/>
      </c>
      <c r="B9" t="str">
        <f>IF(A9="","",計算①!K8)</f>
        <v/>
      </c>
      <c r="C9" t="str">
        <f>IF(A9="","",VLOOKUP(G9,女子選手!$B$5:$E$103,3,FALSE))</f>
        <v/>
      </c>
      <c r="D9" t="str">
        <f t="shared" si="0"/>
        <v/>
      </c>
      <c r="E9" t="str">
        <f>IF(OR(A9="",計算①!B8=""),"",28)</f>
        <v/>
      </c>
      <c r="F9" t="str">
        <f>IF(A9="","","28"&amp;初期設定!$C$4)</f>
        <v/>
      </c>
      <c r="G9" t="str">
        <f>IF(A9="","",計算①!J8)</f>
        <v/>
      </c>
      <c r="H9" t="str">
        <f>IF(OR(A9="",LEFT(計算①!A8,1)="6"),"",LEFT(計算①!A8,4)&amp;計算①!B8&amp;" "&amp;IF(計算①!D8="01T",TEXT(計算①!N8,"0000000"),TEXT(計算①!N8,"00000")))</f>
        <v/>
      </c>
      <c r="I9" t="str">
        <f>IF(計算①!A8="60100",1,"")</f>
        <v/>
      </c>
      <c r="J9" t="str">
        <f>IF(計算①!A8="60300",1,"")</f>
        <v/>
      </c>
    </row>
    <row r="10" spans="1:13" x14ac:dyDescent="0.2">
      <c r="A10" t="str">
        <f>IF(計算①!J9="","","228"&amp;初期設定!$C$4&amp;RIGHT(計算①!J9,2))</f>
        <v/>
      </c>
      <c r="B10" t="str">
        <f>IF(A10="","",計算①!K9)</f>
        <v/>
      </c>
      <c r="C10" t="str">
        <f>IF(A10="","",VLOOKUP(G10,女子選手!$B$5:$E$103,3,FALSE))</f>
        <v/>
      </c>
      <c r="D10" t="str">
        <f t="shared" si="0"/>
        <v/>
      </c>
      <c r="E10" t="str">
        <f>IF(OR(A10="",計算①!B9=""),"",28)</f>
        <v/>
      </c>
      <c r="F10" t="str">
        <f>IF(A10="","","28"&amp;初期設定!$C$4)</f>
        <v/>
      </c>
      <c r="G10" t="str">
        <f>IF(A10="","",計算①!J9)</f>
        <v/>
      </c>
      <c r="H10" t="str">
        <f>IF(OR(A10="",LEFT(計算①!A9,1)="6"),"",LEFT(計算①!A9,4)&amp;計算①!B9&amp;" "&amp;IF(計算①!D9="01T",TEXT(計算①!N9,"0000000"),TEXT(計算①!N9,"00000")))</f>
        <v/>
      </c>
      <c r="I10" t="str">
        <f>IF(計算①!A9="60100",1,"")</f>
        <v/>
      </c>
      <c r="J10" t="str">
        <f>IF(計算①!A9="60300",1,"")</f>
        <v/>
      </c>
    </row>
    <row r="11" spans="1:13" x14ac:dyDescent="0.2">
      <c r="A11" t="str">
        <f>IF(計算①!J10="","","228"&amp;初期設定!$C$4&amp;RIGHT(計算①!J10,2))</f>
        <v/>
      </c>
      <c r="B11" t="str">
        <f>IF(A11="","",計算①!K10)</f>
        <v/>
      </c>
      <c r="C11" t="str">
        <f>IF(A11="","",VLOOKUP(G11,女子選手!$B$5:$E$103,3,FALSE))</f>
        <v/>
      </c>
      <c r="D11" t="str">
        <f t="shared" si="0"/>
        <v/>
      </c>
      <c r="E11" t="str">
        <f>IF(OR(A11="",計算①!B10=""),"",28)</f>
        <v/>
      </c>
      <c r="F11" t="str">
        <f>IF(A11="","","28"&amp;初期設定!$C$4)</f>
        <v/>
      </c>
      <c r="G11" t="str">
        <f>IF(A11="","",計算①!J10)</f>
        <v/>
      </c>
      <c r="H11" t="str">
        <f>IF(OR(A11="",LEFT(計算①!A10,1)="6"),"",LEFT(計算①!A10,4)&amp;計算①!B10&amp;" "&amp;IF(計算①!D10="01T",TEXT(計算①!N10,"0000000"),TEXT(計算①!N10,"00000")))</f>
        <v/>
      </c>
      <c r="I11" t="str">
        <f>IF(計算①!A10="60100",1,"")</f>
        <v/>
      </c>
      <c r="J11" t="str">
        <f>IF(計算①!A10="60300",1,"")</f>
        <v/>
      </c>
    </row>
    <row r="12" spans="1:13" x14ac:dyDescent="0.2">
      <c r="A12" t="str">
        <f>IF(計算①!J11="","","228"&amp;初期設定!$C$4&amp;RIGHT(計算①!J11,2))</f>
        <v/>
      </c>
      <c r="B12" t="str">
        <f>IF(A12="","",計算①!K11)</f>
        <v/>
      </c>
      <c r="C12" t="str">
        <f>IF(A12="","",VLOOKUP(G12,女子選手!$B$5:$E$103,3,FALSE))</f>
        <v/>
      </c>
      <c r="D12" t="str">
        <f t="shared" si="0"/>
        <v/>
      </c>
      <c r="E12" t="str">
        <f>IF(OR(A12="",計算①!B11=""),"",28)</f>
        <v/>
      </c>
      <c r="F12" t="str">
        <f>IF(A12="","","28"&amp;初期設定!$C$4)</f>
        <v/>
      </c>
      <c r="G12" t="str">
        <f>IF(A12="","",計算①!J11)</f>
        <v/>
      </c>
      <c r="H12" t="str">
        <f>IF(OR(A12="",LEFT(計算①!A11,1)="6"),"",LEFT(計算①!A11,4)&amp;計算①!B11&amp;" "&amp;IF(計算①!D11="01T",TEXT(計算①!N11,"0000000"),TEXT(計算①!N11,"00000")))</f>
        <v/>
      </c>
      <c r="I12" t="str">
        <f>IF(計算①!A11="60100",1,"")</f>
        <v/>
      </c>
      <c r="J12" t="str">
        <f>IF(計算①!A11="60300",1,"")</f>
        <v/>
      </c>
    </row>
    <row r="13" spans="1:13" x14ac:dyDescent="0.2">
      <c r="A13" t="str">
        <f>IF(計算①!J12="","","228"&amp;初期設定!$C$4&amp;RIGHT(計算①!J12,2))</f>
        <v/>
      </c>
      <c r="B13" t="str">
        <f>IF(A13="","",計算①!K12)</f>
        <v/>
      </c>
      <c r="C13" t="str">
        <f>IF(A13="","",VLOOKUP(G13,女子選手!$B$5:$E$103,3,FALSE))</f>
        <v/>
      </c>
      <c r="D13" t="str">
        <f t="shared" si="0"/>
        <v/>
      </c>
      <c r="E13" t="str">
        <f>IF(OR(A13="",計算①!B12=""),"",28)</f>
        <v/>
      </c>
      <c r="F13" t="str">
        <f>IF(A13="","","28"&amp;初期設定!$C$4)</f>
        <v/>
      </c>
      <c r="G13" t="str">
        <f>IF(A13="","",計算①!J12)</f>
        <v/>
      </c>
      <c r="H13" t="str">
        <f>IF(OR(A13="",LEFT(計算①!A12,1)="6"),"",LEFT(計算①!A12,4)&amp;計算①!B12&amp;" "&amp;IF(計算①!D12="01T",TEXT(計算①!N12,"0000000"),TEXT(計算①!N12,"00000")))</f>
        <v/>
      </c>
      <c r="I13" t="str">
        <f>IF(計算①!A12="60100",1,"")</f>
        <v/>
      </c>
      <c r="J13" t="str">
        <f>IF(計算①!A12="60300",1,"")</f>
        <v/>
      </c>
    </row>
    <row r="14" spans="1:13" x14ac:dyDescent="0.2">
      <c r="A14" t="str">
        <f>IF(計算①!J13="","","228"&amp;初期設定!$C$4&amp;RIGHT(計算①!J13,2))</f>
        <v/>
      </c>
      <c r="B14" t="str">
        <f>IF(A14="","",計算①!K13)</f>
        <v/>
      </c>
      <c r="C14" t="str">
        <f>IF(A14="","",VLOOKUP(G14,女子選手!$B$5:$E$103,3,FALSE))</f>
        <v/>
      </c>
      <c r="D14" t="str">
        <f t="shared" si="0"/>
        <v/>
      </c>
      <c r="E14" t="str">
        <f>IF(OR(A14="",計算①!B13=""),"",28)</f>
        <v/>
      </c>
      <c r="F14" t="str">
        <f>IF(A14="","","28"&amp;初期設定!$C$4)</f>
        <v/>
      </c>
      <c r="G14" t="str">
        <f>IF(A14="","",計算①!J13)</f>
        <v/>
      </c>
      <c r="H14" t="str">
        <f>IF(OR(A14="",LEFT(計算①!A13,1)="6"),"",LEFT(計算①!A13,4)&amp;計算①!B13&amp;" "&amp;IF(計算①!D13="01T",TEXT(計算①!N13,"0000000"),TEXT(計算①!N13,"00000")))</f>
        <v/>
      </c>
      <c r="I14" t="str">
        <f>IF(計算①!A13="60100",1,"")</f>
        <v/>
      </c>
      <c r="J14" t="str">
        <f>IF(計算①!A13="60300",1,"")</f>
        <v/>
      </c>
    </row>
    <row r="15" spans="1:13" x14ac:dyDescent="0.2">
      <c r="A15" t="str">
        <f>IF(計算①!J14="","","228"&amp;初期設定!$C$4&amp;RIGHT(計算①!J14,2))</f>
        <v/>
      </c>
      <c r="B15" t="str">
        <f>IF(A15="","",計算①!K14)</f>
        <v/>
      </c>
      <c r="C15" t="str">
        <f>IF(A15="","",VLOOKUP(G15,女子選手!$B$5:$E$103,3,FALSE))</f>
        <v/>
      </c>
      <c r="D15" t="str">
        <f t="shared" si="0"/>
        <v/>
      </c>
      <c r="E15" t="str">
        <f>IF(OR(A15="",計算①!B14=""),"",28)</f>
        <v/>
      </c>
      <c r="F15" t="str">
        <f>IF(A15="","","28"&amp;初期設定!$C$4)</f>
        <v/>
      </c>
      <c r="G15" t="str">
        <f>IF(A15="","",計算①!J14)</f>
        <v/>
      </c>
      <c r="H15" t="str">
        <f>IF(OR(A15="",LEFT(計算①!A14,1)="6"),"",LEFT(計算①!A14,4)&amp;計算①!B14&amp;" "&amp;IF(計算①!D14="01T",TEXT(計算①!N14,"0000000"),TEXT(計算①!N14,"00000")))</f>
        <v/>
      </c>
      <c r="I15" t="str">
        <f>IF(計算①!A14="60100",1,"")</f>
        <v/>
      </c>
      <c r="J15" t="str">
        <f>IF(計算①!A14="60300",1,"")</f>
        <v/>
      </c>
    </row>
    <row r="16" spans="1:13" x14ac:dyDescent="0.2">
      <c r="A16" t="str">
        <f>IF(計算①!J15="","","228"&amp;初期設定!$C$4&amp;RIGHT(計算①!J15,2))</f>
        <v/>
      </c>
      <c r="B16" t="str">
        <f>IF(A16="","",計算①!K15)</f>
        <v/>
      </c>
      <c r="C16" t="str">
        <f>IF(A16="","",VLOOKUP(G16,女子選手!$B$5:$E$103,3,FALSE))</f>
        <v/>
      </c>
      <c r="D16" t="str">
        <f t="shared" si="0"/>
        <v/>
      </c>
      <c r="E16" t="str">
        <f>IF(OR(A16="",計算①!B15=""),"",28)</f>
        <v/>
      </c>
      <c r="F16" t="str">
        <f>IF(A16="","","28"&amp;初期設定!$C$4)</f>
        <v/>
      </c>
      <c r="G16" t="str">
        <f>IF(A16="","",計算①!J15)</f>
        <v/>
      </c>
      <c r="H16" t="str">
        <f>IF(OR(A16="",LEFT(計算①!A15,1)="6"),"",LEFT(計算①!A15,4)&amp;計算①!B15&amp;" "&amp;IF(計算①!D15="01T",TEXT(計算①!N15,"0000000"),TEXT(計算①!N15,"00000")))</f>
        <v/>
      </c>
      <c r="I16" t="str">
        <f>IF(計算①!A15="60100",1,"")</f>
        <v/>
      </c>
      <c r="J16" t="str">
        <f>IF(計算①!A15="60300",1,"")</f>
        <v/>
      </c>
    </row>
    <row r="17" spans="1:10" x14ac:dyDescent="0.2">
      <c r="A17" t="str">
        <f>IF(計算①!J16="","","228"&amp;初期設定!$C$4&amp;RIGHT(計算①!J16,2))</f>
        <v/>
      </c>
      <c r="B17" t="str">
        <f>IF(A17="","",計算①!K16)</f>
        <v/>
      </c>
      <c r="C17" t="str">
        <f>IF(A17="","",VLOOKUP(G17,女子選手!$B$5:$E$103,3,FALSE))</f>
        <v/>
      </c>
      <c r="D17" t="str">
        <f t="shared" si="0"/>
        <v/>
      </c>
      <c r="E17" t="str">
        <f>IF(OR(A17="",計算①!B16=""),"",28)</f>
        <v/>
      </c>
      <c r="F17" t="str">
        <f>IF(A17="","","28"&amp;初期設定!$C$4)</f>
        <v/>
      </c>
      <c r="G17" t="str">
        <f>IF(A17="","",計算①!J16)</f>
        <v/>
      </c>
      <c r="H17" t="str">
        <f>IF(OR(A17="",LEFT(計算①!A16,1)="6"),"",LEFT(計算①!A16,4)&amp;計算①!B16&amp;" "&amp;IF(計算①!D16="01T",TEXT(計算①!N16,"0000000"),TEXT(計算①!N16,"00000")))</f>
        <v/>
      </c>
      <c r="I17" t="str">
        <f>IF(計算①!A16="60100",1,"")</f>
        <v/>
      </c>
      <c r="J17" t="str">
        <f>IF(計算①!A16="60300",1,"")</f>
        <v/>
      </c>
    </row>
    <row r="18" spans="1:10" x14ac:dyDescent="0.2">
      <c r="A18" t="str">
        <f>IF(計算①!J17="","","228"&amp;初期設定!$C$4&amp;RIGHT(計算①!J17,2))</f>
        <v/>
      </c>
      <c r="B18" t="str">
        <f>IF(A18="","",計算①!K17)</f>
        <v/>
      </c>
      <c r="C18" t="str">
        <f>IF(A18="","",VLOOKUP(G18,女子選手!$B$5:$E$103,3,FALSE))</f>
        <v/>
      </c>
      <c r="D18" t="str">
        <f t="shared" si="0"/>
        <v/>
      </c>
      <c r="E18" t="str">
        <f>IF(OR(A18="",計算①!B17=""),"",28)</f>
        <v/>
      </c>
      <c r="F18" t="str">
        <f>IF(A18="","","28"&amp;初期設定!$C$4)</f>
        <v/>
      </c>
      <c r="G18" t="str">
        <f>IF(A18="","",計算①!J17)</f>
        <v/>
      </c>
      <c r="H18" t="str">
        <f>IF(OR(A18="",LEFT(計算①!A17,1)="6"),"",LEFT(計算①!A17,4)&amp;計算①!B17&amp;" "&amp;IF(計算①!D17="01T",TEXT(計算①!N17,"0000000"),TEXT(計算①!N17,"00000")))</f>
        <v/>
      </c>
      <c r="I18" t="str">
        <f>IF(計算①!A17="60100",1,"")</f>
        <v/>
      </c>
      <c r="J18" t="str">
        <f>IF(計算①!A17="60300",1,"")</f>
        <v/>
      </c>
    </row>
    <row r="19" spans="1:10" x14ac:dyDescent="0.2">
      <c r="A19" t="str">
        <f>IF(計算①!J18="","","228"&amp;初期設定!$C$4&amp;RIGHT(計算①!J18,2))</f>
        <v/>
      </c>
      <c r="B19" t="str">
        <f>IF(A19="","",計算①!K18)</f>
        <v/>
      </c>
      <c r="C19" t="str">
        <f>IF(A19="","",VLOOKUP(G19,女子選手!$B$5:$E$103,3,FALSE))</f>
        <v/>
      </c>
      <c r="D19" t="str">
        <f t="shared" si="0"/>
        <v/>
      </c>
      <c r="E19" t="str">
        <f>IF(OR(A19="",計算①!B18=""),"",28)</f>
        <v/>
      </c>
      <c r="F19" t="str">
        <f>IF(A19="","","28"&amp;初期設定!$C$4)</f>
        <v/>
      </c>
      <c r="G19" t="str">
        <f>IF(A19="","",計算①!J18)</f>
        <v/>
      </c>
      <c r="H19" t="str">
        <f>IF(OR(A19="",LEFT(計算①!A18,1)="6"),"",LEFT(計算①!A18,4)&amp;計算①!B18&amp;" "&amp;IF(計算①!D18="01T",TEXT(計算①!N18,"0000000"),TEXT(計算①!N18,"00000")))</f>
        <v/>
      </c>
      <c r="I19" t="str">
        <f>IF(計算①!A18="60100",1,"")</f>
        <v/>
      </c>
      <c r="J19" t="str">
        <f>IF(計算①!A18="60300",1,"")</f>
        <v/>
      </c>
    </row>
    <row r="20" spans="1:10" x14ac:dyDescent="0.2">
      <c r="A20" t="str">
        <f>IF(計算①!J19="","","228"&amp;初期設定!$C$4&amp;RIGHT(計算①!J19,2))</f>
        <v/>
      </c>
      <c r="B20" t="str">
        <f>IF(A20="","",計算①!K19)</f>
        <v/>
      </c>
      <c r="C20" t="str">
        <f>IF(A20="","",VLOOKUP(G20,女子選手!$B$5:$E$103,3,FALSE))</f>
        <v/>
      </c>
      <c r="D20" t="str">
        <f t="shared" si="0"/>
        <v/>
      </c>
      <c r="E20" t="str">
        <f>IF(OR(A20="",計算①!B19=""),"",28)</f>
        <v/>
      </c>
      <c r="F20" t="str">
        <f>IF(A20="","","28"&amp;初期設定!$C$4)</f>
        <v/>
      </c>
      <c r="G20" t="str">
        <f>IF(A20="","",計算①!J19)</f>
        <v/>
      </c>
      <c r="H20" t="str">
        <f>IF(OR(A20="",LEFT(計算①!A19,1)="6"),"",LEFT(計算①!A19,4)&amp;計算①!B19&amp;" "&amp;IF(計算①!D19="01T",TEXT(計算①!N19,"0000000"),TEXT(計算①!N19,"00000")))</f>
        <v/>
      </c>
      <c r="I20" t="str">
        <f>IF(計算①!A19="60100",1,"")</f>
        <v/>
      </c>
      <c r="J20" t="str">
        <f>IF(計算①!A19="60300",1,"")</f>
        <v/>
      </c>
    </row>
    <row r="21" spans="1:10" x14ac:dyDescent="0.2">
      <c r="A21" t="str">
        <f>IF(計算①!J20="","","228"&amp;初期設定!$C$4&amp;RIGHT(計算①!J20,2))</f>
        <v/>
      </c>
      <c r="B21" t="str">
        <f>IF(A21="","",計算①!K20)</f>
        <v/>
      </c>
      <c r="C21" t="str">
        <f>IF(A21="","",VLOOKUP(G21,女子選手!$B$5:$E$103,3,FALSE))</f>
        <v/>
      </c>
      <c r="D21" t="str">
        <f t="shared" si="0"/>
        <v/>
      </c>
      <c r="E21" t="str">
        <f>IF(OR(A21="",計算①!B20=""),"",28)</f>
        <v/>
      </c>
      <c r="F21" t="str">
        <f>IF(A21="","","28"&amp;初期設定!$C$4)</f>
        <v/>
      </c>
      <c r="G21" t="str">
        <f>IF(A21="","",計算①!J20)</f>
        <v/>
      </c>
      <c r="H21" t="str">
        <f>IF(OR(A21="",LEFT(計算①!A20,1)="6"),"",LEFT(計算①!A20,4)&amp;計算①!B20&amp;" "&amp;IF(計算①!D20="01T",TEXT(計算①!N20,"0000000"),TEXT(計算①!N20,"00000")))</f>
        <v/>
      </c>
      <c r="I21" t="str">
        <f>IF(計算①!A20="60100",1,"")</f>
        <v/>
      </c>
      <c r="J21" t="str">
        <f>IF(計算①!A20="60300",1,"")</f>
        <v/>
      </c>
    </row>
    <row r="22" spans="1:10" x14ac:dyDescent="0.2">
      <c r="A22" t="str">
        <f>IF(計算①!J21="","","228"&amp;初期設定!$C$4&amp;RIGHT(計算①!J21,2))</f>
        <v/>
      </c>
      <c r="B22" t="str">
        <f>IF(A22="","",計算①!K21)</f>
        <v/>
      </c>
      <c r="C22" t="str">
        <f>IF(A22="","",VLOOKUP(G22,女子選手!$B$5:$E$103,3,FALSE))</f>
        <v/>
      </c>
      <c r="D22" t="str">
        <f t="shared" si="0"/>
        <v/>
      </c>
      <c r="E22" t="str">
        <f>IF(OR(A22="",計算①!B21=""),"",28)</f>
        <v/>
      </c>
      <c r="F22" t="str">
        <f>IF(A22="","","28"&amp;初期設定!$C$4)</f>
        <v/>
      </c>
      <c r="G22" t="str">
        <f>IF(A22="","",計算①!J21)</f>
        <v/>
      </c>
      <c r="H22" t="str">
        <f>IF(OR(A22="",LEFT(計算①!A21,1)="6"),"",LEFT(計算①!A21,4)&amp;計算①!B21&amp;" "&amp;IF(計算①!D21="01T",TEXT(計算①!N21,"0000000"),TEXT(計算①!N21,"00000")))</f>
        <v/>
      </c>
      <c r="I22" t="str">
        <f>IF(計算①!A21="60100",1,"")</f>
        <v/>
      </c>
      <c r="J22" t="str">
        <f>IF(計算①!A21="60300",1,"")</f>
        <v/>
      </c>
    </row>
    <row r="23" spans="1:10" x14ac:dyDescent="0.2">
      <c r="A23" t="str">
        <f>IF(計算①!J22="","","228"&amp;初期設定!$C$4&amp;RIGHT(計算①!J22,2))</f>
        <v/>
      </c>
      <c r="B23" t="str">
        <f>IF(A23="","",計算①!K22)</f>
        <v/>
      </c>
      <c r="C23" t="str">
        <f>IF(A23="","",VLOOKUP(G23,女子選手!$B$5:$E$103,3,FALSE))</f>
        <v/>
      </c>
      <c r="D23" t="str">
        <f t="shared" si="0"/>
        <v/>
      </c>
      <c r="E23" t="str">
        <f>IF(OR(A23="",計算①!B22=""),"",28)</f>
        <v/>
      </c>
      <c r="F23" t="str">
        <f>IF(A23="","","28"&amp;初期設定!$C$4)</f>
        <v/>
      </c>
      <c r="G23" t="str">
        <f>IF(A23="","",計算①!J22)</f>
        <v/>
      </c>
      <c r="H23" t="str">
        <f>IF(OR(A23="",LEFT(計算①!A22,1)="6"),"",LEFT(計算①!A22,4)&amp;計算①!B22&amp;" "&amp;IF(計算①!D22="01T",TEXT(計算①!N22,"0000000"),TEXT(計算①!N22,"00000")))</f>
        <v/>
      </c>
      <c r="I23" t="str">
        <f>IF(計算①!A22="60100",1,"")</f>
        <v/>
      </c>
      <c r="J23" t="str">
        <f>IF(計算①!A22="60300",1,"")</f>
        <v/>
      </c>
    </row>
    <row r="24" spans="1:10" x14ac:dyDescent="0.2">
      <c r="A24" t="str">
        <f>IF(計算①!J23="","","228"&amp;初期設定!$C$4&amp;RIGHT(計算①!J23,2))</f>
        <v/>
      </c>
      <c r="B24" t="str">
        <f>IF(A24="","",計算①!K23)</f>
        <v/>
      </c>
      <c r="C24" t="str">
        <f>IF(A24="","",VLOOKUP(G24,女子選手!$B$5:$E$103,3,FALSE))</f>
        <v/>
      </c>
      <c r="D24" t="str">
        <f t="shared" si="0"/>
        <v/>
      </c>
      <c r="E24" t="str">
        <f>IF(OR(A24="",計算①!B23=""),"",28)</f>
        <v/>
      </c>
      <c r="F24" t="str">
        <f>IF(A24="","","28"&amp;初期設定!$C$4)</f>
        <v/>
      </c>
      <c r="G24" t="str">
        <f>IF(A24="","",計算①!J23)</f>
        <v/>
      </c>
      <c r="H24" t="str">
        <f>IF(OR(A24="",LEFT(計算①!A23,1)="6"),"",LEFT(計算①!A23,4)&amp;計算①!B23&amp;" "&amp;IF(計算①!D23="01T",TEXT(計算①!N23,"0000000"),TEXT(計算①!N23,"00000")))</f>
        <v/>
      </c>
      <c r="I24" t="str">
        <f>IF(計算①!A23="60100",1,"")</f>
        <v/>
      </c>
      <c r="J24" t="str">
        <f>IF(計算①!A23="60300",1,"")</f>
        <v/>
      </c>
    </row>
    <row r="25" spans="1:10" x14ac:dyDescent="0.2">
      <c r="A25" t="str">
        <f>IF(計算①!J24="","","228"&amp;初期設定!$C$4&amp;RIGHT(計算①!J24,2))</f>
        <v/>
      </c>
      <c r="B25" t="str">
        <f>IF(A25="","",計算①!K24)</f>
        <v/>
      </c>
      <c r="C25" t="str">
        <f>IF(A25="","",VLOOKUP(G25,女子選手!$B$5:$E$103,3,FALSE))</f>
        <v/>
      </c>
      <c r="D25" t="str">
        <f t="shared" si="0"/>
        <v/>
      </c>
      <c r="E25" t="str">
        <f>IF(OR(A25="",計算①!B24=""),"",28)</f>
        <v/>
      </c>
      <c r="F25" t="str">
        <f>IF(A25="","","28"&amp;初期設定!$C$4)</f>
        <v/>
      </c>
      <c r="G25" t="str">
        <f>IF(A25="","",計算①!J24)</f>
        <v/>
      </c>
      <c r="H25" t="str">
        <f>IF(OR(A25="",LEFT(計算①!A24,1)="6"),"",LEFT(計算①!A24,4)&amp;計算①!B24&amp;" "&amp;IF(計算①!D24="01T",TEXT(計算①!N24,"0000000"),TEXT(計算①!N24,"00000")))</f>
        <v/>
      </c>
      <c r="I25" t="str">
        <f>IF(計算①!A24="60100",1,"")</f>
        <v/>
      </c>
      <c r="J25" t="str">
        <f>IF(計算①!A24="60300",1,"")</f>
        <v/>
      </c>
    </row>
    <row r="26" spans="1:10" x14ac:dyDescent="0.2">
      <c r="A26" t="str">
        <f>IF(計算①!J25="","","228"&amp;初期設定!$C$4&amp;RIGHT(計算①!J25,2))</f>
        <v/>
      </c>
      <c r="B26" t="str">
        <f>IF(A26="","",計算①!K25)</f>
        <v/>
      </c>
      <c r="C26" t="str">
        <f>IF(A26="","",VLOOKUP(G26,女子選手!$B$5:$E$103,3,FALSE))</f>
        <v/>
      </c>
      <c r="D26" t="str">
        <f t="shared" si="0"/>
        <v/>
      </c>
      <c r="E26" t="str">
        <f>IF(OR(A26="",計算①!B25=""),"",28)</f>
        <v/>
      </c>
      <c r="F26" t="str">
        <f>IF(A26="","","28"&amp;初期設定!$C$4)</f>
        <v/>
      </c>
      <c r="G26" t="str">
        <f>IF(A26="","",計算①!J25)</f>
        <v/>
      </c>
      <c r="H26" t="str">
        <f>IF(OR(A26="",LEFT(計算①!A25,1)="6"),"",LEFT(計算①!A25,4)&amp;計算①!B25&amp;" "&amp;IF(計算①!D25="01T",TEXT(計算①!N25,"0000000"),TEXT(計算①!N25,"00000")))</f>
        <v/>
      </c>
      <c r="I26" t="str">
        <f>IF(計算①!A25="60100",1,"")</f>
        <v/>
      </c>
      <c r="J26" t="str">
        <f>IF(計算①!A25="60300",1,"")</f>
        <v/>
      </c>
    </row>
    <row r="27" spans="1:10" x14ac:dyDescent="0.2">
      <c r="A27" t="str">
        <f>IF(計算①!J26="","","228"&amp;初期設定!$C$4&amp;RIGHT(計算①!J26,2))</f>
        <v/>
      </c>
      <c r="B27" t="str">
        <f>IF(A27="","",計算①!K26)</f>
        <v/>
      </c>
      <c r="C27" t="str">
        <f>IF(A27="","",VLOOKUP(G27,女子選手!$B$5:$E$103,3,FALSE))</f>
        <v/>
      </c>
      <c r="D27" t="str">
        <f t="shared" si="0"/>
        <v/>
      </c>
      <c r="E27" t="str">
        <f>IF(OR(A27="",計算①!B26=""),"",28)</f>
        <v/>
      </c>
      <c r="F27" t="str">
        <f>IF(A27="","","28"&amp;初期設定!$C$4)</f>
        <v/>
      </c>
      <c r="G27" t="str">
        <f>IF(A27="","",計算①!J26)</f>
        <v/>
      </c>
      <c r="H27" t="str">
        <f>IF(OR(A27="",LEFT(計算①!A26,1)="6"),"",LEFT(計算①!A26,4)&amp;計算①!B26&amp;" "&amp;IF(計算①!D26="01T",TEXT(計算①!N26,"0000000"),TEXT(計算①!N26,"00000")))</f>
        <v/>
      </c>
      <c r="I27" t="str">
        <f>IF(計算①!A26="60100",1,"")</f>
        <v/>
      </c>
      <c r="J27" t="str">
        <f>IF(計算①!A26="60300",1,"")</f>
        <v/>
      </c>
    </row>
    <row r="28" spans="1:10" x14ac:dyDescent="0.2">
      <c r="A28" t="str">
        <f>IF(計算①!J27="","","228"&amp;初期設定!$C$4&amp;RIGHT(計算①!J27,2))</f>
        <v/>
      </c>
      <c r="B28" t="str">
        <f>IF(A28="","",計算①!K27)</f>
        <v/>
      </c>
      <c r="C28" t="str">
        <f>IF(A28="","",VLOOKUP(G28,女子選手!$B$5:$E$103,3,FALSE))</f>
        <v/>
      </c>
      <c r="D28" t="str">
        <f t="shared" si="0"/>
        <v/>
      </c>
      <c r="E28" t="str">
        <f>IF(OR(A28="",計算①!B27=""),"",28)</f>
        <v/>
      </c>
      <c r="F28" t="str">
        <f>IF(A28="","","28"&amp;初期設定!$C$4)</f>
        <v/>
      </c>
      <c r="G28" t="str">
        <f>IF(A28="","",計算①!J27)</f>
        <v/>
      </c>
      <c r="H28" t="str">
        <f>IF(OR(A28="",LEFT(計算①!A27,1)="6"),"",LEFT(計算①!A27,4)&amp;計算①!B27&amp;" "&amp;IF(計算①!D27="01T",TEXT(計算①!N27,"0000000"),TEXT(計算①!N27,"00000")))</f>
        <v/>
      </c>
      <c r="I28" t="str">
        <f>IF(計算①!A27="60100",1,"")</f>
        <v/>
      </c>
      <c r="J28" t="str">
        <f>IF(計算①!A27="60300",1,"")</f>
        <v/>
      </c>
    </row>
    <row r="29" spans="1:10" x14ac:dyDescent="0.2">
      <c r="A29" t="str">
        <f>IF(計算①!J28="","","228"&amp;初期設定!$C$4&amp;RIGHT(計算①!J28,2))</f>
        <v/>
      </c>
      <c r="B29" t="str">
        <f>IF(A29="","",計算①!K28)</f>
        <v/>
      </c>
      <c r="C29" t="str">
        <f>IF(A29="","",VLOOKUP(G29,女子選手!$B$5:$E$103,3,FALSE))</f>
        <v/>
      </c>
      <c r="D29" t="str">
        <f t="shared" si="0"/>
        <v/>
      </c>
      <c r="E29" t="str">
        <f>IF(OR(A29="",計算①!B28=""),"",28)</f>
        <v/>
      </c>
      <c r="F29" t="str">
        <f>IF(A29="","","28"&amp;初期設定!$C$4)</f>
        <v/>
      </c>
      <c r="G29" t="str">
        <f>IF(A29="","",計算①!J28)</f>
        <v/>
      </c>
      <c r="H29" t="str">
        <f>IF(OR(A29="",LEFT(計算①!A28,1)="6"),"",LEFT(計算①!A28,4)&amp;計算①!B28&amp;" "&amp;IF(計算①!D28="01T",TEXT(計算①!N28,"0000000"),TEXT(計算①!N28,"00000")))</f>
        <v/>
      </c>
      <c r="I29" t="str">
        <f>IF(計算①!A28="60100",1,"")</f>
        <v/>
      </c>
      <c r="J29" t="str">
        <f>IF(計算①!A28="60300",1,"")</f>
        <v/>
      </c>
    </row>
    <row r="30" spans="1:10" x14ac:dyDescent="0.2">
      <c r="A30" t="str">
        <f>IF(計算①!J29="","","228"&amp;初期設定!$C$4&amp;RIGHT(計算①!J29,2))</f>
        <v/>
      </c>
      <c r="B30" t="str">
        <f>IF(A30="","",計算①!K29)</f>
        <v/>
      </c>
      <c r="C30" t="str">
        <f>IF(A30="","",VLOOKUP(G30,女子選手!$B$5:$E$103,3,FALSE))</f>
        <v/>
      </c>
      <c r="D30" t="str">
        <f t="shared" si="0"/>
        <v/>
      </c>
      <c r="E30" t="str">
        <f>IF(OR(A30="",計算①!B29=""),"",28)</f>
        <v/>
      </c>
      <c r="F30" t="str">
        <f>IF(A30="","","28"&amp;初期設定!$C$4)</f>
        <v/>
      </c>
      <c r="G30" t="str">
        <f>IF(A30="","",計算①!J29)</f>
        <v/>
      </c>
      <c r="H30" t="str">
        <f>IF(OR(A30="",LEFT(計算①!A29,1)="6"),"",LEFT(計算①!A29,4)&amp;計算①!B29&amp;" "&amp;IF(計算①!D29="01T",TEXT(計算①!N29,"0000000"),TEXT(計算①!N29,"00000")))</f>
        <v/>
      </c>
      <c r="I30" t="str">
        <f>IF(計算①!A29="60100",1,"")</f>
        <v/>
      </c>
      <c r="J30" t="str">
        <f>IF(計算①!A29="60300",1,"")</f>
        <v/>
      </c>
    </row>
    <row r="31" spans="1:10" x14ac:dyDescent="0.2">
      <c r="A31" t="str">
        <f>IF(計算①!J30="","","228"&amp;初期設定!$C$4&amp;RIGHT(計算①!J30,2))</f>
        <v/>
      </c>
      <c r="B31" t="str">
        <f>IF(A31="","",計算①!K30)</f>
        <v/>
      </c>
      <c r="C31" t="str">
        <f>IF(A31="","",VLOOKUP(G31,女子選手!$B$5:$E$103,3,FALSE))</f>
        <v/>
      </c>
      <c r="D31" t="str">
        <f t="shared" si="0"/>
        <v/>
      </c>
      <c r="E31" t="str">
        <f>IF(OR(A31="",計算①!B30=""),"",28)</f>
        <v/>
      </c>
      <c r="F31" t="str">
        <f>IF(A31="","","28"&amp;初期設定!$C$4)</f>
        <v/>
      </c>
      <c r="G31" t="str">
        <f>IF(A31="","",計算①!J30)</f>
        <v/>
      </c>
      <c r="H31" t="str">
        <f>IF(OR(A31="",LEFT(計算①!A30,1)="6"),"",LEFT(計算①!A30,4)&amp;計算①!B30&amp;" "&amp;IF(計算①!D30="01T",TEXT(計算①!N30,"0000000"),TEXT(計算①!N30,"00000")))</f>
        <v/>
      </c>
      <c r="I31" t="str">
        <f>IF(計算①!A30="60100",1,"")</f>
        <v/>
      </c>
      <c r="J31" t="str">
        <f>IF(計算①!A30="60300",1,"")</f>
        <v/>
      </c>
    </row>
    <row r="32" spans="1:10" x14ac:dyDescent="0.2">
      <c r="A32" t="str">
        <f>IF(計算①!J31="","","228"&amp;初期設定!$C$4&amp;RIGHT(計算①!J31,2))</f>
        <v/>
      </c>
      <c r="B32" t="str">
        <f>IF(A32="","",計算①!K31)</f>
        <v/>
      </c>
      <c r="C32" t="str">
        <f>IF(A32="","",VLOOKUP(G32,女子選手!$B$5:$E$103,3,FALSE))</f>
        <v/>
      </c>
      <c r="D32" t="str">
        <f t="shared" si="0"/>
        <v/>
      </c>
      <c r="E32" t="str">
        <f>IF(OR(A32="",計算①!B31=""),"",28)</f>
        <v/>
      </c>
      <c r="F32" t="str">
        <f>IF(A32="","","28"&amp;初期設定!$C$4)</f>
        <v/>
      </c>
      <c r="G32" t="str">
        <f>IF(A32="","",計算①!J31)</f>
        <v/>
      </c>
      <c r="H32" t="str">
        <f>IF(OR(A32="",LEFT(計算①!A31,1)="6"),"",LEFT(計算①!A31,4)&amp;計算①!B31&amp;" "&amp;IF(計算①!D31="01T",TEXT(計算①!N31,"0000000"),TEXT(計算①!N31,"00000")))</f>
        <v/>
      </c>
      <c r="I32" t="str">
        <f>IF(計算①!A31="60100",1,"")</f>
        <v/>
      </c>
      <c r="J32" t="str">
        <f>IF(計算①!A31="60300",1,"")</f>
        <v/>
      </c>
    </row>
    <row r="33" spans="1:10" x14ac:dyDescent="0.2">
      <c r="A33" t="str">
        <f>IF(計算①!J32="","","228"&amp;初期設定!$C$4&amp;RIGHT(計算①!J32,2))</f>
        <v/>
      </c>
      <c r="B33" t="str">
        <f>IF(A33="","",計算①!K32)</f>
        <v/>
      </c>
      <c r="C33" t="str">
        <f>IF(A33="","",VLOOKUP(G33,女子選手!$B$5:$E$103,3,FALSE))</f>
        <v/>
      </c>
      <c r="D33" t="str">
        <f t="shared" si="0"/>
        <v/>
      </c>
      <c r="E33" t="str">
        <f>IF(OR(A33="",計算①!B32=""),"",28)</f>
        <v/>
      </c>
      <c r="F33" t="str">
        <f>IF(A33="","","28"&amp;初期設定!$C$4)</f>
        <v/>
      </c>
      <c r="G33" t="str">
        <f>IF(A33="","",計算①!J32)</f>
        <v/>
      </c>
      <c r="H33" t="str">
        <f>IF(OR(A33="",LEFT(計算①!A32,1)="6"),"",LEFT(計算①!A32,4)&amp;計算①!B32&amp;" "&amp;IF(計算①!D32="01T",TEXT(計算①!N32,"0000000"),TEXT(計算①!N32,"00000")))</f>
        <v/>
      </c>
      <c r="I33" t="str">
        <f>IF(計算①!A32="60100",1,"")</f>
        <v/>
      </c>
      <c r="J33" t="str">
        <f>IF(計算①!A32="60300",1,"")</f>
        <v/>
      </c>
    </row>
    <row r="34" spans="1:10" x14ac:dyDescent="0.2">
      <c r="A34" t="str">
        <f>IF(計算①!J33="","","228"&amp;初期設定!$C$4&amp;RIGHT(計算①!J33,2))</f>
        <v/>
      </c>
      <c r="B34" t="str">
        <f>IF(A34="","",計算①!K33)</f>
        <v/>
      </c>
      <c r="C34" t="str">
        <f>IF(A34="","",VLOOKUP(G34,女子選手!$B$5:$E$103,3,FALSE))</f>
        <v/>
      </c>
      <c r="D34" t="str">
        <f t="shared" si="0"/>
        <v/>
      </c>
      <c r="E34" t="str">
        <f>IF(OR(A34="",計算①!B33=""),"",28)</f>
        <v/>
      </c>
      <c r="F34" t="str">
        <f>IF(A34="","","28"&amp;初期設定!$C$4)</f>
        <v/>
      </c>
      <c r="G34" t="str">
        <f>IF(A34="","",計算①!J33)</f>
        <v/>
      </c>
      <c r="H34" t="str">
        <f>IF(OR(A34="",LEFT(計算①!A33,1)="6"),"",LEFT(計算①!A33,4)&amp;計算①!B33&amp;" "&amp;IF(計算①!D33="01T",TEXT(計算①!N33,"0000000"),TEXT(計算①!N33,"00000")))</f>
        <v/>
      </c>
      <c r="I34" t="str">
        <f>IF(計算①!A33="60100",1,"")</f>
        <v/>
      </c>
      <c r="J34" t="str">
        <f>IF(計算①!A33="60300",1,"")</f>
        <v/>
      </c>
    </row>
    <row r="35" spans="1:10" x14ac:dyDescent="0.2">
      <c r="A35" t="str">
        <f>IF(計算①!J34="","","228"&amp;初期設定!$C$4&amp;RIGHT(計算①!J34,2))</f>
        <v/>
      </c>
      <c r="B35" t="str">
        <f>IF(A35="","",計算①!K34)</f>
        <v/>
      </c>
      <c r="C35" t="str">
        <f>IF(A35="","",VLOOKUP(G35,女子選手!$B$5:$E$103,3,FALSE))</f>
        <v/>
      </c>
      <c r="D35" t="str">
        <f t="shared" si="0"/>
        <v/>
      </c>
      <c r="E35" t="str">
        <f>IF(OR(A35="",計算①!B34=""),"",28)</f>
        <v/>
      </c>
      <c r="F35" t="str">
        <f>IF(A35="","","28"&amp;初期設定!$C$4)</f>
        <v/>
      </c>
      <c r="G35" t="str">
        <f>IF(A35="","",計算①!J34)</f>
        <v/>
      </c>
      <c r="H35" t="str">
        <f>IF(OR(A35="",LEFT(計算①!A34,1)="6"),"",LEFT(計算①!A34,4)&amp;計算①!B34&amp;" "&amp;IF(計算①!D34="01T",TEXT(計算①!N34,"0000000"),TEXT(計算①!N34,"00000")))</f>
        <v/>
      </c>
      <c r="I35" t="str">
        <f>IF(計算①!A34="60100",1,"")</f>
        <v/>
      </c>
      <c r="J35" t="str">
        <f>IF(計算①!A34="60300",1,"")</f>
        <v/>
      </c>
    </row>
    <row r="36" spans="1:10" x14ac:dyDescent="0.2">
      <c r="A36" t="str">
        <f>IF(計算①!J35="","","228"&amp;初期設定!$C$4&amp;RIGHT(計算①!J35,2))</f>
        <v/>
      </c>
      <c r="B36" t="str">
        <f>IF(A36="","",計算①!K35)</f>
        <v/>
      </c>
      <c r="C36" t="str">
        <f>IF(A36="","",VLOOKUP(G36,女子選手!$B$5:$E$103,3,FALSE))</f>
        <v/>
      </c>
      <c r="D36" t="str">
        <f t="shared" si="0"/>
        <v/>
      </c>
      <c r="E36" t="str">
        <f>IF(OR(A36="",計算①!B35=""),"",28)</f>
        <v/>
      </c>
      <c r="F36" t="str">
        <f>IF(A36="","","28"&amp;初期設定!$C$4)</f>
        <v/>
      </c>
      <c r="G36" t="str">
        <f>IF(A36="","",計算①!J35)</f>
        <v/>
      </c>
      <c r="H36" t="str">
        <f>IF(OR(A36="",LEFT(計算①!A35,1)="6"),"",LEFT(計算①!A35,4)&amp;計算①!B35&amp;" "&amp;IF(計算①!D35="01T",TEXT(計算①!N35,"0000000"),TEXT(計算①!N35,"00000")))</f>
        <v/>
      </c>
      <c r="I36" t="str">
        <f>IF(計算①!A35="60100",1,"")</f>
        <v/>
      </c>
      <c r="J36" t="str">
        <f>IF(計算①!A35="60300",1,"")</f>
        <v/>
      </c>
    </row>
    <row r="37" spans="1:10" x14ac:dyDescent="0.2">
      <c r="A37" t="str">
        <f>IF(計算①!J36="","","228"&amp;初期設定!$C$4&amp;RIGHT(計算①!J36,2))</f>
        <v/>
      </c>
      <c r="B37" t="str">
        <f>IF(A37="","",計算①!K36)</f>
        <v/>
      </c>
      <c r="C37" t="str">
        <f>IF(A37="","",VLOOKUP(G37,女子選手!$B$5:$E$103,3,FALSE))</f>
        <v/>
      </c>
      <c r="D37" t="str">
        <f t="shared" si="0"/>
        <v/>
      </c>
      <c r="E37" t="str">
        <f>IF(OR(A37="",計算①!B36=""),"",28)</f>
        <v/>
      </c>
      <c r="F37" t="str">
        <f>IF(A37="","","28"&amp;初期設定!$C$4)</f>
        <v/>
      </c>
      <c r="G37" t="str">
        <f>IF(A37="","",計算①!J36)</f>
        <v/>
      </c>
      <c r="H37" t="str">
        <f>IF(OR(A37="",LEFT(計算①!A36,1)="6"),"",LEFT(計算①!A36,4)&amp;計算①!B36&amp;" "&amp;IF(計算①!D36="01T",TEXT(計算①!N36,"0000000"),TEXT(計算①!N36,"00000")))</f>
        <v/>
      </c>
      <c r="I37" t="str">
        <f>IF(計算①!A36="60100",1,"")</f>
        <v/>
      </c>
      <c r="J37" t="str">
        <f>IF(計算①!A36="60300",1,"")</f>
        <v/>
      </c>
    </row>
    <row r="38" spans="1:10" x14ac:dyDescent="0.2">
      <c r="A38" t="str">
        <f>IF(計算①!J37="","","228"&amp;初期設定!$C$4&amp;RIGHT(計算①!J37,2))</f>
        <v/>
      </c>
      <c r="B38" t="str">
        <f>IF(A38="","",計算①!K37)</f>
        <v/>
      </c>
      <c r="C38" t="str">
        <f>IF(A38="","",VLOOKUP(G38,女子選手!$B$5:$E$103,3,FALSE))</f>
        <v/>
      </c>
      <c r="D38" t="str">
        <f t="shared" si="0"/>
        <v/>
      </c>
      <c r="E38" t="str">
        <f>IF(OR(A38="",計算①!B37=""),"",28)</f>
        <v/>
      </c>
      <c r="F38" t="str">
        <f>IF(A38="","","28"&amp;初期設定!$C$4)</f>
        <v/>
      </c>
      <c r="G38" t="str">
        <f>IF(A38="","",計算①!J37)</f>
        <v/>
      </c>
      <c r="H38" t="str">
        <f>IF(OR(A38="",LEFT(計算①!A37,1)="6"),"",LEFT(計算①!A37,4)&amp;計算①!B37&amp;" "&amp;IF(計算①!D37="01T",TEXT(計算①!N37,"0000000"),TEXT(計算①!N37,"00000")))</f>
        <v/>
      </c>
      <c r="I38" t="str">
        <f>IF(計算①!A37="60100",1,"")</f>
        <v/>
      </c>
      <c r="J38" t="str">
        <f>IF(計算①!A37="60300",1,"")</f>
        <v/>
      </c>
    </row>
    <row r="39" spans="1:10" x14ac:dyDescent="0.2">
      <c r="A39" t="str">
        <f>IF(計算①!J38="","","228"&amp;初期設定!$C$4&amp;RIGHT(計算①!J38,2))</f>
        <v/>
      </c>
      <c r="B39" t="str">
        <f>IF(A39="","",計算①!K38)</f>
        <v/>
      </c>
      <c r="C39" t="str">
        <f>IF(A39="","",VLOOKUP(G39,女子選手!$B$5:$E$103,3,FALSE))</f>
        <v/>
      </c>
      <c r="D39" t="str">
        <f t="shared" si="0"/>
        <v/>
      </c>
      <c r="E39" t="str">
        <f>IF(OR(A39="",計算①!B38=""),"",28)</f>
        <v/>
      </c>
      <c r="F39" t="str">
        <f>IF(A39="","","28"&amp;初期設定!$C$4)</f>
        <v/>
      </c>
      <c r="G39" t="str">
        <f>IF(A39="","",計算①!J38)</f>
        <v/>
      </c>
      <c r="H39" t="str">
        <f>IF(OR(A39="",LEFT(計算①!A38,1)="6"),"",LEFT(計算①!A38,4)&amp;計算①!B38&amp;" "&amp;IF(計算①!D38="01T",TEXT(計算①!N38,"0000000"),TEXT(計算①!N38,"00000")))</f>
        <v/>
      </c>
      <c r="I39" t="str">
        <f>IF(計算①!A38="60100",1,"")</f>
        <v/>
      </c>
      <c r="J39" t="str">
        <f>IF(計算①!A38="60300",1,"")</f>
        <v/>
      </c>
    </row>
    <row r="40" spans="1:10" x14ac:dyDescent="0.2">
      <c r="A40" t="str">
        <f>IF(計算①!J39="","","228"&amp;初期設定!$C$4&amp;RIGHT(計算①!J39,2))</f>
        <v/>
      </c>
      <c r="B40" t="str">
        <f>IF(A40="","",計算①!K39)</f>
        <v/>
      </c>
      <c r="C40" t="str">
        <f>IF(A40="","",VLOOKUP(G40,女子選手!$B$5:$E$103,3,FALSE))</f>
        <v/>
      </c>
      <c r="D40" t="str">
        <f t="shared" si="0"/>
        <v/>
      </c>
      <c r="E40" t="str">
        <f>IF(OR(A40="",計算①!B39=""),"",28)</f>
        <v/>
      </c>
      <c r="F40" t="str">
        <f>IF(A40="","","28"&amp;初期設定!$C$4)</f>
        <v/>
      </c>
      <c r="G40" t="str">
        <f>IF(A40="","",計算①!J39)</f>
        <v/>
      </c>
      <c r="H40" t="str">
        <f>IF(OR(A40="",LEFT(計算①!A39,1)="6"),"",LEFT(計算①!A39,4)&amp;計算①!B39&amp;" "&amp;IF(計算①!D39="01T",TEXT(計算①!N39,"0000000"),TEXT(計算①!N39,"00000")))</f>
        <v/>
      </c>
      <c r="I40" t="str">
        <f>IF(計算①!A39="60100",1,"")</f>
        <v/>
      </c>
      <c r="J40" t="str">
        <f>IF(計算①!A39="60300",1,"")</f>
        <v/>
      </c>
    </row>
    <row r="41" spans="1:10" x14ac:dyDescent="0.2">
      <c r="A41" t="str">
        <f>IF(計算①!J40="","","228"&amp;初期設定!$C$4&amp;RIGHT(計算①!J40,2))</f>
        <v/>
      </c>
      <c r="B41" t="str">
        <f>IF(A41="","",計算①!K40)</f>
        <v/>
      </c>
      <c r="C41" t="str">
        <f>IF(A41="","",VLOOKUP(G41,女子選手!$B$5:$E$103,3,FALSE))</f>
        <v/>
      </c>
      <c r="D41" t="str">
        <f t="shared" si="0"/>
        <v/>
      </c>
      <c r="E41" t="str">
        <f>IF(OR(A41="",計算①!B40=""),"",28)</f>
        <v/>
      </c>
      <c r="F41" t="str">
        <f>IF(A41="","","28"&amp;初期設定!$C$4)</f>
        <v/>
      </c>
      <c r="G41" t="str">
        <f>IF(A41="","",計算①!J40)</f>
        <v/>
      </c>
      <c r="H41" t="str">
        <f>IF(OR(A41="",LEFT(計算①!A40,1)="6"),"",LEFT(計算①!A40,4)&amp;計算①!B40&amp;" "&amp;IF(計算①!D40="01T",TEXT(計算①!N40,"0000000"),TEXT(計算①!N40,"00000")))</f>
        <v/>
      </c>
      <c r="I41" t="str">
        <f>IF(計算①!A40="60100",1,"")</f>
        <v/>
      </c>
      <c r="J41" t="str">
        <f>IF(計算①!A40="60300",1,"")</f>
        <v/>
      </c>
    </row>
    <row r="42" spans="1:10" x14ac:dyDescent="0.2">
      <c r="A42" t="str">
        <f>IF(計算①!J41="","","228"&amp;初期設定!$C$4&amp;RIGHT(計算①!J41,2))</f>
        <v/>
      </c>
      <c r="B42" t="str">
        <f>IF(A42="","",計算①!K41)</f>
        <v/>
      </c>
      <c r="C42" t="str">
        <f>IF(A42="","",VLOOKUP(G42,女子選手!$B$5:$E$103,3,FALSE))</f>
        <v/>
      </c>
      <c r="D42" t="str">
        <f t="shared" si="0"/>
        <v/>
      </c>
      <c r="E42" t="str">
        <f>IF(OR(A42="",計算①!B41=""),"",28)</f>
        <v/>
      </c>
      <c r="F42" t="str">
        <f>IF(A42="","","28"&amp;初期設定!$C$4)</f>
        <v/>
      </c>
      <c r="G42" t="str">
        <f>IF(A42="","",計算①!J41)</f>
        <v/>
      </c>
      <c r="H42" t="str">
        <f>IF(OR(A42="",LEFT(計算①!A41,1)="6"),"",LEFT(計算①!A41,4)&amp;計算①!B41&amp;" "&amp;IF(計算①!D41="01T",TEXT(計算①!N41,"0000000"),TEXT(計算①!N41,"00000")))</f>
        <v/>
      </c>
      <c r="I42" t="str">
        <f>IF(計算①!A41="60100",1,"")</f>
        <v/>
      </c>
      <c r="J42" t="str">
        <f>IF(計算①!A41="60300",1,"")</f>
        <v/>
      </c>
    </row>
    <row r="43" spans="1:10" x14ac:dyDescent="0.2">
      <c r="A43" t="str">
        <f>IF(計算①!J42="","","228"&amp;初期設定!$C$4&amp;RIGHT(計算①!J42,2))</f>
        <v/>
      </c>
      <c r="B43" t="str">
        <f>IF(A43="","",計算①!K42)</f>
        <v/>
      </c>
      <c r="C43" t="str">
        <f>IF(A43="","",VLOOKUP(G43,女子選手!$B$5:$E$103,3,FALSE))</f>
        <v/>
      </c>
      <c r="D43" t="str">
        <f t="shared" si="0"/>
        <v/>
      </c>
      <c r="E43" t="str">
        <f>IF(OR(A43="",計算①!B42=""),"",28)</f>
        <v/>
      </c>
      <c r="F43" t="str">
        <f>IF(A43="","","28"&amp;初期設定!$C$4)</f>
        <v/>
      </c>
      <c r="G43" t="str">
        <f>IF(A43="","",計算①!J42)</f>
        <v/>
      </c>
      <c r="H43" t="str">
        <f>IF(OR(A43="",LEFT(計算①!A42,1)="6"),"",LEFT(計算①!A42,4)&amp;計算①!B42&amp;" "&amp;IF(計算①!D42="01T",TEXT(計算①!N42,"0000000"),TEXT(計算①!N42,"00000")))</f>
        <v/>
      </c>
      <c r="I43" t="str">
        <f>IF(計算①!A42="60100",1,"")</f>
        <v/>
      </c>
      <c r="J43" t="str">
        <f>IF(計算①!A42="60300",1,"")</f>
        <v/>
      </c>
    </row>
    <row r="44" spans="1:10" x14ac:dyDescent="0.2">
      <c r="A44" t="str">
        <f>IF(計算①!J43="","","228"&amp;初期設定!$C$4&amp;RIGHT(計算①!J43,2))</f>
        <v/>
      </c>
      <c r="B44" t="str">
        <f>IF(A44="","",計算①!K43)</f>
        <v/>
      </c>
      <c r="C44" t="str">
        <f>IF(A44="","",VLOOKUP(G44,女子選手!$B$5:$E$103,3,FALSE))</f>
        <v/>
      </c>
      <c r="D44" t="str">
        <f t="shared" si="0"/>
        <v/>
      </c>
      <c r="E44" t="str">
        <f>IF(OR(A44="",計算①!B43=""),"",28)</f>
        <v/>
      </c>
      <c r="F44" t="str">
        <f>IF(A44="","","28"&amp;初期設定!$C$4)</f>
        <v/>
      </c>
      <c r="G44" t="str">
        <f>IF(A44="","",計算①!J43)</f>
        <v/>
      </c>
      <c r="H44" t="str">
        <f>IF(OR(A44="",LEFT(計算①!A43,1)="6"),"",LEFT(計算①!A43,4)&amp;計算①!B43&amp;" "&amp;IF(計算①!D43="01T",TEXT(計算①!N43,"0000000"),TEXT(計算①!N43,"00000")))</f>
        <v/>
      </c>
      <c r="I44" t="str">
        <f>IF(計算①!A43="60100",1,"")</f>
        <v/>
      </c>
      <c r="J44" t="str">
        <f>IF(計算①!A43="60300",1,"")</f>
        <v/>
      </c>
    </row>
    <row r="45" spans="1:10" x14ac:dyDescent="0.2">
      <c r="A45" t="str">
        <f>IF(計算①!J44="","","228"&amp;初期設定!$C$4&amp;RIGHT(計算①!J44,2))</f>
        <v/>
      </c>
      <c r="B45" t="str">
        <f>IF(A45="","",計算①!K44)</f>
        <v/>
      </c>
      <c r="C45" t="str">
        <f>IF(A45="","",VLOOKUP(G45,女子選手!$B$5:$E$103,3,FALSE))</f>
        <v/>
      </c>
      <c r="D45" t="str">
        <f t="shared" si="0"/>
        <v/>
      </c>
      <c r="E45" t="str">
        <f>IF(OR(A45="",計算①!B44=""),"",28)</f>
        <v/>
      </c>
      <c r="F45" t="str">
        <f>IF(A45="","","28"&amp;初期設定!$C$4)</f>
        <v/>
      </c>
      <c r="G45" t="str">
        <f>IF(A45="","",計算①!J44)</f>
        <v/>
      </c>
      <c r="H45" t="str">
        <f>IF(OR(A45="",LEFT(計算①!A44,1)="6"),"",LEFT(計算①!A44,4)&amp;計算①!B44&amp;" "&amp;IF(計算①!D44="01T",TEXT(計算①!N44,"0000000"),TEXT(計算①!N44,"00000")))</f>
        <v/>
      </c>
      <c r="I45" t="str">
        <f>IF(計算①!A44="60100",1,"")</f>
        <v/>
      </c>
      <c r="J45" t="str">
        <f>IF(計算①!A44="60300",1,"")</f>
        <v/>
      </c>
    </row>
    <row r="46" spans="1:10" x14ac:dyDescent="0.2">
      <c r="A46" t="str">
        <f>IF(計算①!J45="","","228"&amp;初期設定!$C$4&amp;RIGHT(計算①!J45,2))</f>
        <v/>
      </c>
      <c r="B46" t="str">
        <f>IF(A46="","",計算①!K45)</f>
        <v/>
      </c>
      <c r="C46" t="str">
        <f>IF(A46="","",VLOOKUP(G46,女子選手!$B$5:$E$103,3,FALSE))</f>
        <v/>
      </c>
      <c r="D46" t="str">
        <f t="shared" si="0"/>
        <v/>
      </c>
      <c r="E46" t="str">
        <f>IF(OR(A46="",計算①!B45=""),"",28)</f>
        <v/>
      </c>
      <c r="F46" t="str">
        <f>IF(A46="","","28"&amp;初期設定!$C$4)</f>
        <v/>
      </c>
      <c r="G46" t="str">
        <f>IF(A46="","",計算①!J45)</f>
        <v/>
      </c>
      <c r="H46" t="str">
        <f>IF(OR(A46="",LEFT(計算①!A45,1)="6"),"",LEFT(計算①!A45,4)&amp;計算①!B45&amp;" "&amp;IF(計算①!D45="01T",TEXT(計算①!N45,"0000000"),TEXT(計算①!N45,"00000")))</f>
        <v/>
      </c>
      <c r="I46" t="str">
        <f>IF(計算①!A45="60100",1,"")</f>
        <v/>
      </c>
      <c r="J46" t="str">
        <f>IF(計算①!A45="60300",1,"")</f>
        <v/>
      </c>
    </row>
    <row r="47" spans="1:10" x14ac:dyDescent="0.2">
      <c r="A47" t="str">
        <f>IF(計算①!J46="","","228"&amp;初期設定!$C$4&amp;RIGHT(計算①!J46,2))</f>
        <v/>
      </c>
      <c r="B47" t="str">
        <f>IF(A47="","",計算①!K46)</f>
        <v/>
      </c>
      <c r="C47" t="str">
        <f>IF(A47="","",VLOOKUP(G47,女子選手!$B$5:$E$103,3,FALSE))</f>
        <v/>
      </c>
      <c r="D47" t="str">
        <f t="shared" si="0"/>
        <v/>
      </c>
      <c r="E47" t="str">
        <f>IF(OR(A47="",計算①!B46=""),"",28)</f>
        <v/>
      </c>
      <c r="F47" t="str">
        <f>IF(A47="","","28"&amp;初期設定!$C$4)</f>
        <v/>
      </c>
      <c r="G47" t="str">
        <f>IF(A47="","",計算①!J46)</f>
        <v/>
      </c>
      <c r="H47" t="str">
        <f>IF(OR(A47="",LEFT(計算①!A46,1)="6"),"",LEFT(計算①!A46,4)&amp;計算①!B46&amp;" "&amp;IF(計算①!D46="01T",TEXT(計算①!N46,"0000000"),TEXT(計算①!N46,"00000")))</f>
        <v/>
      </c>
      <c r="I47" t="str">
        <f>IF(計算①!A46="60100",1,"")</f>
        <v/>
      </c>
      <c r="J47" t="str">
        <f>IF(計算①!A46="60300",1,"")</f>
        <v/>
      </c>
    </row>
    <row r="48" spans="1:10" x14ac:dyDescent="0.2">
      <c r="A48" t="str">
        <f>IF(計算①!J47="","","228"&amp;初期設定!$C$4&amp;RIGHT(計算①!J47,2))</f>
        <v/>
      </c>
      <c r="B48" t="str">
        <f>IF(A48="","",計算①!K47)</f>
        <v/>
      </c>
      <c r="C48" t="str">
        <f>IF(A48="","",VLOOKUP(G48,女子選手!$B$5:$E$103,3,FALSE))</f>
        <v/>
      </c>
      <c r="D48" t="str">
        <f t="shared" si="0"/>
        <v/>
      </c>
      <c r="E48" t="str">
        <f>IF(OR(A48="",計算①!B47=""),"",28)</f>
        <v/>
      </c>
      <c r="F48" t="str">
        <f>IF(A48="","","28"&amp;初期設定!$C$4)</f>
        <v/>
      </c>
      <c r="G48" t="str">
        <f>IF(A48="","",計算①!J47)</f>
        <v/>
      </c>
      <c r="H48" t="str">
        <f>IF(OR(A48="",LEFT(計算①!A47,1)="6"),"",LEFT(計算①!A47,4)&amp;計算①!B47&amp;" "&amp;IF(計算①!D47="01T",TEXT(計算①!N47,"0000000"),TEXT(計算①!N47,"00000")))</f>
        <v/>
      </c>
      <c r="I48" t="str">
        <f>IF(計算①!A47="60100",1,"")</f>
        <v/>
      </c>
      <c r="J48" t="str">
        <f>IF(計算①!A47="60300",1,"")</f>
        <v/>
      </c>
    </row>
    <row r="49" spans="1:10" x14ac:dyDescent="0.2">
      <c r="A49" t="str">
        <f>IF(計算①!J48="","","228"&amp;初期設定!$C$4&amp;RIGHT(計算①!J48,2))</f>
        <v/>
      </c>
      <c r="B49" t="str">
        <f>IF(A49="","",計算①!K48)</f>
        <v/>
      </c>
      <c r="C49" t="str">
        <f>IF(A49="","",VLOOKUP(G49,女子選手!$B$5:$E$103,3,FALSE))</f>
        <v/>
      </c>
      <c r="D49" t="str">
        <f t="shared" si="0"/>
        <v/>
      </c>
      <c r="E49" t="str">
        <f>IF(OR(A49="",計算①!B48=""),"",28)</f>
        <v/>
      </c>
      <c r="F49" t="str">
        <f>IF(A49="","","28"&amp;初期設定!$C$4)</f>
        <v/>
      </c>
      <c r="G49" t="str">
        <f>IF(A49="","",計算①!J48)</f>
        <v/>
      </c>
      <c r="H49" t="str">
        <f>IF(OR(A49="",LEFT(計算①!A48,1)="6"),"",LEFT(計算①!A48,4)&amp;計算①!B48&amp;" "&amp;IF(計算①!D48="01T",TEXT(計算①!N48,"0000000"),TEXT(計算①!N48,"00000")))</f>
        <v/>
      </c>
      <c r="I49" t="str">
        <f>IF(計算①!A48="60100",1,"")</f>
        <v/>
      </c>
      <c r="J49" t="str">
        <f>IF(計算①!A48="60300",1,"")</f>
        <v/>
      </c>
    </row>
    <row r="50" spans="1:10" x14ac:dyDescent="0.2">
      <c r="A50" t="str">
        <f>IF(計算①!J49="","","228"&amp;初期設定!$C$4&amp;RIGHT(計算①!J49,2))</f>
        <v/>
      </c>
      <c r="B50" t="str">
        <f>IF(A50="","",計算①!K49)</f>
        <v/>
      </c>
      <c r="C50" t="str">
        <f>IF(A50="","",VLOOKUP(G50,女子選手!$B$5:$E$103,3,FALSE))</f>
        <v/>
      </c>
      <c r="D50" t="str">
        <f t="shared" si="0"/>
        <v/>
      </c>
      <c r="E50" t="str">
        <f>IF(OR(A50="",計算①!B49=""),"",28)</f>
        <v/>
      </c>
      <c r="F50" t="str">
        <f>IF(A50="","","28"&amp;初期設定!$C$4)</f>
        <v/>
      </c>
      <c r="G50" t="str">
        <f>IF(A50="","",計算①!J49)</f>
        <v/>
      </c>
      <c r="H50" t="str">
        <f>IF(OR(A50="",LEFT(計算①!A49,1)="6"),"",LEFT(計算①!A49,4)&amp;計算①!B49&amp;" "&amp;IF(計算①!D49="01T",TEXT(計算①!N49,"0000000"),TEXT(計算①!N49,"00000")))</f>
        <v/>
      </c>
      <c r="I50" t="str">
        <f>IF(計算①!A49="60100",1,"")</f>
        <v/>
      </c>
      <c r="J50" t="str">
        <f>IF(計算①!A49="60300",1,"")</f>
        <v/>
      </c>
    </row>
    <row r="51" spans="1:10" x14ac:dyDescent="0.2">
      <c r="A51" t="str">
        <f>IF(計算①!J50="","","228"&amp;初期設定!$C$4&amp;RIGHT(計算①!J50,2))</f>
        <v/>
      </c>
      <c r="B51" t="str">
        <f>IF(A51="","",計算①!K50)</f>
        <v/>
      </c>
      <c r="C51" t="str">
        <f>IF(A51="","",VLOOKUP(G51,女子選手!$B$5:$E$103,3,FALSE))</f>
        <v/>
      </c>
      <c r="D51" t="str">
        <f t="shared" si="0"/>
        <v/>
      </c>
      <c r="E51" t="str">
        <f>IF(OR(A51="",計算①!B50=""),"",28)</f>
        <v/>
      </c>
      <c r="F51" t="str">
        <f>IF(A51="","","28"&amp;初期設定!$C$4)</f>
        <v/>
      </c>
      <c r="G51" t="str">
        <f>IF(A51="","",計算①!J50)</f>
        <v/>
      </c>
      <c r="H51" t="str">
        <f>IF(OR(A51="",LEFT(計算①!A50,1)="6"),"",LEFT(計算①!A50,4)&amp;計算①!B50&amp;" "&amp;IF(計算①!D50="01T",TEXT(計算①!N50,"0000000"),TEXT(計算①!N50,"00000")))</f>
        <v/>
      </c>
      <c r="I51" t="str">
        <f>IF(計算①!A50="60100",1,"")</f>
        <v/>
      </c>
      <c r="J51" t="str">
        <f>IF(計算①!A50="60300",1,"")</f>
        <v/>
      </c>
    </row>
    <row r="52" spans="1:10" x14ac:dyDescent="0.2">
      <c r="A52" t="str">
        <f>IF(計算①!J51="","","228"&amp;初期設定!$C$4&amp;RIGHT(計算①!J51,2))</f>
        <v/>
      </c>
      <c r="B52" t="str">
        <f>IF(A52="","",計算①!K51)</f>
        <v/>
      </c>
      <c r="C52" t="str">
        <f>IF(A52="","",VLOOKUP(G52,女子選手!$B$5:$E$103,3,FALSE))</f>
        <v/>
      </c>
      <c r="D52" t="str">
        <f t="shared" si="0"/>
        <v/>
      </c>
      <c r="E52" t="str">
        <f>IF(OR(A52="",計算①!B51=""),"",28)</f>
        <v/>
      </c>
      <c r="F52" t="str">
        <f>IF(A52="","","28"&amp;初期設定!$C$4)</f>
        <v/>
      </c>
      <c r="G52" t="str">
        <f>IF(A52="","",計算①!J51)</f>
        <v/>
      </c>
      <c r="H52" t="str">
        <f>IF(OR(A52="",LEFT(計算①!A51,1)="6"),"",LEFT(計算①!A51,4)&amp;計算①!B51&amp;" "&amp;IF(計算①!D51="01T",TEXT(計算①!N51,"0000000"),TEXT(計算①!N51,"00000")))</f>
        <v/>
      </c>
      <c r="I52" t="str">
        <f>IF(計算①!A51="60100",1,"")</f>
        <v/>
      </c>
      <c r="J52" t="str">
        <f>IF(計算①!A51="60300",1,"")</f>
        <v/>
      </c>
    </row>
    <row r="53" spans="1:10" x14ac:dyDescent="0.2">
      <c r="A53" t="str">
        <f>IF(計算①!J52="","","228"&amp;初期設定!$C$4&amp;RIGHT(計算①!J52,2))</f>
        <v/>
      </c>
      <c r="B53" t="str">
        <f>IF(A53="","",計算①!K52)</f>
        <v/>
      </c>
      <c r="C53" t="str">
        <f>IF(A53="","",VLOOKUP(G53,女子選手!$B$5:$E$103,3,FALSE))</f>
        <v/>
      </c>
      <c r="D53" t="str">
        <f t="shared" si="0"/>
        <v/>
      </c>
      <c r="E53" t="str">
        <f>IF(OR(A53="",計算①!B52=""),"",28)</f>
        <v/>
      </c>
      <c r="F53" t="str">
        <f>IF(A53="","","28"&amp;初期設定!$C$4)</f>
        <v/>
      </c>
      <c r="G53" t="str">
        <f>IF(A53="","",計算①!J52)</f>
        <v/>
      </c>
      <c r="H53" t="str">
        <f>IF(OR(A53="",LEFT(計算①!A52,1)="6"),"",LEFT(計算①!A52,4)&amp;計算①!B52&amp;" "&amp;IF(計算①!D52="01T",TEXT(計算①!N52,"0000000"),TEXT(計算①!N52,"00000")))</f>
        <v/>
      </c>
      <c r="I53" t="str">
        <f>IF(計算①!A52="60100",1,"")</f>
        <v/>
      </c>
      <c r="J53" t="str">
        <f>IF(計算①!A52="60300",1,"")</f>
        <v/>
      </c>
    </row>
    <row r="54" spans="1:10" x14ac:dyDescent="0.2">
      <c r="A54" t="str">
        <f>IF(計算①!J53="","","228"&amp;初期設定!$C$4&amp;RIGHT(計算①!J53,2))</f>
        <v/>
      </c>
      <c r="B54" t="str">
        <f>IF(A54="","",計算①!K53)</f>
        <v/>
      </c>
      <c r="C54" t="str">
        <f>IF(A54="","",VLOOKUP(G54,女子選手!$B$5:$E$103,3,FALSE))</f>
        <v/>
      </c>
      <c r="D54" t="str">
        <f t="shared" si="0"/>
        <v/>
      </c>
      <c r="E54" t="str">
        <f>IF(OR(A54="",計算①!B53=""),"",28)</f>
        <v/>
      </c>
      <c r="F54" t="str">
        <f>IF(A54="","","28"&amp;初期設定!$C$4)</f>
        <v/>
      </c>
      <c r="G54" t="str">
        <f>IF(A54="","",計算①!J53)</f>
        <v/>
      </c>
      <c r="H54" t="str">
        <f>IF(OR(A54="",LEFT(計算①!A53,1)="6"),"",LEFT(計算①!A53,4)&amp;計算①!B53&amp;" "&amp;IF(計算①!D53="01T",TEXT(計算①!N53,"0000000"),TEXT(計算①!N53,"00000")))</f>
        <v/>
      </c>
      <c r="I54" t="str">
        <f>IF(計算①!A53="60100",1,"")</f>
        <v/>
      </c>
      <c r="J54" t="str">
        <f>IF(計算①!A53="60300",1,"")</f>
        <v/>
      </c>
    </row>
    <row r="55" spans="1:10" x14ac:dyDescent="0.2">
      <c r="A55" t="str">
        <f>IF(計算①!J54="","","228"&amp;初期設定!$C$4&amp;RIGHT(計算①!J54,2))</f>
        <v/>
      </c>
      <c r="B55" t="str">
        <f>IF(A55="","",計算①!K54)</f>
        <v/>
      </c>
      <c r="C55" t="str">
        <f>IF(A55="","",VLOOKUP(G55,女子選手!$B$5:$E$103,3,FALSE))</f>
        <v/>
      </c>
      <c r="D55" t="str">
        <f t="shared" si="0"/>
        <v/>
      </c>
      <c r="E55" t="str">
        <f>IF(OR(A55="",計算①!B54=""),"",28)</f>
        <v/>
      </c>
      <c r="F55" t="str">
        <f>IF(A55="","","28"&amp;初期設定!$C$4)</f>
        <v/>
      </c>
      <c r="G55" t="str">
        <f>IF(A55="","",計算①!J54)</f>
        <v/>
      </c>
      <c r="H55" t="str">
        <f>IF(OR(A55="",LEFT(計算①!A54,1)="6"),"",LEFT(計算①!A54,4)&amp;計算①!B54&amp;" "&amp;IF(計算①!D54="01T",TEXT(計算①!N54,"0000000"),TEXT(計算①!N54,"00000")))</f>
        <v/>
      </c>
      <c r="I55" t="str">
        <f>IF(計算①!A54="60100",1,"")</f>
        <v/>
      </c>
      <c r="J55" t="str">
        <f>IF(計算①!A54="60300",1,"")</f>
        <v/>
      </c>
    </row>
    <row r="56" spans="1:10" x14ac:dyDescent="0.2">
      <c r="A56" t="str">
        <f>IF(計算①!J55="","","228"&amp;初期設定!$C$4&amp;RIGHT(計算①!J55,2))</f>
        <v/>
      </c>
      <c r="B56" t="str">
        <f>IF(A56="","",計算①!K55)</f>
        <v/>
      </c>
      <c r="C56" t="str">
        <f>IF(A56="","",VLOOKUP(G56,女子選手!$B$5:$E$103,3,FALSE))</f>
        <v/>
      </c>
      <c r="D56" t="str">
        <f t="shared" si="0"/>
        <v/>
      </c>
      <c r="E56" t="str">
        <f>IF(OR(A56="",計算①!B55=""),"",28)</f>
        <v/>
      </c>
      <c r="F56" t="str">
        <f>IF(A56="","","28"&amp;初期設定!$C$4)</f>
        <v/>
      </c>
      <c r="G56" t="str">
        <f>IF(A56="","",計算①!J55)</f>
        <v/>
      </c>
      <c r="H56" t="str">
        <f>IF(OR(A56="",LEFT(計算①!A55,1)="6"),"",LEFT(計算①!A55,4)&amp;計算①!B55&amp;" "&amp;IF(計算①!D55="01T",TEXT(計算①!N55,"0000000"),TEXT(計算①!N55,"00000")))</f>
        <v/>
      </c>
      <c r="I56" t="str">
        <f>IF(計算①!A55="60100",1,"")</f>
        <v/>
      </c>
      <c r="J56" t="str">
        <f>IF(計算①!A55="60300",1,"")</f>
        <v/>
      </c>
    </row>
    <row r="57" spans="1:10" x14ac:dyDescent="0.2">
      <c r="A57" t="str">
        <f>IF(計算①!J56="","","228"&amp;初期設定!$C$4&amp;RIGHT(計算①!J56,2))</f>
        <v/>
      </c>
      <c r="B57" t="str">
        <f>IF(A57="","",計算①!K56)</f>
        <v/>
      </c>
      <c r="C57" t="str">
        <f>IF(A57="","",VLOOKUP(G57,女子選手!$B$5:$E$103,3,FALSE))</f>
        <v/>
      </c>
      <c r="D57" t="str">
        <f t="shared" si="0"/>
        <v/>
      </c>
      <c r="E57" t="str">
        <f>IF(OR(A57="",計算①!B56=""),"",28)</f>
        <v/>
      </c>
      <c r="F57" t="str">
        <f>IF(A57="","","28"&amp;初期設定!$C$4)</f>
        <v/>
      </c>
      <c r="G57" t="str">
        <f>IF(A57="","",計算①!J56)</f>
        <v/>
      </c>
      <c r="H57" t="str">
        <f>IF(OR(A57="",LEFT(計算①!A56,1)="6"),"",LEFT(計算①!A56,4)&amp;計算①!B56&amp;" "&amp;IF(計算①!D56="01T",TEXT(計算①!N56,"0000000"),TEXT(計算①!N56,"00000")))</f>
        <v/>
      </c>
      <c r="I57" t="str">
        <f>IF(計算①!A56="60100",1,"")</f>
        <v/>
      </c>
      <c r="J57" t="str">
        <f>IF(計算①!A56="60300",1,"")</f>
        <v/>
      </c>
    </row>
    <row r="58" spans="1:10" x14ac:dyDescent="0.2">
      <c r="A58" t="str">
        <f>IF(計算①!J57="","","228"&amp;初期設定!$C$4&amp;RIGHT(計算①!J57,2))</f>
        <v/>
      </c>
      <c r="B58" t="str">
        <f>IF(A58="","",計算①!K57)</f>
        <v/>
      </c>
      <c r="C58" t="str">
        <f>IF(A58="","",VLOOKUP(G58,女子選手!$B$5:$E$103,3,FALSE))</f>
        <v/>
      </c>
      <c r="D58" t="str">
        <f t="shared" si="0"/>
        <v/>
      </c>
      <c r="E58" t="str">
        <f>IF(OR(A58="",計算①!B57=""),"",28)</f>
        <v/>
      </c>
      <c r="F58" t="str">
        <f>IF(A58="","","28"&amp;初期設定!$C$4)</f>
        <v/>
      </c>
      <c r="G58" t="str">
        <f>IF(A58="","",計算①!J57)</f>
        <v/>
      </c>
      <c r="H58" t="str">
        <f>IF(OR(A58="",LEFT(計算①!A57,1)="6"),"",LEFT(計算①!A57,4)&amp;計算①!B57&amp;" "&amp;IF(計算①!D57="01T",TEXT(計算①!N57,"0000000"),TEXT(計算①!N57,"00000")))</f>
        <v/>
      </c>
      <c r="I58" t="str">
        <f>IF(計算①!A57="60100",1,"")</f>
        <v/>
      </c>
      <c r="J58" t="str">
        <f>IF(計算①!A57="60300",1,"")</f>
        <v/>
      </c>
    </row>
    <row r="59" spans="1:10" x14ac:dyDescent="0.2">
      <c r="A59" t="str">
        <f>IF(計算①!J58="","","228"&amp;初期設定!$C$4&amp;RIGHT(計算①!J58,2))</f>
        <v/>
      </c>
      <c r="B59" t="str">
        <f>IF(A59="","",計算①!K58)</f>
        <v/>
      </c>
      <c r="C59" t="str">
        <f>IF(A59="","",VLOOKUP(G59,女子選手!$B$5:$E$103,3,FALSE))</f>
        <v/>
      </c>
      <c r="D59" t="str">
        <f t="shared" si="0"/>
        <v/>
      </c>
      <c r="E59" t="str">
        <f>IF(OR(A59="",計算①!B58=""),"",28)</f>
        <v/>
      </c>
      <c r="F59" t="str">
        <f>IF(A59="","","28"&amp;初期設定!$C$4)</f>
        <v/>
      </c>
      <c r="G59" t="str">
        <f>IF(A59="","",計算①!J58)</f>
        <v/>
      </c>
      <c r="H59" t="str">
        <f>IF(OR(A59="",LEFT(計算①!A58,1)="6"),"",LEFT(計算①!A58,4)&amp;計算①!B58&amp;" "&amp;IF(計算①!D58="01T",TEXT(計算①!N58,"0000000"),TEXT(計算①!N58,"00000")))</f>
        <v/>
      </c>
      <c r="I59" t="str">
        <f>IF(計算①!A58="60100",1,"")</f>
        <v/>
      </c>
      <c r="J59" t="str">
        <f>IF(計算①!A58="60300",1,"")</f>
        <v/>
      </c>
    </row>
    <row r="60" spans="1:10" x14ac:dyDescent="0.2">
      <c r="A60" t="str">
        <f>IF(計算①!J59="","","228"&amp;初期設定!$C$4&amp;RIGHT(計算①!J59,2))</f>
        <v/>
      </c>
      <c r="B60" t="str">
        <f>IF(A60="","",計算①!K59)</f>
        <v/>
      </c>
      <c r="C60" t="str">
        <f>IF(A60="","",VLOOKUP(G60,女子選手!$B$5:$E$103,3,FALSE))</f>
        <v/>
      </c>
      <c r="D60" t="str">
        <f t="shared" si="0"/>
        <v/>
      </c>
      <c r="E60" t="str">
        <f>IF(OR(A60="",計算①!B59=""),"",28)</f>
        <v/>
      </c>
      <c r="F60" t="str">
        <f>IF(A60="","","28"&amp;初期設定!$C$4)</f>
        <v/>
      </c>
      <c r="G60" t="str">
        <f>IF(A60="","",計算①!J59)</f>
        <v/>
      </c>
      <c r="H60" t="str">
        <f>IF(OR(A60="",LEFT(計算①!A59,1)="6"),"",LEFT(計算①!A59,4)&amp;計算①!B59&amp;" "&amp;IF(計算①!D59="01T",TEXT(計算①!N59,"0000000"),TEXT(計算①!N59,"00000")))</f>
        <v/>
      </c>
      <c r="I60" t="str">
        <f>IF(計算①!A59="60100",1,"")</f>
        <v/>
      </c>
      <c r="J60" t="str">
        <f>IF(計算①!A59="60300",1,"")</f>
        <v/>
      </c>
    </row>
    <row r="61" spans="1:10" x14ac:dyDescent="0.2">
      <c r="A61" t="str">
        <f>IF(計算①!J60="","","228"&amp;初期設定!$C$4&amp;RIGHT(計算①!J60,2))</f>
        <v/>
      </c>
      <c r="B61" t="str">
        <f>IF(A61="","",計算①!K60)</f>
        <v/>
      </c>
      <c r="C61" t="str">
        <f>IF(A61="","",VLOOKUP(G61,女子選手!$B$5:$E$103,3,FALSE))</f>
        <v/>
      </c>
      <c r="D61" t="str">
        <f t="shared" si="0"/>
        <v/>
      </c>
      <c r="E61" t="str">
        <f>IF(OR(A61="",計算①!B60=""),"",28)</f>
        <v/>
      </c>
      <c r="F61" t="str">
        <f>IF(A61="","","28"&amp;初期設定!$C$4)</f>
        <v/>
      </c>
      <c r="G61" t="str">
        <f>IF(A61="","",計算①!J60)</f>
        <v/>
      </c>
      <c r="H61" t="str">
        <f>IF(OR(A61="",LEFT(計算①!A60,1)="6"),"",LEFT(計算①!A60,4)&amp;計算①!B60&amp;" "&amp;IF(計算①!D60="01T",TEXT(計算①!N60,"0000000"),TEXT(計算①!N60,"00000")))</f>
        <v/>
      </c>
      <c r="I61" t="str">
        <f>IF(計算①!A60="60100",1,"")</f>
        <v/>
      </c>
      <c r="J61" t="str">
        <f>IF(計算①!A60="60300",1,"")</f>
        <v/>
      </c>
    </row>
    <row r="62" spans="1:10" x14ac:dyDescent="0.2">
      <c r="A62" t="str">
        <f>IF(計算①!J61="","","228"&amp;初期設定!$C$4&amp;RIGHT(計算①!J61,2))</f>
        <v/>
      </c>
      <c r="B62" t="str">
        <f>IF(A62="","",計算①!K61)</f>
        <v/>
      </c>
      <c r="C62" t="str">
        <f>IF(A62="","",VLOOKUP(G62,女子選手!$B$5:$E$103,3,FALSE))</f>
        <v/>
      </c>
      <c r="D62" t="str">
        <f t="shared" si="0"/>
        <v/>
      </c>
      <c r="E62" t="str">
        <f>IF(OR(A62="",計算①!B61=""),"",28)</f>
        <v/>
      </c>
      <c r="F62" t="str">
        <f>IF(A62="","","28"&amp;初期設定!$C$4)</f>
        <v/>
      </c>
      <c r="G62" t="str">
        <f>IF(A62="","",計算①!J61)</f>
        <v/>
      </c>
      <c r="H62" t="str">
        <f>IF(OR(A62="",LEFT(計算①!A61,1)="6"),"",LEFT(計算①!A61,4)&amp;計算①!B61&amp;" "&amp;IF(計算①!D61="01T",TEXT(計算①!N61,"0000000"),TEXT(計算①!N61,"00000")))</f>
        <v/>
      </c>
      <c r="I62" t="str">
        <f>IF(計算①!A61="60100",1,"")</f>
        <v/>
      </c>
      <c r="J62" t="str">
        <f>IF(計算①!A61="60300",1,"")</f>
        <v/>
      </c>
    </row>
    <row r="63" spans="1:10" x14ac:dyDescent="0.2">
      <c r="A63" t="str">
        <f>IF(計算①!J62="","","228"&amp;初期設定!$C$4&amp;RIGHT(計算①!J62,2))</f>
        <v/>
      </c>
      <c r="B63" t="str">
        <f>IF(A63="","",計算①!K62)</f>
        <v/>
      </c>
      <c r="C63" t="str">
        <f>IF(A63="","",VLOOKUP(G63,女子選手!$B$5:$E$103,3,FALSE))</f>
        <v/>
      </c>
      <c r="D63" t="str">
        <f t="shared" si="0"/>
        <v/>
      </c>
      <c r="E63" t="str">
        <f>IF(OR(A63="",計算①!B62=""),"",28)</f>
        <v/>
      </c>
      <c r="F63" t="str">
        <f>IF(A63="","","28"&amp;初期設定!$C$4)</f>
        <v/>
      </c>
      <c r="G63" t="str">
        <f>IF(A63="","",計算①!J62)</f>
        <v/>
      </c>
      <c r="H63" t="str">
        <f>IF(OR(A63="",LEFT(計算①!A62,1)="6"),"",LEFT(計算①!A62,4)&amp;計算①!B62&amp;" "&amp;IF(計算①!D62="01T",TEXT(計算①!N62,"0000000"),TEXT(計算①!N62,"00000")))</f>
        <v/>
      </c>
      <c r="I63" t="str">
        <f>IF(計算①!A62="60100",1,"")</f>
        <v/>
      </c>
      <c r="J63" t="str">
        <f>IF(計算①!A62="60300",1,"")</f>
        <v/>
      </c>
    </row>
    <row r="64" spans="1:10" x14ac:dyDescent="0.2">
      <c r="A64" t="str">
        <f>IF(計算①!J63="","","228"&amp;初期設定!$C$4&amp;RIGHT(計算①!J63,2))</f>
        <v/>
      </c>
      <c r="B64" t="str">
        <f>IF(A64="","",計算①!K63)</f>
        <v/>
      </c>
      <c r="C64" t="str">
        <f>IF(A64="","",VLOOKUP(G64,女子選手!$B$5:$E$103,3,FALSE))</f>
        <v/>
      </c>
      <c r="D64" t="str">
        <f t="shared" si="0"/>
        <v/>
      </c>
      <c r="E64" t="str">
        <f>IF(OR(A64="",計算①!B63=""),"",28)</f>
        <v/>
      </c>
      <c r="F64" t="str">
        <f>IF(A64="","","28"&amp;初期設定!$C$4)</f>
        <v/>
      </c>
      <c r="G64" t="str">
        <f>IF(A64="","",計算①!J63)</f>
        <v/>
      </c>
      <c r="H64" t="str">
        <f>IF(OR(A64="",LEFT(計算①!A63,1)="6"),"",LEFT(計算①!A63,4)&amp;計算①!B63&amp;" "&amp;IF(計算①!D63="01T",TEXT(計算①!N63,"0000000"),TEXT(計算①!N63,"00000")))</f>
        <v/>
      </c>
      <c r="I64" t="str">
        <f>IF(計算①!A63="60100",1,"")</f>
        <v/>
      </c>
      <c r="J64" t="str">
        <f>IF(計算①!A63="60300",1,"")</f>
        <v/>
      </c>
    </row>
    <row r="65" spans="1:10" x14ac:dyDescent="0.2">
      <c r="A65" t="str">
        <f>IF(計算①!J64="","","228"&amp;初期設定!$C$4&amp;RIGHT(計算①!J64,2))</f>
        <v/>
      </c>
      <c r="B65" t="str">
        <f>IF(A65="","",計算①!K64)</f>
        <v/>
      </c>
      <c r="C65" t="str">
        <f>IF(A65="","",VLOOKUP(G65,女子選手!$B$5:$E$103,3,FALSE))</f>
        <v/>
      </c>
      <c r="D65" t="str">
        <f t="shared" si="0"/>
        <v/>
      </c>
      <c r="E65" t="str">
        <f>IF(OR(A65="",計算①!B64=""),"",28)</f>
        <v/>
      </c>
      <c r="F65" t="str">
        <f>IF(A65="","","28"&amp;初期設定!$C$4)</f>
        <v/>
      </c>
      <c r="G65" t="str">
        <f>IF(A65="","",計算①!J64)</f>
        <v/>
      </c>
      <c r="H65" t="str">
        <f>IF(OR(A65="",LEFT(計算①!A64,1)="6"),"",LEFT(計算①!A64,4)&amp;計算①!B64&amp;" "&amp;IF(計算①!D64="01T",TEXT(計算①!N64,"0000000"),TEXT(計算①!N64,"00000")))</f>
        <v/>
      </c>
      <c r="I65" t="str">
        <f>IF(計算①!A64="60100",1,"")</f>
        <v/>
      </c>
      <c r="J65" t="str">
        <f>IF(計算①!A64="60300",1,"")</f>
        <v/>
      </c>
    </row>
    <row r="66" spans="1:10" x14ac:dyDescent="0.2">
      <c r="A66" t="str">
        <f>IF(計算①!J65="","","228"&amp;初期設定!$C$4&amp;RIGHT(計算①!J65,2))</f>
        <v/>
      </c>
      <c r="B66" t="str">
        <f>IF(A66="","",計算①!K65)</f>
        <v/>
      </c>
      <c r="C66" t="str">
        <f>IF(A66="","",VLOOKUP(G66,女子選手!$B$5:$E$103,3,FALSE))</f>
        <v/>
      </c>
      <c r="D66" t="str">
        <f t="shared" si="0"/>
        <v/>
      </c>
      <c r="E66" t="str">
        <f>IF(OR(A66="",計算①!B65=""),"",28)</f>
        <v/>
      </c>
      <c r="F66" t="str">
        <f>IF(A66="","","28"&amp;初期設定!$C$4)</f>
        <v/>
      </c>
      <c r="G66" t="str">
        <f>IF(A66="","",計算①!J65)</f>
        <v/>
      </c>
      <c r="H66" t="str">
        <f>IF(OR(A66="",LEFT(計算①!A65,1)="6"),"",LEFT(計算①!A65,4)&amp;計算①!B65&amp;" "&amp;IF(計算①!D65="01T",TEXT(計算①!N65,"0000000"),TEXT(計算①!N65,"00000")))</f>
        <v/>
      </c>
      <c r="I66" t="str">
        <f>IF(計算①!A65="60100",1,"")</f>
        <v/>
      </c>
      <c r="J66" t="str">
        <f>IF(計算①!A65="60300",1,"")</f>
        <v/>
      </c>
    </row>
    <row r="67" spans="1:10" x14ac:dyDescent="0.2">
      <c r="A67" t="str">
        <f>IF(計算①!J66="","","228"&amp;初期設定!$C$4&amp;RIGHT(計算①!J66,2))</f>
        <v/>
      </c>
      <c r="B67" t="str">
        <f>IF(A67="","",計算①!K66)</f>
        <v/>
      </c>
      <c r="C67" t="str">
        <f>IF(A67="","",VLOOKUP(G67,女子選手!$B$5:$E$103,3,FALSE))</f>
        <v/>
      </c>
      <c r="D67" t="str">
        <f t="shared" ref="D67:D100" si="1">IF(A67="","",2)</f>
        <v/>
      </c>
      <c r="E67" t="str">
        <f>IF(OR(A67="",計算①!B66=""),"",28)</f>
        <v/>
      </c>
      <c r="F67" t="str">
        <f>IF(A67="","","28"&amp;初期設定!$C$4)</f>
        <v/>
      </c>
      <c r="G67" t="str">
        <f>IF(A67="","",計算①!J66)</f>
        <v/>
      </c>
      <c r="H67" t="str">
        <f>IF(OR(A67="",LEFT(計算①!A66,1)="6"),"",LEFT(計算①!A66,4)&amp;計算①!B66&amp;" "&amp;IF(計算①!D66="01T",TEXT(計算①!N66,"0000000"),TEXT(計算①!N66,"00000")))</f>
        <v/>
      </c>
      <c r="I67" t="str">
        <f>IF(計算①!A66="60100",1,"")</f>
        <v/>
      </c>
      <c r="J67" t="str">
        <f>IF(計算①!A66="60300",1,"")</f>
        <v/>
      </c>
    </row>
    <row r="68" spans="1:10" x14ac:dyDescent="0.2">
      <c r="A68" t="str">
        <f>IF(計算①!J67="","","228"&amp;初期設定!$C$4&amp;RIGHT(計算①!J67,2))</f>
        <v/>
      </c>
      <c r="B68" t="str">
        <f>IF(A68="","",計算①!K67)</f>
        <v/>
      </c>
      <c r="C68" t="str">
        <f>IF(A68="","",VLOOKUP(G68,女子選手!$B$5:$E$103,3,FALSE))</f>
        <v/>
      </c>
      <c r="D68" t="str">
        <f t="shared" si="1"/>
        <v/>
      </c>
      <c r="E68" t="str">
        <f>IF(OR(A68="",計算①!B67=""),"",28)</f>
        <v/>
      </c>
      <c r="F68" t="str">
        <f>IF(A68="","","28"&amp;初期設定!$C$4)</f>
        <v/>
      </c>
      <c r="G68" t="str">
        <f>IF(A68="","",計算①!J67)</f>
        <v/>
      </c>
      <c r="H68" t="str">
        <f>IF(OR(A68="",LEFT(計算①!A67,1)="6"),"",LEFT(計算①!A67,4)&amp;計算①!B67&amp;" "&amp;IF(計算①!D67="01T",TEXT(計算①!N67,"0000000"),TEXT(計算①!N67,"00000")))</f>
        <v/>
      </c>
      <c r="I68" t="str">
        <f>IF(計算①!A67="60100",1,"")</f>
        <v/>
      </c>
      <c r="J68" t="str">
        <f>IF(計算①!A67="60300",1,"")</f>
        <v/>
      </c>
    </row>
    <row r="69" spans="1:10" x14ac:dyDescent="0.2">
      <c r="A69" t="str">
        <f>IF(計算①!J68="","","228"&amp;初期設定!$C$4&amp;RIGHT(計算①!J68,2))</f>
        <v/>
      </c>
      <c r="B69" t="str">
        <f>IF(A69="","",計算①!K68)</f>
        <v/>
      </c>
      <c r="C69" t="str">
        <f>IF(A69="","",VLOOKUP(G69,女子選手!$B$5:$E$103,3,FALSE))</f>
        <v/>
      </c>
      <c r="D69" t="str">
        <f t="shared" si="1"/>
        <v/>
      </c>
      <c r="E69" t="str">
        <f>IF(OR(A69="",計算①!B68=""),"",28)</f>
        <v/>
      </c>
      <c r="F69" t="str">
        <f>IF(A69="","","28"&amp;初期設定!$C$4)</f>
        <v/>
      </c>
      <c r="G69" t="str">
        <f>IF(A69="","",計算①!J68)</f>
        <v/>
      </c>
      <c r="H69" t="str">
        <f>IF(OR(A69="",LEFT(計算①!A68,1)="6"),"",LEFT(計算①!A68,4)&amp;計算①!B68&amp;" "&amp;IF(計算①!D68="01T",TEXT(計算①!N68,"0000000"),TEXT(計算①!N68,"00000")))</f>
        <v/>
      </c>
      <c r="I69" t="str">
        <f>IF(計算①!A68="60100",1,"")</f>
        <v/>
      </c>
      <c r="J69" t="str">
        <f>IF(計算①!A68="60300",1,"")</f>
        <v/>
      </c>
    </row>
    <row r="70" spans="1:10" x14ac:dyDescent="0.2">
      <c r="A70" t="str">
        <f>IF(計算①!J69="","","228"&amp;初期設定!$C$4&amp;RIGHT(計算①!J69,2))</f>
        <v/>
      </c>
      <c r="B70" t="str">
        <f>IF(A70="","",計算①!K69)</f>
        <v/>
      </c>
      <c r="C70" t="str">
        <f>IF(A70="","",VLOOKUP(G70,女子選手!$B$5:$E$103,3,FALSE))</f>
        <v/>
      </c>
      <c r="D70" t="str">
        <f t="shared" si="1"/>
        <v/>
      </c>
      <c r="E70" t="str">
        <f>IF(OR(A70="",計算①!B69=""),"",28)</f>
        <v/>
      </c>
      <c r="F70" t="str">
        <f>IF(A70="","","28"&amp;初期設定!$C$4)</f>
        <v/>
      </c>
      <c r="G70" t="str">
        <f>IF(A70="","",計算①!J69)</f>
        <v/>
      </c>
      <c r="H70" t="str">
        <f>IF(OR(A70="",LEFT(計算①!A69,1)="6"),"",LEFT(計算①!A69,4)&amp;計算①!B69&amp;" "&amp;IF(計算①!D69="01T",TEXT(計算①!N69,"0000000"),TEXT(計算①!N69,"00000")))</f>
        <v/>
      </c>
      <c r="I70" t="str">
        <f>IF(計算①!A69="60100",1,"")</f>
        <v/>
      </c>
      <c r="J70" t="str">
        <f>IF(計算①!A69="60300",1,"")</f>
        <v/>
      </c>
    </row>
    <row r="71" spans="1:10" x14ac:dyDescent="0.2">
      <c r="A71" t="str">
        <f>IF(計算①!J70="","","228"&amp;初期設定!$C$4&amp;RIGHT(計算①!J70,2))</f>
        <v/>
      </c>
      <c r="B71" t="str">
        <f>IF(A71="","",計算①!K70)</f>
        <v/>
      </c>
      <c r="C71" t="str">
        <f>IF(A71="","",VLOOKUP(G71,女子選手!$B$5:$E$103,3,FALSE))</f>
        <v/>
      </c>
      <c r="D71" t="str">
        <f t="shared" si="1"/>
        <v/>
      </c>
      <c r="E71" t="str">
        <f>IF(OR(A71="",計算①!B70=""),"",28)</f>
        <v/>
      </c>
      <c r="F71" t="str">
        <f>IF(A71="","","28"&amp;初期設定!$C$4)</f>
        <v/>
      </c>
      <c r="G71" t="str">
        <f>IF(A71="","",計算①!J70)</f>
        <v/>
      </c>
      <c r="H71" t="str">
        <f>IF(OR(A71="",LEFT(計算①!A70,1)="6"),"",LEFT(計算①!A70,4)&amp;計算①!B70&amp;" "&amp;IF(計算①!D70="01T",TEXT(計算①!N70,"0000000"),TEXT(計算①!N70,"00000")))</f>
        <v/>
      </c>
      <c r="I71" t="str">
        <f>IF(計算①!A70="60100",1,"")</f>
        <v/>
      </c>
      <c r="J71" t="str">
        <f>IF(計算①!A70="60300",1,"")</f>
        <v/>
      </c>
    </row>
    <row r="72" spans="1:10" x14ac:dyDescent="0.2">
      <c r="A72" t="str">
        <f>IF(計算①!J71="","","228"&amp;初期設定!$C$4&amp;RIGHT(計算①!J71,2))</f>
        <v/>
      </c>
      <c r="B72" t="str">
        <f>IF(A72="","",計算①!K71)</f>
        <v/>
      </c>
      <c r="C72" t="str">
        <f>IF(A72="","",VLOOKUP(G72,女子選手!$B$5:$E$103,3,FALSE))</f>
        <v/>
      </c>
      <c r="D72" t="str">
        <f t="shared" si="1"/>
        <v/>
      </c>
      <c r="E72" t="str">
        <f>IF(OR(A72="",計算①!B71=""),"",28)</f>
        <v/>
      </c>
      <c r="F72" t="str">
        <f>IF(A72="","","28"&amp;初期設定!$C$4)</f>
        <v/>
      </c>
      <c r="G72" t="str">
        <f>IF(A72="","",計算①!J71)</f>
        <v/>
      </c>
      <c r="H72" t="str">
        <f>IF(OR(A72="",LEFT(計算①!A71,1)="6"),"",LEFT(計算①!A71,4)&amp;計算①!B71&amp;" "&amp;IF(計算①!D71="01T",TEXT(計算①!N71,"0000000"),TEXT(計算①!N71,"00000")))</f>
        <v/>
      </c>
      <c r="I72" t="str">
        <f>IF(計算①!A71="60100",1,"")</f>
        <v/>
      </c>
      <c r="J72" t="str">
        <f>IF(計算①!A71="60300",1,"")</f>
        <v/>
      </c>
    </row>
    <row r="73" spans="1:10" x14ac:dyDescent="0.2">
      <c r="A73" t="str">
        <f>IF(計算①!J72="","","228"&amp;初期設定!$C$4&amp;RIGHT(計算①!J72,2))</f>
        <v/>
      </c>
      <c r="B73" t="str">
        <f>IF(A73="","",計算①!K72)</f>
        <v/>
      </c>
      <c r="C73" t="str">
        <f>IF(A73="","",VLOOKUP(G73,女子選手!$B$5:$E$103,3,FALSE))</f>
        <v/>
      </c>
      <c r="D73" t="str">
        <f t="shared" si="1"/>
        <v/>
      </c>
      <c r="E73" t="str">
        <f>IF(OR(A73="",計算①!B72=""),"",28)</f>
        <v/>
      </c>
      <c r="F73" t="str">
        <f>IF(A73="","","28"&amp;初期設定!$C$4)</f>
        <v/>
      </c>
      <c r="G73" t="str">
        <f>IF(A73="","",計算①!J72)</f>
        <v/>
      </c>
      <c r="H73" t="str">
        <f>IF(OR(A73="",LEFT(計算①!A72,1)="6"),"",LEFT(計算①!A72,4)&amp;計算①!B72&amp;" "&amp;IF(計算①!D72="01T",TEXT(計算①!N72,"0000000"),TEXT(計算①!N72,"00000")))</f>
        <v/>
      </c>
      <c r="I73" t="str">
        <f>IF(計算①!A72="60100",1,"")</f>
        <v/>
      </c>
      <c r="J73" t="str">
        <f>IF(計算①!A72="60300",1,"")</f>
        <v/>
      </c>
    </row>
    <row r="74" spans="1:10" x14ac:dyDescent="0.2">
      <c r="A74" t="str">
        <f>IF(計算①!J73="","","228"&amp;初期設定!$C$4&amp;RIGHT(計算①!J73,2))</f>
        <v/>
      </c>
      <c r="B74" t="str">
        <f>IF(A74="","",計算①!K73)</f>
        <v/>
      </c>
      <c r="C74" t="str">
        <f>IF(A74="","",VLOOKUP(G74,女子選手!$B$5:$E$103,3,FALSE))</f>
        <v/>
      </c>
      <c r="D74" t="str">
        <f t="shared" si="1"/>
        <v/>
      </c>
      <c r="E74" t="str">
        <f>IF(OR(A74="",計算①!B73=""),"",28)</f>
        <v/>
      </c>
      <c r="F74" t="str">
        <f>IF(A74="","","28"&amp;初期設定!$C$4)</f>
        <v/>
      </c>
      <c r="G74" t="str">
        <f>IF(A74="","",計算①!J73)</f>
        <v/>
      </c>
      <c r="H74" t="str">
        <f>IF(OR(A74="",LEFT(計算①!A73,1)="6"),"",LEFT(計算①!A73,4)&amp;計算①!B73&amp;" "&amp;IF(計算①!D73="01T",TEXT(計算①!N73,"0000000"),TEXT(計算①!N73,"00000")))</f>
        <v/>
      </c>
      <c r="I74" t="str">
        <f>IF(計算①!A73="60100",1,"")</f>
        <v/>
      </c>
      <c r="J74" t="str">
        <f>IF(計算①!A73="60300",1,"")</f>
        <v/>
      </c>
    </row>
    <row r="75" spans="1:10" x14ac:dyDescent="0.2">
      <c r="A75" t="str">
        <f>IF(計算①!J74="","","228"&amp;初期設定!$C$4&amp;RIGHT(計算①!J74,2))</f>
        <v/>
      </c>
      <c r="B75" t="str">
        <f>IF(A75="","",計算①!K74)</f>
        <v/>
      </c>
      <c r="C75" t="str">
        <f>IF(A75="","",VLOOKUP(G75,女子選手!$B$5:$E$103,3,FALSE))</f>
        <v/>
      </c>
      <c r="D75" t="str">
        <f t="shared" si="1"/>
        <v/>
      </c>
      <c r="E75" t="str">
        <f>IF(OR(A75="",計算①!B74=""),"",28)</f>
        <v/>
      </c>
      <c r="F75" t="str">
        <f>IF(A75="","","28"&amp;初期設定!$C$4)</f>
        <v/>
      </c>
      <c r="G75" t="str">
        <f>IF(A75="","",計算①!J74)</f>
        <v/>
      </c>
      <c r="H75" t="str">
        <f>IF(OR(A75="",LEFT(計算①!A74,1)="6"),"",LEFT(計算①!A74,4)&amp;計算①!B74&amp;" "&amp;IF(計算①!D74="01T",TEXT(計算①!N74,"0000000"),TEXT(計算①!N74,"00000")))</f>
        <v/>
      </c>
      <c r="I75" t="str">
        <f>IF(計算①!A74="60100",1,"")</f>
        <v/>
      </c>
      <c r="J75" t="str">
        <f>IF(計算①!A74="60300",1,"")</f>
        <v/>
      </c>
    </row>
    <row r="76" spans="1:10" x14ac:dyDescent="0.2">
      <c r="A76" t="str">
        <f>IF(計算①!J75="","","228"&amp;初期設定!$C$4&amp;RIGHT(計算①!J75,2))</f>
        <v/>
      </c>
      <c r="B76" t="str">
        <f>IF(A76="","",計算①!K75)</f>
        <v/>
      </c>
      <c r="C76" t="str">
        <f>IF(A76="","",VLOOKUP(G76,女子選手!$B$5:$E$103,3,FALSE))</f>
        <v/>
      </c>
      <c r="D76" t="str">
        <f t="shared" si="1"/>
        <v/>
      </c>
      <c r="E76" t="str">
        <f>IF(OR(A76="",計算①!B75=""),"",28)</f>
        <v/>
      </c>
      <c r="F76" t="str">
        <f>IF(A76="","","28"&amp;初期設定!$C$4)</f>
        <v/>
      </c>
      <c r="G76" t="str">
        <f>IF(A76="","",計算①!J75)</f>
        <v/>
      </c>
      <c r="H76" t="str">
        <f>IF(OR(A76="",LEFT(計算①!A75,1)="6"),"",LEFT(計算①!A75,4)&amp;計算①!B75&amp;" "&amp;IF(計算①!D75="01T",TEXT(計算①!N75,"0000000"),TEXT(計算①!N75,"00000")))</f>
        <v/>
      </c>
      <c r="I76" t="str">
        <f>IF(計算①!A75="60100",1,"")</f>
        <v/>
      </c>
      <c r="J76" t="str">
        <f>IF(計算①!A75="60300",1,"")</f>
        <v/>
      </c>
    </row>
    <row r="77" spans="1:10" x14ac:dyDescent="0.2">
      <c r="A77" t="str">
        <f>IF(計算①!J76="","","228"&amp;初期設定!$C$4&amp;RIGHT(計算①!J76,2))</f>
        <v/>
      </c>
      <c r="B77" t="str">
        <f>IF(A77="","",計算①!K76)</f>
        <v/>
      </c>
      <c r="C77" t="str">
        <f>IF(A77="","",VLOOKUP(G77,女子選手!$B$5:$E$103,3,FALSE))</f>
        <v/>
      </c>
      <c r="D77" t="str">
        <f t="shared" si="1"/>
        <v/>
      </c>
      <c r="E77" t="str">
        <f>IF(OR(A77="",計算①!B76=""),"",28)</f>
        <v/>
      </c>
      <c r="F77" t="str">
        <f>IF(A77="","","28"&amp;初期設定!$C$4)</f>
        <v/>
      </c>
      <c r="G77" t="str">
        <f>IF(A77="","",計算①!J76)</f>
        <v/>
      </c>
      <c r="H77" t="str">
        <f>IF(OR(A77="",LEFT(計算①!A76,1)="6"),"",LEFT(計算①!A76,4)&amp;計算①!B76&amp;" "&amp;IF(計算①!D76="01T",TEXT(計算①!N76,"0000000"),TEXT(計算①!N76,"00000")))</f>
        <v/>
      </c>
      <c r="I77" t="str">
        <f>IF(計算①!A76="60100",1,"")</f>
        <v/>
      </c>
      <c r="J77" t="str">
        <f>IF(計算①!A76="60300",1,"")</f>
        <v/>
      </c>
    </row>
    <row r="78" spans="1:10" x14ac:dyDescent="0.2">
      <c r="A78" t="str">
        <f>IF(計算①!J77="","","228"&amp;初期設定!$C$4&amp;RIGHT(計算①!J77,2))</f>
        <v/>
      </c>
      <c r="B78" t="str">
        <f>IF(A78="","",計算①!K77)</f>
        <v/>
      </c>
      <c r="C78" t="str">
        <f>IF(A78="","",VLOOKUP(G78,女子選手!$B$5:$E$103,3,FALSE))</f>
        <v/>
      </c>
      <c r="D78" t="str">
        <f t="shared" si="1"/>
        <v/>
      </c>
      <c r="E78" t="str">
        <f>IF(OR(A78="",計算①!B77=""),"",28)</f>
        <v/>
      </c>
      <c r="F78" t="str">
        <f>IF(A78="","","28"&amp;初期設定!$C$4)</f>
        <v/>
      </c>
      <c r="G78" t="str">
        <f>IF(A78="","",計算①!J77)</f>
        <v/>
      </c>
      <c r="H78" t="str">
        <f>IF(OR(A78="",LEFT(計算①!A77,1)="6"),"",LEFT(計算①!A77,4)&amp;計算①!B77&amp;" "&amp;IF(計算①!D77="01T",TEXT(計算①!N77,"0000000"),TEXT(計算①!N77,"00000")))</f>
        <v/>
      </c>
      <c r="I78" t="str">
        <f>IF(計算①!A77="60100",1,"")</f>
        <v/>
      </c>
      <c r="J78" t="str">
        <f>IF(計算①!A77="60300",1,"")</f>
        <v/>
      </c>
    </row>
    <row r="79" spans="1:10" x14ac:dyDescent="0.2">
      <c r="A79" t="str">
        <f>IF(計算①!J78="","","228"&amp;初期設定!$C$4&amp;RIGHT(計算①!J78,2))</f>
        <v/>
      </c>
      <c r="B79" t="str">
        <f>IF(A79="","",計算①!K78)</f>
        <v/>
      </c>
      <c r="C79" t="str">
        <f>IF(A79="","",VLOOKUP(G79,女子選手!$B$5:$E$103,3,FALSE))</f>
        <v/>
      </c>
      <c r="D79" t="str">
        <f t="shared" si="1"/>
        <v/>
      </c>
      <c r="E79" t="str">
        <f>IF(OR(A79="",計算①!B78=""),"",28)</f>
        <v/>
      </c>
      <c r="F79" t="str">
        <f>IF(A79="","","28"&amp;初期設定!$C$4)</f>
        <v/>
      </c>
      <c r="G79" t="str">
        <f>IF(A79="","",計算①!J78)</f>
        <v/>
      </c>
      <c r="H79" t="str">
        <f>IF(OR(A79="",LEFT(計算①!A78,1)="6"),"",LEFT(計算①!A78,4)&amp;計算①!B78&amp;" "&amp;IF(計算①!D78="01T",TEXT(計算①!N78,"0000000"),TEXT(計算①!N78,"00000")))</f>
        <v/>
      </c>
      <c r="I79" t="str">
        <f>IF(計算①!A78="60100",1,"")</f>
        <v/>
      </c>
      <c r="J79" t="str">
        <f>IF(計算①!A78="60300",1,"")</f>
        <v/>
      </c>
    </row>
    <row r="80" spans="1:10" x14ac:dyDescent="0.2">
      <c r="A80" t="str">
        <f>IF(計算①!J79="","","228"&amp;初期設定!$C$4&amp;RIGHT(計算①!J79,2))</f>
        <v/>
      </c>
      <c r="B80" t="str">
        <f>IF(A80="","",計算①!K79)</f>
        <v/>
      </c>
      <c r="C80" t="str">
        <f>IF(A80="","",VLOOKUP(G80,女子選手!$B$5:$E$103,3,FALSE))</f>
        <v/>
      </c>
      <c r="D80" t="str">
        <f t="shared" si="1"/>
        <v/>
      </c>
      <c r="E80" t="str">
        <f>IF(OR(A80="",計算①!B79=""),"",28)</f>
        <v/>
      </c>
      <c r="F80" t="str">
        <f>IF(A80="","","28"&amp;初期設定!$C$4)</f>
        <v/>
      </c>
      <c r="G80" t="str">
        <f>IF(A80="","",計算①!J79)</f>
        <v/>
      </c>
      <c r="H80" t="str">
        <f>IF(OR(A80="",LEFT(計算①!A79,1)="6"),"",LEFT(計算①!A79,4)&amp;計算①!B79&amp;" "&amp;IF(計算①!D79="01T",TEXT(計算①!N79,"0000000"),TEXT(計算①!N79,"00000")))</f>
        <v/>
      </c>
      <c r="I80" t="str">
        <f>IF(計算①!A79="60100",1,"")</f>
        <v/>
      </c>
      <c r="J80" t="str">
        <f>IF(計算①!A79="60300",1,"")</f>
        <v/>
      </c>
    </row>
    <row r="81" spans="1:10" x14ac:dyDescent="0.2">
      <c r="A81" t="str">
        <f>IF(計算①!J80="","","228"&amp;初期設定!$C$4&amp;RIGHT(計算①!J80,2))</f>
        <v/>
      </c>
      <c r="B81" t="str">
        <f>IF(A81="","",計算①!K80)</f>
        <v/>
      </c>
      <c r="C81" t="str">
        <f>IF(A81="","",VLOOKUP(G81,女子選手!$B$5:$E$103,3,FALSE))</f>
        <v/>
      </c>
      <c r="D81" t="str">
        <f t="shared" si="1"/>
        <v/>
      </c>
      <c r="E81" t="str">
        <f>IF(OR(A81="",計算①!B80=""),"",28)</f>
        <v/>
      </c>
      <c r="F81" t="str">
        <f>IF(A81="","","28"&amp;初期設定!$C$4)</f>
        <v/>
      </c>
      <c r="G81" t="str">
        <f>IF(A81="","",計算①!J80)</f>
        <v/>
      </c>
      <c r="H81" t="str">
        <f>IF(OR(A81="",LEFT(計算①!A80,1)="6"),"",LEFT(計算①!A80,4)&amp;計算①!B80&amp;" "&amp;IF(計算①!D80="01T",TEXT(計算①!N80,"0000000"),TEXT(計算①!N80,"00000")))</f>
        <v/>
      </c>
      <c r="I81" t="str">
        <f>IF(計算①!A80="60100",1,"")</f>
        <v/>
      </c>
      <c r="J81" t="str">
        <f>IF(計算①!A80="60300",1,"")</f>
        <v/>
      </c>
    </row>
    <row r="82" spans="1:10" x14ac:dyDescent="0.2">
      <c r="A82" t="str">
        <f>IF(計算①!J81="","","228"&amp;初期設定!$C$4&amp;RIGHT(計算①!J81,2))</f>
        <v/>
      </c>
      <c r="B82" t="str">
        <f>IF(A82="","",計算①!K81)</f>
        <v/>
      </c>
      <c r="C82" t="str">
        <f>IF(A82="","",VLOOKUP(G82,女子選手!$B$5:$E$103,3,FALSE))</f>
        <v/>
      </c>
      <c r="D82" t="str">
        <f t="shared" si="1"/>
        <v/>
      </c>
      <c r="E82" t="str">
        <f>IF(OR(A82="",計算①!B81=""),"",28)</f>
        <v/>
      </c>
      <c r="F82" t="str">
        <f>IF(A82="","","28"&amp;初期設定!$C$4)</f>
        <v/>
      </c>
      <c r="G82" t="str">
        <f>IF(A82="","",計算①!J81)</f>
        <v/>
      </c>
      <c r="H82" t="str">
        <f>IF(OR(A82="",LEFT(計算①!A81,1)="6"),"",LEFT(計算①!A81,4)&amp;計算①!B81&amp;" "&amp;IF(計算①!D81="01T",TEXT(計算①!N81,"0000000"),TEXT(計算①!N81,"00000")))</f>
        <v/>
      </c>
      <c r="I82" t="str">
        <f>IF(計算①!A81="60100",1,"")</f>
        <v/>
      </c>
      <c r="J82" t="str">
        <f>IF(計算①!A81="60300",1,"")</f>
        <v/>
      </c>
    </row>
    <row r="83" spans="1:10" x14ac:dyDescent="0.2">
      <c r="A83" t="str">
        <f>IF(計算①!J82="","","228"&amp;初期設定!$C$4&amp;RIGHT(計算①!J82,2))</f>
        <v/>
      </c>
      <c r="B83" t="str">
        <f>IF(A83="","",計算①!K82)</f>
        <v/>
      </c>
      <c r="C83" t="str">
        <f>IF(A83="","",VLOOKUP(G83,女子選手!$B$5:$E$103,3,FALSE))</f>
        <v/>
      </c>
      <c r="D83" t="str">
        <f t="shared" si="1"/>
        <v/>
      </c>
      <c r="E83" t="str">
        <f>IF(OR(A83="",計算①!B82=""),"",28)</f>
        <v/>
      </c>
      <c r="F83" t="str">
        <f>IF(A83="","","28"&amp;初期設定!$C$4)</f>
        <v/>
      </c>
      <c r="G83" t="str">
        <f>IF(A83="","",計算①!J82)</f>
        <v/>
      </c>
      <c r="H83" t="str">
        <f>IF(OR(A83="",LEFT(計算①!A82,1)="6"),"",LEFT(計算①!A82,4)&amp;計算①!B82&amp;" "&amp;IF(計算①!D82="01T",TEXT(計算①!N82,"0000000"),TEXT(計算①!N82,"00000")))</f>
        <v/>
      </c>
      <c r="I83" t="str">
        <f>IF(計算①!A82="60100",1,"")</f>
        <v/>
      </c>
      <c r="J83" t="str">
        <f>IF(計算①!A82="60300",1,"")</f>
        <v/>
      </c>
    </row>
    <row r="84" spans="1:10" x14ac:dyDescent="0.2">
      <c r="A84" t="str">
        <f>IF(計算①!J83="","","228"&amp;初期設定!$C$4&amp;RIGHT(計算①!J83,2))</f>
        <v/>
      </c>
      <c r="B84" t="str">
        <f>IF(A84="","",計算①!K83)</f>
        <v/>
      </c>
      <c r="C84" t="str">
        <f>IF(A84="","",VLOOKUP(G84,女子選手!$B$5:$E$103,3,FALSE))</f>
        <v/>
      </c>
      <c r="D84" t="str">
        <f t="shared" si="1"/>
        <v/>
      </c>
      <c r="E84" t="str">
        <f>IF(OR(A84="",計算①!B83=""),"",28)</f>
        <v/>
      </c>
      <c r="F84" t="str">
        <f>IF(A84="","","28"&amp;初期設定!$C$4)</f>
        <v/>
      </c>
      <c r="G84" t="str">
        <f>IF(A84="","",計算①!J83)</f>
        <v/>
      </c>
      <c r="H84" t="str">
        <f>IF(OR(A84="",LEFT(計算①!A83,1)="6"),"",LEFT(計算①!A83,4)&amp;計算①!B83&amp;" "&amp;IF(計算①!D83="01T",TEXT(計算①!N83,"0000000"),TEXT(計算①!N83,"00000")))</f>
        <v/>
      </c>
      <c r="I84" t="str">
        <f>IF(計算①!A83="60100",1,"")</f>
        <v/>
      </c>
      <c r="J84" t="str">
        <f>IF(計算①!A83="60300",1,"")</f>
        <v/>
      </c>
    </row>
    <row r="85" spans="1:10" x14ac:dyDescent="0.2">
      <c r="A85" t="str">
        <f>IF(計算①!J84="","","228"&amp;初期設定!$C$4&amp;RIGHT(計算①!J84,2))</f>
        <v/>
      </c>
      <c r="B85" t="str">
        <f>IF(A85="","",計算①!K84)</f>
        <v/>
      </c>
      <c r="C85" t="str">
        <f>IF(A85="","",VLOOKUP(G85,女子選手!$B$5:$E$103,3,FALSE))</f>
        <v/>
      </c>
      <c r="D85" t="str">
        <f t="shared" si="1"/>
        <v/>
      </c>
      <c r="E85" t="str">
        <f>IF(OR(A85="",計算①!B84=""),"",28)</f>
        <v/>
      </c>
      <c r="F85" t="str">
        <f>IF(A85="","","28"&amp;初期設定!$C$4)</f>
        <v/>
      </c>
      <c r="G85" t="str">
        <f>IF(A85="","",計算①!J84)</f>
        <v/>
      </c>
      <c r="H85" t="str">
        <f>IF(OR(A85="",LEFT(計算①!A84,1)="6"),"",LEFT(計算①!A84,4)&amp;計算①!B84&amp;" "&amp;IF(計算①!D84="01T",TEXT(計算①!N84,"0000000"),TEXT(計算①!N84,"00000")))</f>
        <v/>
      </c>
      <c r="I85" t="str">
        <f>IF(計算①!A84="60100",1,"")</f>
        <v/>
      </c>
      <c r="J85" t="str">
        <f>IF(計算①!A84="60300",1,"")</f>
        <v/>
      </c>
    </row>
    <row r="86" spans="1:10" x14ac:dyDescent="0.2">
      <c r="A86" t="str">
        <f>IF(計算①!J85="","","228"&amp;初期設定!$C$4&amp;RIGHT(計算①!J85,2))</f>
        <v/>
      </c>
      <c r="B86" t="str">
        <f>IF(A86="","",計算①!K85)</f>
        <v/>
      </c>
      <c r="C86" t="str">
        <f>IF(A86="","",VLOOKUP(G86,女子選手!$B$5:$E$103,3,FALSE))</f>
        <v/>
      </c>
      <c r="D86" t="str">
        <f t="shared" si="1"/>
        <v/>
      </c>
      <c r="E86" t="str">
        <f>IF(OR(A86="",計算①!B85=""),"",28)</f>
        <v/>
      </c>
      <c r="F86" t="str">
        <f>IF(A86="","","28"&amp;初期設定!$C$4)</f>
        <v/>
      </c>
      <c r="G86" t="str">
        <f>IF(A86="","",計算①!J85)</f>
        <v/>
      </c>
      <c r="H86" t="str">
        <f>IF(OR(A86="",LEFT(計算①!A85,1)="6"),"",LEFT(計算①!A85,4)&amp;計算①!B85&amp;" "&amp;IF(計算①!D85="01T",TEXT(計算①!N85,"0000000"),TEXT(計算①!N85,"00000")))</f>
        <v/>
      </c>
      <c r="I86" t="str">
        <f>IF(計算①!A85="60100",1,"")</f>
        <v/>
      </c>
      <c r="J86" t="str">
        <f>IF(計算①!A85="60300",1,"")</f>
        <v/>
      </c>
    </row>
    <row r="87" spans="1:10" x14ac:dyDescent="0.2">
      <c r="A87" t="str">
        <f>IF(計算①!J86="","","228"&amp;初期設定!$C$4&amp;RIGHT(計算①!J86,2))</f>
        <v/>
      </c>
      <c r="B87" t="str">
        <f>IF(A87="","",計算①!K86)</f>
        <v/>
      </c>
      <c r="C87" t="str">
        <f>IF(A87="","",VLOOKUP(G87,女子選手!$B$5:$E$103,3,FALSE))</f>
        <v/>
      </c>
      <c r="D87" t="str">
        <f t="shared" si="1"/>
        <v/>
      </c>
      <c r="E87" t="str">
        <f>IF(OR(A87="",計算①!B86=""),"",28)</f>
        <v/>
      </c>
      <c r="F87" t="str">
        <f>IF(A87="","","28"&amp;初期設定!$C$4)</f>
        <v/>
      </c>
      <c r="G87" t="str">
        <f>IF(A87="","",計算①!J86)</f>
        <v/>
      </c>
      <c r="H87" t="str">
        <f>IF(OR(A87="",LEFT(計算①!A86,1)="6"),"",LEFT(計算①!A86,4)&amp;計算①!B86&amp;" "&amp;IF(計算①!D86="01T",TEXT(計算①!N86,"0000000"),TEXT(計算①!N86,"00000")))</f>
        <v/>
      </c>
      <c r="I87" t="str">
        <f>IF(計算①!A86="60100",1,"")</f>
        <v/>
      </c>
      <c r="J87" t="str">
        <f>IF(計算①!A86="60300",1,"")</f>
        <v/>
      </c>
    </row>
    <row r="88" spans="1:10" x14ac:dyDescent="0.2">
      <c r="A88" t="str">
        <f>IF(計算①!J87="","","228"&amp;初期設定!$C$4&amp;RIGHT(計算①!J87,2))</f>
        <v/>
      </c>
      <c r="B88" t="str">
        <f>IF(A88="","",計算①!K87)</f>
        <v/>
      </c>
      <c r="C88" t="str">
        <f>IF(A88="","",VLOOKUP(G88,女子選手!$B$5:$E$103,3,FALSE))</f>
        <v/>
      </c>
      <c r="D88" t="str">
        <f t="shared" si="1"/>
        <v/>
      </c>
      <c r="E88" t="str">
        <f>IF(OR(A88="",計算①!B87=""),"",28)</f>
        <v/>
      </c>
      <c r="F88" t="str">
        <f>IF(A88="","","28"&amp;初期設定!$C$4)</f>
        <v/>
      </c>
      <c r="G88" t="str">
        <f>IF(A88="","",計算①!J87)</f>
        <v/>
      </c>
      <c r="H88" t="str">
        <f>IF(OR(A88="",LEFT(計算①!A87,1)="6"),"",LEFT(計算①!A87,4)&amp;計算①!B87&amp;" "&amp;IF(計算①!D87="01T",TEXT(計算①!N87,"0000000"),TEXT(計算①!N87,"00000")))</f>
        <v/>
      </c>
      <c r="I88" t="str">
        <f>IF(計算①!A87="60100",1,"")</f>
        <v/>
      </c>
      <c r="J88" t="str">
        <f>IF(計算①!A87="60300",1,"")</f>
        <v/>
      </c>
    </row>
    <row r="89" spans="1:10" x14ac:dyDescent="0.2">
      <c r="A89" t="str">
        <f>IF(計算①!J88="","","228"&amp;初期設定!$C$4&amp;RIGHT(計算①!J88,2))</f>
        <v/>
      </c>
      <c r="B89" t="str">
        <f>IF(A89="","",計算①!K88)</f>
        <v/>
      </c>
      <c r="C89" t="str">
        <f>IF(A89="","",VLOOKUP(G89,女子選手!$B$5:$E$103,3,FALSE))</f>
        <v/>
      </c>
      <c r="D89" t="str">
        <f t="shared" si="1"/>
        <v/>
      </c>
      <c r="E89" t="str">
        <f>IF(OR(A89="",計算①!B88=""),"",28)</f>
        <v/>
      </c>
      <c r="F89" t="str">
        <f>IF(A89="","","28"&amp;初期設定!$C$4)</f>
        <v/>
      </c>
      <c r="G89" t="str">
        <f>IF(A89="","",計算①!J88)</f>
        <v/>
      </c>
      <c r="H89" t="str">
        <f>IF(OR(A89="",LEFT(計算①!A88,1)="6"),"",LEFT(計算①!A88,4)&amp;計算①!B88&amp;" "&amp;IF(計算①!D88="01T",TEXT(計算①!N88,"0000000"),TEXT(計算①!N88,"00000")))</f>
        <v/>
      </c>
      <c r="I89" t="str">
        <f>IF(計算①!A88="60100",1,"")</f>
        <v/>
      </c>
      <c r="J89" t="str">
        <f>IF(計算①!A88="60300",1,"")</f>
        <v/>
      </c>
    </row>
    <row r="90" spans="1:10" x14ac:dyDescent="0.2">
      <c r="A90" t="str">
        <f>IF(計算①!J89="","","228"&amp;初期設定!$C$4&amp;RIGHT(計算①!J89,2))</f>
        <v/>
      </c>
      <c r="B90" t="str">
        <f>IF(A90="","",計算①!K89)</f>
        <v/>
      </c>
      <c r="C90" t="str">
        <f>IF(A90="","",VLOOKUP(G90,女子選手!$B$5:$E$103,3,FALSE))</f>
        <v/>
      </c>
      <c r="D90" t="str">
        <f t="shared" si="1"/>
        <v/>
      </c>
      <c r="E90" t="str">
        <f>IF(OR(A90="",計算①!B89=""),"",28)</f>
        <v/>
      </c>
      <c r="F90" t="str">
        <f>IF(A90="","","28"&amp;初期設定!$C$4)</f>
        <v/>
      </c>
      <c r="G90" t="str">
        <f>IF(A90="","",計算①!J89)</f>
        <v/>
      </c>
      <c r="H90" t="str">
        <f>IF(OR(A90="",LEFT(計算①!A89,1)="6"),"",LEFT(計算①!A89,4)&amp;計算①!B89&amp;" "&amp;IF(計算①!D89="01T",TEXT(計算①!N89,"0000000"),TEXT(計算①!N89,"00000")))</f>
        <v/>
      </c>
      <c r="I90" t="str">
        <f>IF(計算①!A89="60100",1,"")</f>
        <v/>
      </c>
      <c r="J90" t="str">
        <f>IF(計算①!A89="60300",1,"")</f>
        <v/>
      </c>
    </row>
    <row r="91" spans="1:10" x14ac:dyDescent="0.2">
      <c r="A91" t="str">
        <f>IF(計算①!J90="","","228"&amp;初期設定!$C$4&amp;RIGHT(計算①!J90,2))</f>
        <v/>
      </c>
      <c r="B91" t="str">
        <f>IF(A91="","",計算①!K90)</f>
        <v/>
      </c>
      <c r="C91" t="str">
        <f>IF(A91="","",VLOOKUP(G91,女子選手!$B$5:$E$103,3,FALSE))</f>
        <v/>
      </c>
      <c r="D91" t="str">
        <f t="shared" si="1"/>
        <v/>
      </c>
      <c r="E91" t="str">
        <f>IF(OR(A91="",計算①!B90=""),"",28)</f>
        <v/>
      </c>
      <c r="F91" t="str">
        <f>IF(A91="","","28"&amp;初期設定!$C$4)</f>
        <v/>
      </c>
      <c r="G91" t="str">
        <f>IF(A91="","",計算①!J90)</f>
        <v/>
      </c>
      <c r="H91" t="str">
        <f>IF(OR(A91="",LEFT(計算①!A90,1)="6"),"",LEFT(計算①!A90,4)&amp;計算①!B90&amp;" "&amp;IF(計算①!D90="01T",TEXT(計算①!N90,"0000000"),TEXT(計算①!N90,"00000")))</f>
        <v/>
      </c>
      <c r="I91" t="str">
        <f>IF(計算①!A90="60100",1,"")</f>
        <v/>
      </c>
      <c r="J91" t="str">
        <f>IF(計算①!A90="60300",1,"")</f>
        <v/>
      </c>
    </row>
    <row r="92" spans="1:10" x14ac:dyDescent="0.2">
      <c r="A92" t="str">
        <f>IF(計算①!J91="","","228"&amp;初期設定!$C$4&amp;RIGHT(計算①!J91,2))</f>
        <v/>
      </c>
      <c r="B92" t="str">
        <f>IF(A92="","",計算①!K91)</f>
        <v/>
      </c>
      <c r="C92" t="str">
        <f>IF(A92="","",VLOOKUP(G92,女子選手!$B$5:$E$103,3,FALSE))</f>
        <v/>
      </c>
      <c r="D92" t="str">
        <f t="shared" si="1"/>
        <v/>
      </c>
      <c r="E92" t="str">
        <f>IF(OR(A92="",計算①!B91=""),"",28)</f>
        <v/>
      </c>
      <c r="F92" t="str">
        <f>IF(A92="","","28"&amp;初期設定!$C$4)</f>
        <v/>
      </c>
      <c r="G92" t="str">
        <f>IF(A92="","",計算①!J91)</f>
        <v/>
      </c>
      <c r="H92" t="str">
        <f>IF(OR(A92="",LEFT(計算①!A91,1)="6"),"",LEFT(計算①!A91,4)&amp;計算①!B91&amp;" "&amp;IF(計算①!D91="01T",TEXT(計算①!N91,"0000000"),TEXT(計算①!N91,"00000")))</f>
        <v/>
      </c>
      <c r="I92" t="str">
        <f>IF(計算①!A91="60100",1,"")</f>
        <v/>
      </c>
      <c r="J92" t="str">
        <f>IF(計算①!A91="60300",1,"")</f>
        <v/>
      </c>
    </row>
    <row r="93" spans="1:10" x14ac:dyDescent="0.2">
      <c r="A93" t="str">
        <f>IF(計算①!J92="","","228"&amp;初期設定!$C$4&amp;RIGHT(計算①!J92,2))</f>
        <v/>
      </c>
      <c r="B93" t="str">
        <f>IF(A93="","",計算①!K92)</f>
        <v/>
      </c>
      <c r="C93" t="str">
        <f>IF(A93="","",VLOOKUP(G93,女子選手!$B$5:$E$103,3,FALSE))</f>
        <v/>
      </c>
      <c r="D93" t="str">
        <f t="shared" si="1"/>
        <v/>
      </c>
      <c r="E93" t="str">
        <f>IF(OR(A93="",計算①!B92=""),"",28)</f>
        <v/>
      </c>
      <c r="F93" t="str">
        <f>IF(A93="","","28"&amp;初期設定!$C$4)</f>
        <v/>
      </c>
      <c r="G93" t="str">
        <f>IF(A93="","",計算①!J92)</f>
        <v/>
      </c>
      <c r="H93" t="str">
        <f>IF(OR(A93="",LEFT(計算①!A92,1)="6"),"",LEFT(計算①!A92,4)&amp;計算①!B92&amp;" "&amp;IF(計算①!D92="01T",TEXT(計算①!N92,"0000000"),TEXT(計算①!N92,"00000")))</f>
        <v/>
      </c>
      <c r="I93" t="str">
        <f>IF(計算①!A92="60100",1,"")</f>
        <v/>
      </c>
      <c r="J93" t="str">
        <f>IF(計算①!A92="60300",1,"")</f>
        <v/>
      </c>
    </row>
    <row r="94" spans="1:10" x14ac:dyDescent="0.2">
      <c r="A94" t="str">
        <f>IF(計算①!J93="","","228"&amp;初期設定!$C$4&amp;RIGHT(計算①!J93,2))</f>
        <v/>
      </c>
      <c r="B94" t="str">
        <f>IF(A94="","",計算①!K93)</f>
        <v/>
      </c>
      <c r="C94" t="str">
        <f>IF(A94="","",VLOOKUP(G94,女子選手!$B$5:$E$103,3,FALSE))</f>
        <v/>
      </c>
      <c r="D94" t="str">
        <f t="shared" si="1"/>
        <v/>
      </c>
      <c r="E94" t="str">
        <f>IF(OR(A94="",計算①!B93=""),"",28)</f>
        <v/>
      </c>
      <c r="F94" t="str">
        <f>IF(A94="","","28"&amp;初期設定!$C$4)</f>
        <v/>
      </c>
      <c r="G94" t="str">
        <f>IF(A94="","",計算①!J93)</f>
        <v/>
      </c>
      <c r="H94" t="str">
        <f>IF(OR(A94="",LEFT(計算①!A93,1)="6"),"",LEFT(計算①!A93,4)&amp;計算①!B93&amp;" "&amp;IF(計算①!D93="01T",TEXT(計算①!N93,"0000000"),TEXT(計算①!N93,"00000")))</f>
        <v/>
      </c>
      <c r="I94" t="str">
        <f>IF(計算①!A93="60100",1,"")</f>
        <v/>
      </c>
      <c r="J94" t="str">
        <f>IF(計算①!A93="60300",1,"")</f>
        <v/>
      </c>
    </row>
    <row r="95" spans="1:10" x14ac:dyDescent="0.2">
      <c r="A95" t="str">
        <f>IF(計算①!J94="","","228"&amp;初期設定!$C$4&amp;RIGHT(計算①!J94,2))</f>
        <v/>
      </c>
      <c r="B95" t="str">
        <f>IF(A95="","",計算①!K94)</f>
        <v/>
      </c>
      <c r="C95" t="str">
        <f>IF(A95="","",VLOOKUP(G95,女子選手!$B$5:$E$103,3,FALSE))</f>
        <v/>
      </c>
      <c r="D95" t="str">
        <f t="shared" si="1"/>
        <v/>
      </c>
      <c r="E95" t="str">
        <f>IF(OR(A95="",計算①!B94=""),"",28)</f>
        <v/>
      </c>
      <c r="F95" t="str">
        <f>IF(A95="","","28"&amp;初期設定!$C$4)</f>
        <v/>
      </c>
      <c r="G95" t="str">
        <f>IF(A95="","",計算①!J94)</f>
        <v/>
      </c>
      <c r="H95" t="str">
        <f>IF(OR(A95="",LEFT(計算①!A94,1)="6"),"",LEFT(計算①!A94,4)&amp;計算①!B94&amp;" "&amp;IF(計算①!D94="01T",TEXT(計算①!N94,"0000000"),TEXT(計算①!N94,"00000")))</f>
        <v/>
      </c>
      <c r="I95" t="str">
        <f>IF(計算①!A94="60100",1,"")</f>
        <v/>
      </c>
      <c r="J95" t="str">
        <f>IF(計算①!A94="60300",1,"")</f>
        <v/>
      </c>
    </row>
    <row r="96" spans="1:10" x14ac:dyDescent="0.2">
      <c r="A96" t="str">
        <f>IF(計算①!J95="","","228"&amp;初期設定!$C$4&amp;RIGHT(計算①!J95,2))</f>
        <v/>
      </c>
      <c r="B96" t="str">
        <f>IF(A96="","",計算①!K95)</f>
        <v/>
      </c>
      <c r="C96" t="str">
        <f>IF(A96="","",VLOOKUP(G96,女子選手!$B$5:$E$103,3,FALSE))</f>
        <v/>
      </c>
      <c r="D96" t="str">
        <f t="shared" si="1"/>
        <v/>
      </c>
      <c r="E96" t="str">
        <f>IF(OR(A96="",計算①!B95=""),"",28)</f>
        <v/>
      </c>
      <c r="F96" t="str">
        <f>IF(A96="","","28"&amp;初期設定!$C$4)</f>
        <v/>
      </c>
      <c r="G96" t="str">
        <f>IF(A96="","",計算①!J95)</f>
        <v/>
      </c>
      <c r="H96" t="str">
        <f>IF(OR(A96="",LEFT(計算①!A95,1)="6"),"",LEFT(計算①!A95,4)&amp;計算①!B95&amp;" "&amp;IF(計算①!D95="01T",TEXT(計算①!N95,"0000000"),TEXT(計算①!N95,"00000")))</f>
        <v/>
      </c>
      <c r="I96" t="str">
        <f>IF(計算①!A95="60100",1,"")</f>
        <v/>
      </c>
      <c r="J96" t="str">
        <f>IF(計算①!A95="60300",1,"")</f>
        <v/>
      </c>
    </row>
    <row r="97" spans="1:10" x14ac:dyDescent="0.2">
      <c r="A97" t="str">
        <f>IF(計算①!J96="","","228"&amp;初期設定!$C$4&amp;RIGHT(計算①!J96,2))</f>
        <v/>
      </c>
      <c r="B97" t="str">
        <f>IF(A97="","",計算①!K96)</f>
        <v/>
      </c>
      <c r="C97" t="str">
        <f>IF(A97="","",VLOOKUP(G97,女子選手!$B$5:$E$103,3,FALSE))</f>
        <v/>
      </c>
      <c r="D97" t="str">
        <f t="shared" si="1"/>
        <v/>
      </c>
      <c r="E97" t="str">
        <f>IF(OR(A97="",計算①!B96=""),"",28)</f>
        <v/>
      </c>
      <c r="F97" t="str">
        <f>IF(A97="","","28"&amp;初期設定!$C$4)</f>
        <v/>
      </c>
      <c r="G97" t="str">
        <f>IF(A97="","",計算①!J96)</f>
        <v/>
      </c>
      <c r="H97" t="str">
        <f>IF(OR(A97="",LEFT(計算①!A96,1)="6"),"",LEFT(計算①!A96,4)&amp;計算①!B96&amp;" "&amp;IF(計算①!D96="01T",TEXT(計算①!N96,"0000000"),TEXT(計算①!N96,"00000")))</f>
        <v/>
      </c>
      <c r="I97" t="str">
        <f>IF(計算①!A96="60100",1,"")</f>
        <v/>
      </c>
      <c r="J97" t="str">
        <f>IF(計算①!A96="60300",1,"")</f>
        <v/>
      </c>
    </row>
    <row r="98" spans="1:10" x14ac:dyDescent="0.2">
      <c r="A98" t="str">
        <f>IF(計算①!J97="","","228"&amp;初期設定!$C$4&amp;RIGHT(計算①!J97,2))</f>
        <v/>
      </c>
      <c r="B98" t="str">
        <f>IF(A98="","",計算①!K97)</f>
        <v/>
      </c>
      <c r="C98" t="str">
        <f>IF(A98="","",VLOOKUP(G98,女子選手!$B$5:$E$103,3,FALSE))</f>
        <v/>
      </c>
      <c r="D98" t="str">
        <f t="shared" si="1"/>
        <v/>
      </c>
      <c r="E98" t="str">
        <f>IF(OR(A98="",計算①!B97=""),"",28)</f>
        <v/>
      </c>
      <c r="F98" t="str">
        <f>IF(A98="","","28"&amp;初期設定!$C$4)</f>
        <v/>
      </c>
      <c r="G98" t="str">
        <f>IF(A98="","",計算①!J97)</f>
        <v/>
      </c>
      <c r="H98" t="str">
        <f>IF(OR(A98="",LEFT(計算①!A97,1)="6"),"",LEFT(計算①!A97,4)&amp;計算①!B97&amp;" "&amp;IF(計算①!D97="01T",TEXT(計算①!N97,"0000000"),TEXT(計算①!N97,"00000")))</f>
        <v/>
      </c>
      <c r="I98" t="str">
        <f>IF(計算①!A97="60100",1,"")</f>
        <v/>
      </c>
      <c r="J98" t="str">
        <f>IF(計算①!A97="60300",1,"")</f>
        <v/>
      </c>
    </row>
    <row r="99" spans="1:10" x14ac:dyDescent="0.2">
      <c r="A99" t="str">
        <f>IF(計算①!J98="","","228"&amp;初期設定!$C$4&amp;RIGHT(計算①!J98,2))</f>
        <v/>
      </c>
      <c r="B99" t="str">
        <f>IF(A99="","",計算①!K98)</f>
        <v/>
      </c>
      <c r="C99" t="str">
        <f>IF(A99="","",VLOOKUP(G99,女子選手!$B$5:$E$103,3,FALSE))</f>
        <v/>
      </c>
      <c r="D99" t="str">
        <f t="shared" si="1"/>
        <v/>
      </c>
      <c r="E99" t="str">
        <f>IF(OR(A99="",計算①!B98=""),"",28)</f>
        <v/>
      </c>
      <c r="F99" t="str">
        <f>IF(A99="","","28"&amp;初期設定!$C$4)</f>
        <v/>
      </c>
      <c r="G99" t="str">
        <f>IF(A99="","",計算①!J98)</f>
        <v/>
      </c>
      <c r="H99" t="str">
        <f>IF(OR(A99="",LEFT(計算①!A98,1)="6"),"",LEFT(計算①!A98,4)&amp;計算①!B98&amp;" "&amp;IF(計算①!D98="01T",TEXT(計算①!N98,"0000000"),TEXT(計算①!N98,"00000")))</f>
        <v/>
      </c>
      <c r="I99" t="str">
        <f>IF(計算①!A98="60100",1,"")</f>
        <v/>
      </c>
      <c r="J99" t="str">
        <f>IF(計算①!A98="60300",1,"")</f>
        <v/>
      </c>
    </row>
    <row r="100" spans="1:10" x14ac:dyDescent="0.2">
      <c r="A100" t="str">
        <f>IF(計算①!J99="","","228"&amp;初期設定!$C$4&amp;RIGHT(計算①!J99,2))</f>
        <v/>
      </c>
      <c r="B100" t="str">
        <f>IF(A100="","",計算①!K99)</f>
        <v/>
      </c>
      <c r="C100" t="str">
        <f>IF(A100="","",VLOOKUP(G100,女子選手!$B$5:$E$103,3,FALSE))</f>
        <v/>
      </c>
      <c r="D100" t="str">
        <f t="shared" si="1"/>
        <v/>
      </c>
      <c r="E100" t="str">
        <f>IF(OR(A100="",計算①!B99=""),"",28)</f>
        <v/>
      </c>
      <c r="F100" t="str">
        <f>IF(A100="","","28"&amp;初期設定!$C$4)</f>
        <v/>
      </c>
      <c r="G100" t="str">
        <f>IF(A100="","",計算①!J99)</f>
        <v/>
      </c>
      <c r="H100" t="str">
        <f>IF(OR(A100="",LEFT(計算①!A99,1)="6"),"",LEFT(計算①!A99,4)&amp;計算①!B99&amp;" "&amp;IF(計算①!D99="01T",TEXT(計算①!N99,"0000000"),TEXT(計算①!N99,"00000")))</f>
        <v/>
      </c>
      <c r="I100" t="str">
        <f>IF(計算①!A99="60100",1,"")</f>
        <v/>
      </c>
      <c r="J100" t="str">
        <f>IF(計算①!A99="60300",1,"")</f>
        <v/>
      </c>
    </row>
  </sheetData>
  <sheetProtection sheet="1" objects="1" scenarios="1"/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83"/>
  <sheetViews>
    <sheetView topLeftCell="A21" workbookViewId="0">
      <selection activeCell="E40" sqref="E40"/>
    </sheetView>
  </sheetViews>
  <sheetFormatPr defaultRowHeight="13" x14ac:dyDescent="0.2"/>
  <cols>
    <col min="1" max="1" width="6.90625" style="71" customWidth="1"/>
    <col min="2" max="2" width="3.6328125" style="22" customWidth="1"/>
    <col min="3" max="3" width="11" style="22" customWidth="1"/>
    <col min="4" max="4" width="5.90625" style="22" customWidth="1"/>
    <col min="5" max="5" width="5" style="1" customWidth="1"/>
    <col min="6" max="8" width="3.36328125" style="1" customWidth="1"/>
    <col min="9" max="9" width="9.26953125" style="1" customWidth="1"/>
    <col min="10" max="10" width="6.6328125" style="1" bestFit="1" customWidth="1"/>
    <col min="11" max="11" width="12.36328125" style="1" bestFit="1" customWidth="1"/>
    <col min="12" max="12" width="10.453125" style="1" bestFit="1" customWidth="1"/>
    <col min="13" max="13" width="10.36328125" style="22" bestFit="1" customWidth="1"/>
    <col min="14" max="14" width="9.08984375" style="1" customWidth="1"/>
    <col min="15" max="15" width="5.453125" style="1" hidden="1" customWidth="1"/>
    <col min="16" max="16" width="11.36328125" style="1" bestFit="1" customWidth="1"/>
    <col min="17" max="17" width="26.6328125" style="1" hidden="1" customWidth="1"/>
    <col min="18" max="256" width="9" style="1"/>
    <col min="257" max="257" width="6.6328125" style="1" customWidth="1"/>
    <col min="258" max="258" width="3.6328125" style="1" customWidth="1"/>
    <col min="259" max="259" width="11" style="1" customWidth="1"/>
    <col min="260" max="260" width="5.90625" style="1" customWidth="1"/>
    <col min="261" max="261" width="5" style="1" customWidth="1"/>
    <col min="262" max="264" width="3.36328125" style="1" customWidth="1"/>
    <col min="265" max="265" width="9.26953125" style="1" customWidth="1"/>
    <col min="266" max="266" width="6.6328125" style="1" bestFit="1" customWidth="1"/>
    <col min="267" max="267" width="12.36328125" style="1" bestFit="1" customWidth="1"/>
    <col min="268" max="268" width="10.453125" style="1" bestFit="1" customWidth="1"/>
    <col min="269" max="269" width="10.36328125" style="1" bestFit="1" customWidth="1"/>
    <col min="270" max="270" width="10.453125" style="1" bestFit="1" customWidth="1"/>
    <col min="271" max="271" width="0" style="1" hidden="1" customWidth="1"/>
    <col min="272" max="272" width="9" style="1"/>
    <col min="273" max="273" width="26.6328125" style="1" customWidth="1"/>
    <col min="274" max="512" width="9" style="1"/>
    <col min="513" max="513" width="6.6328125" style="1" customWidth="1"/>
    <col min="514" max="514" width="3.6328125" style="1" customWidth="1"/>
    <col min="515" max="515" width="11" style="1" customWidth="1"/>
    <col min="516" max="516" width="5.90625" style="1" customWidth="1"/>
    <col min="517" max="517" width="5" style="1" customWidth="1"/>
    <col min="518" max="520" width="3.36328125" style="1" customWidth="1"/>
    <col min="521" max="521" width="9.26953125" style="1" customWidth="1"/>
    <col min="522" max="522" width="6.6328125" style="1" bestFit="1" customWidth="1"/>
    <col min="523" max="523" width="12.36328125" style="1" bestFit="1" customWidth="1"/>
    <col min="524" max="524" width="10.453125" style="1" bestFit="1" customWidth="1"/>
    <col min="525" max="525" width="10.36328125" style="1" bestFit="1" customWidth="1"/>
    <col min="526" max="526" width="10.453125" style="1" bestFit="1" customWidth="1"/>
    <col min="527" max="527" width="0" style="1" hidden="1" customWidth="1"/>
    <col min="528" max="528" width="9" style="1"/>
    <col min="529" max="529" width="26.6328125" style="1" customWidth="1"/>
    <col min="530" max="768" width="9" style="1"/>
    <col min="769" max="769" width="6.6328125" style="1" customWidth="1"/>
    <col min="770" max="770" width="3.6328125" style="1" customWidth="1"/>
    <col min="771" max="771" width="11" style="1" customWidth="1"/>
    <col min="772" max="772" width="5.90625" style="1" customWidth="1"/>
    <col min="773" max="773" width="5" style="1" customWidth="1"/>
    <col min="774" max="776" width="3.36328125" style="1" customWidth="1"/>
    <col min="777" max="777" width="9.26953125" style="1" customWidth="1"/>
    <col min="778" max="778" width="6.6328125" style="1" bestFit="1" customWidth="1"/>
    <col min="779" max="779" width="12.36328125" style="1" bestFit="1" customWidth="1"/>
    <col min="780" max="780" width="10.453125" style="1" bestFit="1" customWidth="1"/>
    <col min="781" max="781" width="10.36328125" style="1" bestFit="1" customWidth="1"/>
    <col min="782" max="782" width="10.453125" style="1" bestFit="1" customWidth="1"/>
    <col min="783" max="783" width="0" style="1" hidden="1" customWidth="1"/>
    <col min="784" max="784" width="9" style="1"/>
    <col min="785" max="785" width="26.6328125" style="1" customWidth="1"/>
    <col min="786" max="1024" width="9" style="1"/>
    <col min="1025" max="1025" width="6.6328125" style="1" customWidth="1"/>
    <col min="1026" max="1026" width="3.6328125" style="1" customWidth="1"/>
    <col min="1027" max="1027" width="11" style="1" customWidth="1"/>
    <col min="1028" max="1028" width="5.90625" style="1" customWidth="1"/>
    <col min="1029" max="1029" width="5" style="1" customWidth="1"/>
    <col min="1030" max="1032" width="3.36328125" style="1" customWidth="1"/>
    <col min="1033" max="1033" width="9.26953125" style="1" customWidth="1"/>
    <col min="1034" max="1034" width="6.6328125" style="1" bestFit="1" customWidth="1"/>
    <col min="1035" max="1035" width="12.36328125" style="1" bestFit="1" customWidth="1"/>
    <col min="1036" max="1036" width="10.453125" style="1" bestFit="1" customWidth="1"/>
    <col min="1037" max="1037" width="10.36328125" style="1" bestFit="1" customWidth="1"/>
    <col min="1038" max="1038" width="10.453125" style="1" bestFit="1" customWidth="1"/>
    <col min="1039" max="1039" width="0" style="1" hidden="1" customWidth="1"/>
    <col min="1040" max="1040" width="9" style="1"/>
    <col min="1041" max="1041" width="26.6328125" style="1" customWidth="1"/>
    <col min="1042" max="1280" width="9" style="1"/>
    <col min="1281" max="1281" width="6.6328125" style="1" customWidth="1"/>
    <col min="1282" max="1282" width="3.6328125" style="1" customWidth="1"/>
    <col min="1283" max="1283" width="11" style="1" customWidth="1"/>
    <col min="1284" max="1284" width="5.90625" style="1" customWidth="1"/>
    <col min="1285" max="1285" width="5" style="1" customWidth="1"/>
    <col min="1286" max="1288" width="3.36328125" style="1" customWidth="1"/>
    <col min="1289" max="1289" width="9.26953125" style="1" customWidth="1"/>
    <col min="1290" max="1290" width="6.6328125" style="1" bestFit="1" customWidth="1"/>
    <col min="1291" max="1291" width="12.36328125" style="1" bestFit="1" customWidth="1"/>
    <col min="1292" max="1292" width="10.453125" style="1" bestFit="1" customWidth="1"/>
    <col min="1293" max="1293" width="10.36328125" style="1" bestFit="1" customWidth="1"/>
    <col min="1294" max="1294" width="10.453125" style="1" bestFit="1" customWidth="1"/>
    <col min="1295" max="1295" width="0" style="1" hidden="1" customWidth="1"/>
    <col min="1296" max="1296" width="9" style="1"/>
    <col min="1297" max="1297" width="26.6328125" style="1" customWidth="1"/>
    <col min="1298" max="1536" width="9" style="1"/>
    <col min="1537" max="1537" width="6.6328125" style="1" customWidth="1"/>
    <col min="1538" max="1538" width="3.6328125" style="1" customWidth="1"/>
    <col min="1539" max="1539" width="11" style="1" customWidth="1"/>
    <col min="1540" max="1540" width="5.90625" style="1" customWidth="1"/>
    <col min="1541" max="1541" width="5" style="1" customWidth="1"/>
    <col min="1542" max="1544" width="3.36328125" style="1" customWidth="1"/>
    <col min="1545" max="1545" width="9.26953125" style="1" customWidth="1"/>
    <col min="1546" max="1546" width="6.6328125" style="1" bestFit="1" customWidth="1"/>
    <col min="1547" max="1547" width="12.36328125" style="1" bestFit="1" customWidth="1"/>
    <col min="1548" max="1548" width="10.453125" style="1" bestFit="1" customWidth="1"/>
    <col min="1549" max="1549" width="10.36328125" style="1" bestFit="1" customWidth="1"/>
    <col min="1550" max="1550" width="10.453125" style="1" bestFit="1" customWidth="1"/>
    <col min="1551" max="1551" width="0" style="1" hidden="1" customWidth="1"/>
    <col min="1552" max="1552" width="9" style="1"/>
    <col min="1553" max="1553" width="26.6328125" style="1" customWidth="1"/>
    <col min="1554" max="1792" width="9" style="1"/>
    <col min="1793" max="1793" width="6.6328125" style="1" customWidth="1"/>
    <col min="1794" max="1794" width="3.6328125" style="1" customWidth="1"/>
    <col min="1795" max="1795" width="11" style="1" customWidth="1"/>
    <col min="1796" max="1796" width="5.90625" style="1" customWidth="1"/>
    <col min="1797" max="1797" width="5" style="1" customWidth="1"/>
    <col min="1798" max="1800" width="3.36328125" style="1" customWidth="1"/>
    <col min="1801" max="1801" width="9.26953125" style="1" customWidth="1"/>
    <col min="1802" max="1802" width="6.6328125" style="1" bestFit="1" customWidth="1"/>
    <col min="1803" max="1803" width="12.36328125" style="1" bestFit="1" customWidth="1"/>
    <col min="1804" max="1804" width="10.453125" style="1" bestFit="1" customWidth="1"/>
    <col min="1805" max="1805" width="10.36328125" style="1" bestFit="1" customWidth="1"/>
    <col min="1806" max="1806" width="10.453125" style="1" bestFit="1" customWidth="1"/>
    <col min="1807" max="1807" width="0" style="1" hidden="1" customWidth="1"/>
    <col min="1808" max="1808" width="9" style="1"/>
    <col min="1809" max="1809" width="26.6328125" style="1" customWidth="1"/>
    <col min="1810" max="2048" width="9" style="1"/>
    <col min="2049" max="2049" width="6.6328125" style="1" customWidth="1"/>
    <col min="2050" max="2050" width="3.6328125" style="1" customWidth="1"/>
    <col min="2051" max="2051" width="11" style="1" customWidth="1"/>
    <col min="2052" max="2052" width="5.90625" style="1" customWidth="1"/>
    <col min="2053" max="2053" width="5" style="1" customWidth="1"/>
    <col min="2054" max="2056" width="3.36328125" style="1" customWidth="1"/>
    <col min="2057" max="2057" width="9.26953125" style="1" customWidth="1"/>
    <col min="2058" max="2058" width="6.6328125" style="1" bestFit="1" customWidth="1"/>
    <col min="2059" max="2059" width="12.36328125" style="1" bestFit="1" customWidth="1"/>
    <col min="2060" max="2060" width="10.453125" style="1" bestFit="1" customWidth="1"/>
    <col min="2061" max="2061" width="10.36328125" style="1" bestFit="1" customWidth="1"/>
    <col min="2062" max="2062" width="10.453125" style="1" bestFit="1" customWidth="1"/>
    <col min="2063" max="2063" width="0" style="1" hidden="1" customWidth="1"/>
    <col min="2064" max="2064" width="9" style="1"/>
    <col min="2065" max="2065" width="26.6328125" style="1" customWidth="1"/>
    <col min="2066" max="2304" width="9" style="1"/>
    <col min="2305" max="2305" width="6.6328125" style="1" customWidth="1"/>
    <col min="2306" max="2306" width="3.6328125" style="1" customWidth="1"/>
    <col min="2307" max="2307" width="11" style="1" customWidth="1"/>
    <col min="2308" max="2308" width="5.90625" style="1" customWidth="1"/>
    <col min="2309" max="2309" width="5" style="1" customWidth="1"/>
    <col min="2310" max="2312" width="3.36328125" style="1" customWidth="1"/>
    <col min="2313" max="2313" width="9.26953125" style="1" customWidth="1"/>
    <col min="2314" max="2314" width="6.6328125" style="1" bestFit="1" customWidth="1"/>
    <col min="2315" max="2315" width="12.36328125" style="1" bestFit="1" customWidth="1"/>
    <col min="2316" max="2316" width="10.453125" style="1" bestFit="1" customWidth="1"/>
    <col min="2317" max="2317" width="10.36328125" style="1" bestFit="1" customWidth="1"/>
    <col min="2318" max="2318" width="10.453125" style="1" bestFit="1" customWidth="1"/>
    <col min="2319" max="2319" width="0" style="1" hidden="1" customWidth="1"/>
    <col min="2320" max="2320" width="9" style="1"/>
    <col min="2321" max="2321" width="26.6328125" style="1" customWidth="1"/>
    <col min="2322" max="2560" width="9" style="1"/>
    <col min="2561" max="2561" width="6.6328125" style="1" customWidth="1"/>
    <col min="2562" max="2562" width="3.6328125" style="1" customWidth="1"/>
    <col min="2563" max="2563" width="11" style="1" customWidth="1"/>
    <col min="2564" max="2564" width="5.90625" style="1" customWidth="1"/>
    <col min="2565" max="2565" width="5" style="1" customWidth="1"/>
    <col min="2566" max="2568" width="3.36328125" style="1" customWidth="1"/>
    <col min="2569" max="2569" width="9.26953125" style="1" customWidth="1"/>
    <col min="2570" max="2570" width="6.6328125" style="1" bestFit="1" customWidth="1"/>
    <col min="2571" max="2571" width="12.36328125" style="1" bestFit="1" customWidth="1"/>
    <col min="2572" max="2572" width="10.453125" style="1" bestFit="1" customWidth="1"/>
    <col min="2573" max="2573" width="10.36328125" style="1" bestFit="1" customWidth="1"/>
    <col min="2574" max="2574" width="10.453125" style="1" bestFit="1" customWidth="1"/>
    <col min="2575" max="2575" width="0" style="1" hidden="1" customWidth="1"/>
    <col min="2576" max="2576" width="9" style="1"/>
    <col min="2577" max="2577" width="26.6328125" style="1" customWidth="1"/>
    <col min="2578" max="2816" width="9" style="1"/>
    <col min="2817" max="2817" width="6.6328125" style="1" customWidth="1"/>
    <col min="2818" max="2818" width="3.6328125" style="1" customWidth="1"/>
    <col min="2819" max="2819" width="11" style="1" customWidth="1"/>
    <col min="2820" max="2820" width="5.90625" style="1" customWidth="1"/>
    <col min="2821" max="2821" width="5" style="1" customWidth="1"/>
    <col min="2822" max="2824" width="3.36328125" style="1" customWidth="1"/>
    <col min="2825" max="2825" width="9.26953125" style="1" customWidth="1"/>
    <col min="2826" max="2826" width="6.6328125" style="1" bestFit="1" customWidth="1"/>
    <col min="2827" max="2827" width="12.36328125" style="1" bestFit="1" customWidth="1"/>
    <col min="2828" max="2828" width="10.453125" style="1" bestFit="1" customWidth="1"/>
    <col min="2829" max="2829" width="10.36328125" style="1" bestFit="1" customWidth="1"/>
    <col min="2830" max="2830" width="10.453125" style="1" bestFit="1" customWidth="1"/>
    <col min="2831" max="2831" width="0" style="1" hidden="1" customWidth="1"/>
    <col min="2832" max="2832" width="9" style="1"/>
    <col min="2833" max="2833" width="26.6328125" style="1" customWidth="1"/>
    <col min="2834" max="3072" width="9" style="1"/>
    <col min="3073" max="3073" width="6.6328125" style="1" customWidth="1"/>
    <col min="3074" max="3074" width="3.6328125" style="1" customWidth="1"/>
    <col min="3075" max="3075" width="11" style="1" customWidth="1"/>
    <col min="3076" max="3076" width="5.90625" style="1" customWidth="1"/>
    <col min="3077" max="3077" width="5" style="1" customWidth="1"/>
    <col min="3078" max="3080" width="3.36328125" style="1" customWidth="1"/>
    <col min="3081" max="3081" width="9.26953125" style="1" customWidth="1"/>
    <col min="3082" max="3082" width="6.6328125" style="1" bestFit="1" customWidth="1"/>
    <col min="3083" max="3083" width="12.36328125" style="1" bestFit="1" customWidth="1"/>
    <col min="3084" max="3084" width="10.453125" style="1" bestFit="1" customWidth="1"/>
    <col min="3085" max="3085" width="10.36328125" style="1" bestFit="1" customWidth="1"/>
    <col min="3086" max="3086" width="10.453125" style="1" bestFit="1" customWidth="1"/>
    <col min="3087" max="3087" width="0" style="1" hidden="1" customWidth="1"/>
    <col min="3088" max="3088" width="9" style="1"/>
    <col min="3089" max="3089" width="26.6328125" style="1" customWidth="1"/>
    <col min="3090" max="3328" width="9" style="1"/>
    <col min="3329" max="3329" width="6.6328125" style="1" customWidth="1"/>
    <col min="3330" max="3330" width="3.6328125" style="1" customWidth="1"/>
    <col min="3331" max="3331" width="11" style="1" customWidth="1"/>
    <col min="3332" max="3332" width="5.90625" style="1" customWidth="1"/>
    <col min="3333" max="3333" width="5" style="1" customWidth="1"/>
    <col min="3334" max="3336" width="3.36328125" style="1" customWidth="1"/>
    <col min="3337" max="3337" width="9.26953125" style="1" customWidth="1"/>
    <col min="3338" max="3338" width="6.6328125" style="1" bestFit="1" customWidth="1"/>
    <col min="3339" max="3339" width="12.36328125" style="1" bestFit="1" customWidth="1"/>
    <col min="3340" max="3340" width="10.453125" style="1" bestFit="1" customWidth="1"/>
    <col min="3341" max="3341" width="10.36328125" style="1" bestFit="1" customWidth="1"/>
    <col min="3342" max="3342" width="10.453125" style="1" bestFit="1" customWidth="1"/>
    <col min="3343" max="3343" width="0" style="1" hidden="1" customWidth="1"/>
    <col min="3344" max="3344" width="9" style="1"/>
    <col min="3345" max="3345" width="26.6328125" style="1" customWidth="1"/>
    <col min="3346" max="3584" width="9" style="1"/>
    <col min="3585" max="3585" width="6.6328125" style="1" customWidth="1"/>
    <col min="3586" max="3586" width="3.6328125" style="1" customWidth="1"/>
    <col min="3587" max="3587" width="11" style="1" customWidth="1"/>
    <col min="3588" max="3588" width="5.90625" style="1" customWidth="1"/>
    <col min="3589" max="3589" width="5" style="1" customWidth="1"/>
    <col min="3590" max="3592" width="3.36328125" style="1" customWidth="1"/>
    <col min="3593" max="3593" width="9.26953125" style="1" customWidth="1"/>
    <col min="3594" max="3594" width="6.6328125" style="1" bestFit="1" customWidth="1"/>
    <col min="3595" max="3595" width="12.36328125" style="1" bestFit="1" customWidth="1"/>
    <col min="3596" max="3596" width="10.453125" style="1" bestFit="1" customWidth="1"/>
    <col min="3597" max="3597" width="10.36328125" style="1" bestFit="1" customWidth="1"/>
    <col min="3598" max="3598" width="10.453125" style="1" bestFit="1" customWidth="1"/>
    <col min="3599" max="3599" width="0" style="1" hidden="1" customWidth="1"/>
    <col min="3600" max="3600" width="9" style="1"/>
    <col min="3601" max="3601" width="26.6328125" style="1" customWidth="1"/>
    <col min="3602" max="3840" width="9" style="1"/>
    <col min="3841" max="3841" width="6.6328125" style="1" customWidth="1"/>
    <col min="3842" max="3842" width="3.6328125" style="1" customWidth="1"/>
    <col min="3843" max="3843" width="11" style="1" customWidth="1"/>
    <col min="3844" max="3844" width="5.90625" style="1" customWidth="1"/>
    <col min="3845" max="3845" width="5" style="1" customWidth="1"/>
    <col min="3846" max="3848" width="3.36328125" style="1" customWidth="1"/>
    <col min="3849" max="3849" width="9.26953125" style="1" customWidth="1"/>
    <col min="3850" max="3850" width="6.6328125" style="1" bestFit="1" customWidth="1"/>
    <col min="3851" max="3851" width="12.36328125" style="1" bestFit="1" customWidth="1"/>
    <col min="3852" max="3852" width="10.453125" style="1" bestFit="1" customWidth="1"/>
    <col min="3853" max="3853" width="10.36328125" style="1" bestFit="1" customWidth="1"/>
    <col min="3854" max="3854" width="10.453125" style="1" bestFit="1" customWidth="1"/>
    <col min="3855" max="3855" width="0" style="1" hidden="1" customWidth="1"/>
    <col min="3856" max="3856" width="9" style="1"/>
    <col min="3857" max="3857" width="26.6328125" style="1" customWidth="1"/>
    <col min="3858" max="4096" width="9" style="1"/>
    <col min="4097" max="4097" width="6.6328125" style="1" customWidth="1"/>
    <col min="4098" max="4098" width="3.6328125" style="1" customWidth="1"/>
    <col min="4099" max="4099" width="11" style="1" customWidth="1"/>
    <col min="4100" max="4100" width="5.90625" style="1" customWidth="1"/>
    <col min="4101" max="4101" width="5" style="1" customWidth="1"/>
    <col min="4102" max="4104" width="3.36328125" style="1" customWidth="1"/>
    <col min="4105" max="4105" width="9.26953125" style="1" customWidth="1"/>
    <col min="4106" max="4106" width="6.6328125" style="1" bestFit="1" customWidth="1"/>
    <col min="4107" max="4107" width="12.36328125" style="1" bestFit="1" customWidth="1"/>
    <col min="4108" max="4108" width="10.453125" style="1" bestFit="1" customWidth="1"/>
    <col min="4109" max="4109" width="10.36328125" style="1" bestFit="1" customWidth="1"/>
    <col min="4110" max="4110" width="10.453125" style="1" bestFit="1" customWidth="1"/>
    <col min="4111" max="4111" width="0" style="1" hidden="1" customWidth="1"/>
    <col min="4112" max="4112" width="9" style="1"/>
    <col min="4113" max="4113" width="26.6328125" style="1" customWidth="1"/>
    <col min="4114" max="4352" width="9" style="1"/>
    <col min="4353" max="4353" width="6.6328125" style="1" customWidth="1"/>
    <col min="4354" max="4354" width="3.6328125" style="1" customWidth="1"/>
    <col min="4355" max="4355" width="11" style="1" customWidth="1"/>
    <col min="4356" max="4356" width="5.90625" style="1" customWidth="1"/>
    <col min="4357" max="4357" width="5" style="1" customWidth="1"/>
    <col min="4358" max="4360" width="3.36328125" style="1" customWidth="1"/>
    <col min="4361" max="4361" width="9.26953125" style="1" customWidth="1"/>
    <col min="4362" max="4362" width="6.6328125" style="1" bestFit="1" customWidth="1"/>
    <col min="4363" max="4363" width="12.36328125" style="1" bestFit="1" customWidth="1"/>
    <col min="4364" max="4364" width="10.453125" style="1" bestFit="1" customWidth="1"/>
    <col min="4365" max="4365" width="10.36328125" style="1" bestFit="1" customWidth="1"/>
    <col min="4366" max="4366" width="10.453125" style="1" bestFit="1" customWidth="1"/>
    <col min="4367" max="4367" width="0" style="1" hidden="1" customWidth="1"/>
    <col min="4368" max="4368" width="9" style="1"/>
    <col min="4369" max="4369" width="26.6328125" style="1" customWidth="1"/>
    <col min="4370" max="4608" width="9" style="1"/>
    <col min="4609" max="4609" width="6.6328125" style="1" customWidth="1"/>
    <col min="4610" max="4610" width="3.6328125" style="1" customWidth="1"/>
    <col min="4611" max="4611" width="11" style="1" customWidth="1"/>
    <col min="4612" max="4612" width="5.90625" style="1" customWidth="1"/>
    <col min="4613" max="4613" width="5" style="1" customWidth="1"/>
    <col min="4614" max="4616" width="3.36328125" style="1" customWidth="1"/>
    <col min="4617" max="4617" width="9.26953125" style="1" customWidth="1"/>
    <col min="4618" max="4618" width="6.6328125" style="1" bestFit="1" customWidth="1"/>
    <col min="4619" max="4619" width="12.36328125" style="1" bestFit="1" customWidth="1"/>
    <col min="4620" max="4620" width="10.453125" style="1" bestFit="1" customWidth="1"/>
    <col min="4621" max="4621" width="10.36328125" style="1" bestFit="1" customWidth="1"/>
    <col min="4622" max="4622" width="10.453125" style="1" bestFit="1" customWidth="1"/>
    <col min="4623" max="4623" width="0" style="1" hidden="1" customWidth="1"/>
    <col min="4624" max="4624" width="9" style="1"/>
    <col min="4625" max="4625" width="26.6328125" style="1" customWidth="1"/>
    <col min="4626" max="4864" width="9" style="1"/>
    <col min="4865" max="4865" width="6.6328125" style="1" customWidth="1"/>
    <col min="4866" max="4866" width="3.6328125" style="1" customWidth="1"/>
    <col min="4867" max="4867" width="11" style="1" customWidth="1"/>
    <col min="4868" max="4868" width="5.90625" style="1" customWidth="1"/>
    <col min="4869" max="4869" width="5" style="1" customWidth="1"/>
    <col min="4870" max="4872" width="3.36328125" style="1" customWidth="1"/>
    <col min="4873" max="4873" width="9.26953125" style="1" customWidth="1"/>
    <col min="4874" max="4874" width="6.6328125" style="1" bestFit="1" customWidth="1"/>
    <col min="4875" max="4875" width="12.36328125" style="1" bestFit="1" customWidth="1"/>
    <col min="4876" max="4876" width="10.453125" style="1" bestFit="1" customWidth="1"/>
    <col min="4877" max="4877" width="10.36328125" style="1" bestFit="1" customWidth="1"/>
    <col min="4878" max="4878" width="10.453125" style="1" bestFit="1" customWidth="1"/>
    <col min="4879" max="4879" width="0" style="1" hidden="1" customWidth="1"/>
    <col min="4880" max="4880" width="9" style="1"/>
    <col min="4881" max="4881" width="26.6328125" style="1" customWidth="1"/>
    <col min="4882" max="5120" width="9" style="1"/>
    <col min="5121" max="5121" width="6.6328125" style="1" customWidth="1"/>
    <col min="5122" max="5122" width="3.6328125" style="1" customWidth="1"/>
    <col min="5123" max="5123" width="11" style="1" customWidth="1"/>
    <col min="5124" max="5124" width="5.90625" style="1" customWidth="1"/>
    <col min="5125" max="5125" width="5" style="1" customWidth="1"/>
    <col min="5126" max="5128" width="3.36328125" style="1" customWidth="1"/>
    <col min="5129" max="5129" width="9.26953125" style="1" customWidth="1"/>
    <col min="5130" max="5130" width="6.6328125" style="1" bestFit="1" customWidth="1"/>
    <col min="5131" max="5131" width="12.36328125" style="1" bestFit="1" customWidth="1"/>
    <col min="5132" max="5132" width="10.453125" style="1" bestFit="1" customWidth="1"/>
    <col min="5133" max="5133" width="10.36328125" style="1" bestFit="1" customWidth="1"/>
    <col min="5134" max="5134" width="10.453125" style="1" bestFit="1" customWidth="1"/>
    <col min="5135" max="5135" width="0" style="1" hidden="1" customWidth="1"/>
    <col min="5136" max="5136" width="9" style="1"/>
    <col min="5137" max="5137" width="26.6328125" style="1" customWidth="1"/>
    <col min="5138" max="5376" width="9" style="1"/>
    <col min="5377" max="5377" width="6.6328125" style="1" customWidth="1"/>
    <col min="5378" max="5378" width="3.6328125" style="1" customWidth="1"/>
    <col min="5379" max="5379" width="11" style="1" customWidth="1"/>
    <col min="5380" max="5380" width="5.90625" style="1" customWidth="1"/>
    <col min="5381" max="5381" width="5" style="1" customWidth="1"/>
    <col min="5382" max="5384" width="3.36328125" style="1" customWidth="1"/>
    <col min="5385" max="5385" width="9.26953125" style="1" customWidth="1"/>
    <col min="5386" max="5386" width="6.6328125" style="1" bestFit="1" customWidth="1"/>
    <col min="5387" max="5387" width="12.36328125" style="1" bestFit="1" customWidth="1"/>
    <col min="5388" max="5388" width="10.453125" style="1" bestFit="1" customWidth="1"/>
    <col min="5389" max="5389" width="10.36328125" style="1" bestFit="1" customWidth="1"/>
    <col min="5390" max="5390" width="10.453125" style="1" bestFit="1" customWidth="1"/>
    <col min="5391" max="5391" width="0" style="1" hidden="1" customWidth="1"/>
    <col min="5392" max="5392" width="9" style="1"/>
    <col min="5393" max="5393" width="26.6328125" style="1" customWidth="1"/>
    <col min="5394" max="5632" width="9" style="1"/>
    <col min="5633" max="5633" width="6.6328125" style="1" customWidth="1"/>
    <col min="5634" max="5634" width="3.6328125" style="1" customWidth="1"/>
    <col min="5635" max="5635" width="11" style="1" customWidth="1"/>
    <col min="5636" max="5636" width="5.90625" style="1" customWidth="1"/>
    <col min="5637" max="5637" width="5" style="1" customWidth="1"/>
    <col min="5638" max="5640" width="3.36328125" style="1" customWidth="1"/>
    <col min="5641" max="5641" width="9.26953125" style="1" customWidth="1"/>
    <col min="5642" max="5642" width="6.6328125" style="1" bestFit="1" customWidth="1"/>
    <col min="5643" max="5643" width="12.36328125" style="1" bestFit="1" customWidth="1"/>
    <col min="5644" max="5644" width="10.453125" style="1" bestFit="1" customWidth="1"/>
    <col min="5645" max="5645" width="10.36328125" style="1" bestFit="1" customWidth="1"/>
    <col min="5646" max="5646" width="10.453125" style="1" bestFit="1" customWidth="1"/>
    <col min="5647" max="5647" width="0" style="1" hidden="1" customWidth="1"/>
    <col min="5648" max="5648" width="9" style="1"/>
    <col min="5649" max="5649" width="26.6328125" style="1" customWidth="1"/>
    <col min="5650" max="5888" width="9" style="1"/>
    <col min="5889" max="5889" width="6.6328125" style="1" customWidth="1"/>
    <col min="5890" max="5890" width="3.6328125" style="1" customWidth="1"/>
    <col min="5891" max="5891" width="11" style="1" customWidth="1"/>
    <col min="5892" max="5892" width="5.90625" style="1" customWidth="1"/>
    <col min="5893" max="5893" width="5" style="1" customWidth="1"/>
    <col min="5894" max="5896" width="3.36328125" style="1" customWidth="1"/>
    <col min="5897" max="5897" width="9.26953125" style="1" customWidth="1"/>
    <col min="5898" max="5898" width="6.6328125" style="1" bestFit="1" customWidth="1"/>
    <col min="5899" max="5899" width="12.36328125" style="1" bestFit="1" customWidth="1"/>
    <col min="5900" max="5900" width="10.453125" style="1" bestFit="1" customWidth="1"/>
    <col min="5901" max="5901" width="10.36328125" style="1" bestFit="1" customWidth="1"/>
    <col min="5902" max="5902" width="10.453125" style="1" bestFit="1" customWidth="1"/>
    <col min="5903" max="5903" width="0" style="1" hidden="1" customWidth="1"/>
    <col min="5904" max="5904" width="9" style="1"/>
    <col min="5905" max="5905" width="26.6328125" style="1" customWidth="1"/>
    <col min="5906" max="6144" width="9" style="1"/>
    <col min="6145" max="6145" width="6.6328125" style="1" customWidth="1"/>
    <col min="6146" max="6146" width="3.6328125" style="1" customWidth="1"/>
    <col min="6147" max="6147" width="11" style="1" customWidth="1"/>
    <col min="6148" max="6148" width="5.90625" style="1" customWidth="1"/>
    <col min="6149" max="6149" width="5" style="1" customWidth="1"/>
    <col min="6150" max="6152" width="3.36328125" style="1" customWidth="1"/>
    <col min="6153" max="6153" width="9.26953125" style="1" customWidth="1"/>
    <col min="6154" max="6154" width="6.6328125" style="1" bestFit="1" customWidth="1"/>
    <col min="6155" max="6155" width="12.36328125" style="1" bestFit="1" customWidth="1"/>
    <col min="6156" max="6156" width="10.453125" style="1" bestFit="1" customWidth="1"/>
    <col min="6157" max="6157" width="10.36328125" style="1" bestFit="1" customWidth="1"/>
    <col min="6158" max="6158" width="10.453125" style="1" bestFit="1" customWidth="1"/>
    <col min="6159" max="6159" width="0" style="1" hidden="1" customWidth="1"/>
    <col min="6160" max="6160" width="9" style="1"/>
    <col min="6161" max="6161" width="26.6328125" style="1" customWidth="1"/>
    <col min="6162" max="6400" width="9" style="1"/>
    <col min="6401" max="6401" width="6.6328125" style="1" customWidth="1"/>
    <col min="6402" max="6402" width="3.6328125" style="1" customWidth="1"/>
    <col min="6403" max="6403" width="11" style="1" customWidth="1"/>
    <col min="6404" max="6404" width="5.90625" style="1" customWidth="1"/>
    <col min="6405" max="6405" width="5" style="1" customWidth="1"/>
    <col min="6406" max="6408" width="3.36328125" style="1" customWidth="1"/>
    <col min="6409" max="6409" width="9.26953125" style="1" customWidth="1"/>
    <col min="6410" max="6410" width="6.6328125" style="1" bestFit="1" customWidth="1"/>
    <col min="6411" max="6411" width="12.36328125" style="1" bestFit="1" customWidth="1"/>
    <col min="6412" max="6412" width="10.453125" style="1" bestFit="1" customWidth="1"/>
    <col min="6413" max="6413" width="10.36328125" style="1" bestFit="1" customWidth="1"/>
    <col min="6414" max="6414" width="10.453125" style="1" bestFit="1" customWidth="1"/>
    <col min="6415" max="6415" width="0" style="1" hidden="1" customWidth="1"/>
    <col min="6416" max="6416" width="9" style="1"/>
    <col min="6417" max="6417" width="26.6328125" style="1" customWidth="1"/>
    <col min="6418" max="6656" width="9" style="1"/>
    <col min="6657" max="6657" width="6.6328125" style="1" customWidth="1"/>
    <col min="6658" max="6658" width="3.6328125" style="1" customWidth="1"/>
    <col min="6659" max="6659" width="11" style="1" customWidth="1"/>
    <col min="6660" max="6660" width="5.90625" style="1" customWidth="1"/>
    <col min="6661" max="6661" width="5" style="1" customWidth="1"/>
    <col min="6662" max="6664" width="3.36328125" style="1" customWidth="1"/>
    <col min="6665" max="6665" width="9.26953125" style="1" customWidth="1"/>
    <col min="6666" max="6666" width="6.6328125" style="1" bestFit="1" customWidth="1"/>
    <col min="6667" max="6667" width="12.36328125" style="1" bestFit="1" customWidth="1"/>
    <col min="6668" max="6668" width="10.453125" style="1" bestFit="1" customWidth="1"/>
    <col min="6669" max="6669" width="10.36328125" style="1" bestFit="1" customWidth="1"/>
    <col min="6670" max="6670" width="10.453125" style="1" bestFit="1" customWidth="1"/>
    <col min="6671" max="6671" width="0" style="1" hidden="1" customWidth="1"/>
    <col min="6672" max="6672" width="9" style="1"/>
    <col min="6673" max="6673" width="26.6328125" style="1" customWidth="1"/>
    <col min="6674" max="6912" width="9" style="1"/>
    <col min="6913" max="6913" width="6.6328125" style="1" customWidth="1"/>
    <col min="6914" max="6914" width="3.6328125" style="1" customWidth="1"/>
    <col min="6915" max="6915" width="11" style="1" customWidth="1"/>
    <col min="6916" max="6916" width="5.90625" style="1" customWidth="1"/>
    <col min="6917" max="6917" width="5" style="1" customWidth="1"/>
    <col min="6918" max="6920" width="3.36328125" style="1" customWidth="1"/>
    <col min="6921" max="6921" width="9.26953125" style="1" customWidth="1"/>
    <col min="6922" max="6922" width="6.6328125" style="1" bestFit="1" customWidth="1"/>
    <col min="6923" max="6923" width="12.36328125" style="1" bestFit="1" customWidth="1"/>
    <col min="6924" max="6924" width="10.453125" style="1" bestFit="1" customWidth="1"/>
    <col min="6925" max="6925" width="10.36328125" style="1" bestFit="1" customWidth="1"/>
    <col min="6926" max="6926" width="10.453125" style="1" bestFit="1" customWidth="1"/>
    <col min="6927" max="6927" width="0" style="1" hidden="1" customWidth="1"/>
    <col min="6928" max="6928" width="9" style="1"/>
    <col min="6929" max="6929" width="26.6328125" style="1" customWidth="1"/>
    <col min="6930" max="7168" width="9" style="1"/>
    <col min="7169" max="7169" width="6.6328125" style="1" customWidth="1"/>
    <col min="7170" max="7170" width="3.6328125" style="1" customWidth="1"/>
    <col min="7171" max="7171" width="11" style="1" customWidth="1"/>
    <col min="7172" max="7172" width="5.90625" style="1" customWidth="1"/>
    <col min="7173" max="7173" width="5" style="1" customWidth="1"/>
    <col min="7174" max="7176" width="3.36328125" style="1" customWidth="1"/>
    <col min="7177" max="7177" width="9.26953125" style="1" customWidth="1"/>
    <col min="7178" max="7178" width="6.6328125" style="1" bestFit="1" customWidth="1"/>
    <col min="7179" max="7179" width="12.36328125" style="1" bestFit="1" customWidth="1"/>
    <col min="7180" max="7180" width="10.453125" style="1" bestFit="1" customWidth="1"/>
    <col min="7181" max="7181" width="10.36328125" style="1" bestFit="1" customWidth="1"/>
    <col min="7182" max="7182" width="10.453125" style="1" bestFit="1" customWidth="1"/>
    <col min="7183" max="7183" width="0" style="1" hidden="1" customWidth="1"/>
    <col min="7184" max="7184" width="9" style="1"/>
    <col min="7185" max="7185" width="26.6328125" style="1" customWidth="1"/>
    <col min="7186" max="7424" width="9" style="1"/>
    <col min="7425" max="7425" width="6.6328125" style="1" customWidth="1"/>
    <col min="7426" max="7426" width="3.6328125" style="1" customWidth="1"/>
    <col min="7427" max="7427" width="11" style="1" customWidth="1"/>
    <col min="7428" max="7428" width="5.90625" style="1" customWidth="1"/>
    <col min="7429" max="7429" width="5" style="1" customWidth="1"/>
    <col min="7430" max="7432" width="3.36328125" style="1" customWidth="1"/>
    <col min="7433" max="7433" width="9.26953125" style="1" customWidth="1"/>
    <col min="7434" max="7434" width="6.6328125" style="1" bestFit="1" customWidth="1"/>
    <col min="7435" max="7435" width="12.36328125" style="1" bestFit="1" customWidth="1"/>
    <col min="7436" max="7436" width="10.453125" style="1" bestFit="1" customWidth="1"/>
    <col min="7437" max="7437" width="10.36328125" style="1" bestFit="1" customWidth="1"/>
    <col min="7438" max="7438" width="10.453125" style="1" bestFit="1" customWidth="1"/>
    <col min="7439" max="7439" width="0" style="1" hidden="1" customWidth="1"/>
    <col min="7440" max="7440" width="9" style="1"/>
    <col min="7441" max="7441" width="26.6328125" style="1" customWidth="1"/>
    <col min="7442" max="7680" width="9" style="1"/>
    <col min="7681" max="7681" width="6.6328125" style="1" customWidth="1"/>
    <col min="7682" max="7682" width="3.6328125" style="1" customWidth="1"/>
    <col min="7683" max="7683" width="11" style="1" customWidth="1"/>
    <col min="7684" max="7684" width="5.90625" style="1" customWidth="1"/>
    <col min="7685" max="7685" width="5" style="1" customWidth="1"/>
    <col min="7686" max="7688" width="3.36328125" style="1" customWidth="1"/>
    <col min="7689" max="7689" width="9.26953125" style="1" customWidth="1"/>
    <col min="7690" max="7690" width="6.6328125" style="1" bestFit="1" customWidth="1"/>
    <col min="7691" max="7691" width="12.36328125" style="1" bestFit="1" customWidth="1"/>
    <col min="7692" max="7692" width="10.453125" style="1" bestFit="1" customWidth="1"/>
    <col min="7693" max="7693" width="10.36328125" style="1" bestFit="1" customWidth="1"/>
    <col min="7694" max="7694" width="10.453125" style="1" bestFit="1" customWidth="1"/>
    <col min="7695" max="7695" width="0" style="1" hidden="1" customWidth="1"/>
    <col min="7696" max="7696" width="9" style="1"/>
    <col min="7697" max="7697" width="26.6328125" style="1" customWidth="1"/>
    <col min="7698" max="7936" width="9" style="1"/>
    <col min="7937" max="7937" width="6.6328125" style="1" customWidth="1"/>
    <col min="7938" max="7938" width="3.6328125" style="1" customWidth="1"/>
    <col min="7939" max="7939" width="11" style="1" customWidth="1"/>
    <col min="7940" max="7940" width="5.90625" style="1" customWidth="1"/>
    <col min="7941" max="7941" width="5" style="1" customWidth="1"/>
    <col min="7942" max="7944" width="3.36328125" style="1" customWidth="1"/>
    <col min="7945" max="7945" width="9.26953125" style="1" customWidth="1"/>
    <col min="7946" max="7946" width="6.6328125" style="1" bestFit="1" customWidth="1"/>
    <col min="7947" max="7947" width="12.36328125" style="1" bestFit="1" customWidth="1"/>
    <col min="7948" max="7948" width="10.453125" style="1" bestFit="1" customWidth="1"/>
    <col min="7949" max="7949" width="10.36328125" style="1" bestFit="1" customWidth="1"/>
    <col min="7950" max="7950" width="10.453125" style="1" bestFit="1" customWidth="1"/>
    <col min="7951" max="7951" width="0" style="1" hidden="1" customWidth="1"/>
    <col min="7952" max="7952" width="9" style="1"/>
    <col min="7953" max="7953" width="26.6328125" style="1" customWidth="1"/>
    <col min="7954" max="8192" width="9" style="1"/>
    <col min="8193" max="8193" width="6.6328125" style="1" customWidth="1"/>
    <col min="8194" max="8194" width="3.6328125" style="1" customWidth="1"/>
    <col min="8195" max="8195" width="11" style="1" customWidth="1"/>
    <col min="8196" max="8196" width="5.90625" style="1" customWidth="1"/>
    <col min="8197" max="8197" width="5" style="1" customWidth="1"/>
    <col min="8198" max="8200" width="3.36328125" style="1" customWidth="1"/>
    <col min="8201" max="8201" width="9.26953125" style="1" customWidth="1"/>
    <col min="8202" max="8202" width="6.6328125" style="1" bestFit="1" customWidth="1"/>
    <col min="8203" max="8203" width="12.36328125" style="1" bestFit="1" customWidth="1"/>
    <col min="8204" max="8204" width="10.453125" style="1" bestFit="1" customWidth="1"/>
    <col min="8205" max="8205" width="10.36328125" style="1" bestFit="1" customWidth="1"/>
    <col min="8206" max="8206" width="10.453125" style="1" bestFit="1" customWidth="1"/>
    <col min="8207" max="8207" width="0" style="1" hidden="1" customWidth="1"/>
    <col min="8208" max="8208" width="9" style="1"/>
    <col min="8209" max="8209" width="26.6328125" style="1" customWidth="1"/>
    <col min="8210" max="8448" width="9" style="1"/>
    <col min="8449" max="8449" width="6.6328125" style="1" customWidth="1"/>
    <col min="8450" max="8450" width="3.6328125" style="1" customWidth="1"/>
    <col min="8451" max="8451" width="11" style="1" customWidth="1"/>
    <col min="8452" max="8452" width="5.90625" style="1" customWidth="1"/>
    <col min="8453" max="8453" width="5" style="1" customWidth="1"/>
    <col min="8454" max="8456" width="3.36328125" style="1" customWidth="1"/>
    <col min="8457" max="8457" width="9.26953125" style="1" customWidth="1"/>
    <col min="8458" max="8458" width="6.6328125" style="1" bestFit="1" customWidth="1"/>
    <col min="8459" max="8459" width="12.36328125" style="1" bestFit="1" customWidth="1"/>
    <col min="8460" max="8460" width="10.453125" style="1" bestFit="1" customWidth="1"/>
    <col min="8461" max="8461" width="10.36328125" style="1" bestFit="1" customWidth="1"/>
    <col min="8462" max="8462" width="10.453125" style="1" bestFit="1" customWidth="1"/>
    <col min="8463" max="8463" width="0" style="1" hidden="1" customWidth="1"/>
    <col min="8464" max="8464" width="9" style="1"/>
    <col min="8465" max="8465" width="26.6328125" style="1" customWidth="1"/>
    <col min="8466" max="8704" width="9" style="1"/>
    <col min="8705" max="8705" width="6.6328125" style="1" customWidth="1"/>
    <col min="8706" max="8706" width="3.6328125" style="1" customWidth="1"/>
    <col min="8707" max="8707" width="11" style="1" customWidth="1"/>
    <col min="8708" max="8708" width="5.90625" style="1" customWidth="1"/>
    <col min="8709" max="8709" width="5" style="1" customWidth="1"/>
    <col min="8710" max="8712" width="3.36328125" style="1" customWidth="1"/>
    <col min="8713" max="8713" width="9.26953125" style="1" customWidth="1"/>
    <col min="8714" max="8714" width="6.6328125" style="1" bestFit="1" customWidth="1"/>
    <col min="8715" max="8715" width="12.36328125" style="1" bestFit="1" customWidth="1"/>
    <col min="8716" max="8716" width="10.453125" style="1" bestFit="1" customWidth="1"/>
    <col min="8717" max="8717" width="10.36328125" style="1" bestFit="1" customWidth="1"/>
    <col min="8718" max="8718" width="10.453125" style="1" bestFit="1" customWidth="1"/>
    <col min="8719" max="8719" width="0" style="1" hidden="1" customWidth="1"/>
    <col min="8720" max="8720" width="9" style="1"/>
    <col min="8721" max="8721" width="26.6328125" style="1" customWidth="1"/>
    <col min="8722" max="8960" width="9" style="1"/>
    <col min="8961" max="8961" width="6.6328125" style="1" customWidth="1"/>
    <col min="8962" max="8962" width="3.6328125" style="1" customWidth="1"/>
    <col min="8963" max="8963" width="11" style="1" customWidth="1"/>
    <col min="8964" max="8964" width="5.90625" style="1" customWidth="1"/>
    <col min="8965" max="8965" width="5" style="1" customWidth="1"/>
    <col min="8966" max="8968" width="3.36328125" style="1" customWidth="1"/>
    <col min="8969" max="8969" width="9.26953125" style="1" customWidth="1"/>
    <col min="8970" max="8970" width="6.6328125" style="1" bestFit="1" customWidth="1"/>
    <col min="8971" max="8971" width="12.36328125" style="1" bestFit="1" customWidth="1"/>
    <col min="8972" max="8972" width="10.453125" style="1" bestFit="1" customWidth="1"/>
    <col min="8973" max="8973" width="10.36328125" style="1" bestFit="1" customWidth="1"/>
    <col min="8974" max="8974" width="10.453125" style="1" bestFit="1" customWidth="1"/>
    <col min="8975" max="8975" width="0" style="1" hidden="1" customWidth="1"/>
    <col min="8976" max="8976" width="9" style="1"/>
    <col min="8977" max="8977" width="26.6328125" style="1" customWidth="1"/>
    <col min="8978" max="9216" width="9" style="1"/>
    <col min="9217" max="9217" width="6.6328125" style="1" customWidth="1"/>
    <col min="9218" max="9218" width="3.6328125" style="1" customWidth="1"/>
    <col min="9219" max="9219" width="11" style="1" customWidth="1"/>
    <col min="9220" max="9220" width="5.90625" style="1" customWidth="1"/>
    <col min="9221" max="9221" width="5" style="1" customWidth="1"/>
    <col min="9222" max="9224" width="3.36328125" style="1" customWidth="1"/>
    <col min="9225" max="9225" width="9.26953125" style="1" customWidth="1"/>
    <col min="9226" max="9226" width="6.6328125" style="1" bestFit="1" customWidth="1"/>
    <col min="9227" max="9227" width="12.36328125" style="1" bestFit="1" customWidth="1"/>
    <col min="9228" max="9228" width="10.453125" style="1" bestFit="1" customWidth="1"/>
    <col min="9229" max="9229" width="10.36328125" style="1" bestFit="1" customWidth="1"/>
    <col min="9230" max="9230" width="10.453125" style="1" bestFit="1" customWidth="1"/>
    <col min="9231" max="9231" width="0" style="1" hidden="1" customWidth="1"/>
    <col min="9232" max="9232" width="9" style="1"/>
    <col min="9233" max="9233" width="26.6328125" style="1" customWidth="1"/>
    <col min="9234" max="9472" width="9" style="1"/>
    <col min="9473" max="9473" width="6.6328125" style="1" customWidth="1"/>
    <col min="9474" max="9474" width="3.6328125" style="1" customWidth="1"/>
    <col min="9475" max="9475" width="11" style="1" customWidth="1"/>
    <col min="9476" max="9476" width="5.90625" style="1" customWidth="1"/>
    <col min="9477" max="9477" width="5" style="1" customWidth="1"/>
    <col min="9478" max="9480" width="3.36328125" style="1" customWidth="1"/>
    <col min="9481" max="9481" width="9.26953125" style="1" customWidth="1"/>
    <col min="9482" max="9482" width="6.6328125" style="1" bestFit="1" customWidth="1"/>
    <col min="9483" max="9483" width="12.36328125" style="1" bestFit="1" customWidth="1"/>
    <col min="9484" max="9484" width="10.453125" style="1" bestFit="1" customWidth="1"/>
    <col min="9485" max="9485" width="10.36328125" style="1" bestFit="1" customWidth="1"/>
    <col min="9486" max="9486" width="10.453125" style="1" bestFit="1" customWidth="1"/>
    <col min="9487" max="9487" width="0" style="1" hidden="1" customWidth="1"/>
    <col min="9488" max="9488" width="9" style="1"/>
    <col min="9489" max="9489" width="26.6328125" style="1" customWidth="1"/>
    <col min="9490" max="9728" width="9" style="1"/>
    <col min="9729" max="9729" width="6.6328125" style="1" customWidth="1"/>
    <col min="9730" max="9730" width="3.6328125" style="1" customWidth="1"/>
    <col min="9731" max="9731" width="11" style="1" customWidth="1"/>
    <col min="9732" max="9732" width="5.90625" style="1" customWidth="1"/>
    <col min="9733" max="9733" width="5" style="1" customWidth="1"/>
    <col min="9734" max="9736" width="3.36328125" style="1" customWidth="1"/>
    <col min="9737" max="9737" width="9.26953125" style="1" customWidth="1"/>
    <col min="9738" max="9738" width="6.6328125" style="1" bestFit="1" customWidth="1"/>
    <col min="9739" max="9739" width="12.36328125" style="1" bestFit="1" customWidth="1"/>
    <col min="9740" max="9740" width="10.453125" style="1" bestFit="1" customWidth="1"/>
    <col min="9741" max="9741" width="10.36328125" style="1" bestFit="1" customWidth="1"/>
    <col min="9742" max="9742" width="10.453125" style="1" bestFit="1" customWidth="1"/>
    <col min="9743" max="9743" width="0" style="1" hidden="1" customWidth="1"/>
    <col min="9744" max="9744" width="9" style="1"/>
    <col min="9745" max="9745" width="26.6328125" style="1" customWidth="1"/>
    <col min="9746" max="9984" width="9" style="1"/>
    <col min="9985" max="9985" width="6.6328125" style="1" customWidth="1"/>
    <col min="9986" max="9986" width="3.6328125" style="1" customWidth="1"/>
    <col min="9987" max="9987" width="11" style="1" customWidth="1"/>
    <col min="9988" max="9988" width="5.90625" style="1" customWidth="1"/>
    <col min="9989" max="9989" width="5" style="1" customWidth="1"/>
    <col min="9990" max="9992" width="3.36328125" style="1" customWidth="1"/>
    <col min="9993" max="9993" width="9.26953125" style="1" customWidth="1"/>
    <col min="9994" max="9994" width="6.6328125" style="1" bestFit="1" customWidth="1"/>
    <col min="9995" max="9995" width="12.36328125" style="1" bestFit="1" customWidth="1"/>
    <col min="9996" max="9996" width="10.453125" style="1" bestFit="1" customWidth="1"/>
    <col min="9997" max="9997" width="10.36328125" style="1" bestFit="1" customWidth="1"/>
    <col min="9998" max="9998" width="10.453125" style="1" bestFit="1" customWidth="1"/>
    <col min="9999" max="9999" width="0" style="1" hidden="1" customWidth="1"/>
    <col min="10000" max="10000" width="9" style="1"/>
    <col min="10001" max="10001" width="26.6328125" style="1" customWidth="1"/>
    <col min="10002" max="10240" width="9" style="1"/>
    <col min="10241" max="10241" width="6.6328125" style="1" customWidth="1"/>
    <col min="10242" max="10242" width="3.6328125" style="1" customWidth="1"/>
    <col min="10243" max="10243" width="11" style="1" customWidth="1"/>
    <col min="10244" max="10244" width="5.90625" style="1" customWidth="1"/>
    <col min="10245" max="10245" width="5" style="1" customWidth="1"/>
    <col min="10246" max="10248" width="3.36328125" style="1" customWidth="1"/>
    <col min="10249" max="10249" width="9.26953125" style="1" customWidth="1"/>
    <col min="10250" max="10250" width="6.6328125" style="1" bestFit="1" customWidth="1"/>
    <col min="10251" max="10251" width="12.36328125" style="1" bestFit="1" customWidth="1"/>
    <col min="10252" max="10252" width="10.453125" style="1" bestFit="1" customWidth="1"/>
    <col min="10253" max="10253" width="10.36328125" style="1" bestFit="1" customWidth="1"/>
    <col min="10254" max="10254" width="10.453125" style="1" bestFit="1" customWidth="1"/>
    <col min="10255" max="10255" width="0" style="1" hidden="1" customWidth="1"/>
    <col min="10256" max="10256" width="9" style="1"/>
    <col min="10257" max="10257" width="26.6328125" style="1" customWidth="1"/>
    <col min="10258" max="10496" width="9" style="1"/>
    <col min="10497" max="10497" width="6.6328125" style="1" customWidth="1"/>
    <col min="10498" max="10498" width="3.6328125" style="1" customWidth="1"/>
    <col min="10499" max="10499" width="11" style="1" customWidth="1"/>
    <col min="10500" max="10500" width="5.90625" style="1" customWidth="1"/>
    <col min="10501" max="10501" width="5" style="1" customWidth="1"/>
    <col min="10502" max="10504" width="3.36328125" style="1" customWidth="1"/>
    <col min="10505" max="10505" width="9.26953125" style="1" customWidth="1"/>
    <col min="10506" max="10506" width="6.6328125" style="1" bestFit="1" customWidth="1"/>
    <col min="10507" max="10507" width="12.36328125" style="1" bestFit="1" customWidth="1"/>
    <col min="10508" max="10508" width="10.453125" style="1" bestFit="1" customWidth="1"/>
    <col min="10509" max="10509" width="10.36328125" style="1" bestFit="1" customWidth="1"/>
    <col min="10510" max="10510" width="10.453125" style="1" bestFit="1" customWidth="1"/>
    <col min="10511" max="10511" width="0" style="1" hidden="1" customWidth="1"/>
    <col min="10512" max="10512" width="9" style="1"/>
    <col min="10513" max="10513" width="26.6328125" style="1" customWidth="1"/>
    <col min="10514" max="10752" width="9" style="1"/>
    <col min="10753" max="10753" width="6.6328125" style="1" customWidth="1"/>
    <col min="10754" max="10754" width="3.6328125" style="1" customWidth="1"/>
    <col min="10755" max="10755" width="11" style="1" customWidth="1"/>
    <col min="10756" max="10756" width="5.90625" style="1" customWidth="1"/>
    <col min="10757" max="10757" width="5" style="1" customWidth="1"/>
    <col min="10758" max="10760" width="3.36328125" style="1" customWidth="1"/>
    <col min="10761" max="10761" width="9.26953125" style="1" customWidth="1"/>
    <col min="10762" max="10762" width="6.6328125" style="1" bestFit="1" customWidth="1"/>
    <col min="10763" max="10763" width="12.36328125" style="1" bestFit="1" customWidth="1"/>
    <col min="10764" max="10764" width="10.453125" style="1" bestFit="1" customWidth="1"/>
    <col min="10765" max="10765" width="10.36328125" style="1" bestFit="1" customWidth="1"/>
    <col min="10766" max="10766" width="10.453125" style="1" bestFit="1" customWidth="1"/>
    <col min="10767" max="10767" width="0" style="1" hidden="1" customWidth="1"/>
    <col min="10768" max="10768" width="9" style="1"/>
    <col min="10769" max="10769" width="26.6328125" style="1" customWidth="1"/>
    <col min="10770" max="11008" width="9" style="1"/>
    <col min="11009" max="11009" width="6.6328125" style="1" customWidth="1"/>
    <col min="11010" max="11010" width="3.6328125" style="1" customWidth="1"/>
    <col min="11011" max="11011" width="11" style="1" customWidth="1"/>
    <col min="11012" max="11012" width="5.90625" style="1" customWidth="1"/>
    <col min="11013" max="11013" width="5" style="1" customWidth="1"/>
    <col min="11014" max="11016" width="3.36328125" style="1" customWidth="1"/>
    <col min="11017" max="11017" width="9.26953125" style="1" customWidth="1"/>
    <col min="11018" max="11018" width="6.6328125" style="1" bestFit="1" customWidth="1"/>
    <col min="11019" max="11019" width="12.36328125" style="1" bestFit="1" customWidth="1"/>
    <col min="11020" max="11020" width="10.453125" style="1" bestFit="1" customWidth="1"/>
    <col min="11021" max="11021" width="10.36328125" style="1" bestFit="1" customWidth="1"/>
    <col min="11022" max="11022" width="10.453125" style="1" bestFit="1" customWidth="1"/>
    <col min="11023" max="11023" width="0" style="1" hidden="1" customWidth="1"/>
    <col min="11024" max="11024" width="9" style="1"/>
    <col min="11025" max="11025" width="26.6328125" style="1" customWidth="1"/>
    <col min="11026" max="11264" width="9" style="1"/>
    <col min="11265" max="11265" width="6.6328125" style="1" customWidth="1"/>
    <col min="11266" max="11266" width="3.6328125" style="1" customWidth="1"/>
    <col min="11267" max="11267" width="11" style="1" customWidth="1"/>
    <col min="11268" max="11268" width="5.90625" style="1" customWidth="1"/>
    <col min="11269" max="11269" width="5" style="1" customWidth="1"/>
    <col min="11270" max="11272" width="3.36328125" style="1" customWidth="1"/>
    <col min="11273" max="11273" width="9.26953125" style="1" customWidth="1"/>
    <col min="11274" max="11274" width="6.6328125" style="1" bestFit="1" customWidth="1"/>
    <col min="11275" max="11275" width="12.36328125" style="1" bestFit="1" customWidth="1"/>
    <col min="11276" max="11276" width="10.453125" style="1" bestFit="1" customWidth="1"/>
    <col min="11277" max="11277" width="10.36328125" style="1" bestFit="1" customWidth="1"/>
    <col min="11278" max="11278" width="10.453125" style="1" bestFit="1" customWidth="1"/>
    <col min="11279" max="11279" width="0" style="1" hidden="1" customWidth="1"/>
    <col min="11280" max="11280" width="9" style="1"/>
    <col min="11281" max="11281" width="26.6328125" style="1" customWidth="1"/>
    <col min="11282" max="11520" width="9" style="1"/>
    <col min="11521" max="11521" width="6.6328125" style="1" customWidth="1"/>
    <col min="11522" max="11522" width="3.6328125" style="1" customWidth="1"/>
    <col min="11523" max="11523" width="11" style="1" customWidth="1"/>
    <col min="11524" max="11524" width="5.90625" style="1" customWidth="1"/>
    <col min="11525" max="11525" width="5" style="1" customWidth="1"/>
    <col min="11526" max="11528" width="3.36328125" style="1" customWidth="1"/>
    <col min="11529" max="11529" width="9.26953125" style="1" customWidth="1"/>
    <col min="11530" max="11530" width="6.6328125" style="1" bestFit="1" customWidth="1"/>
    <col min="11531" max="11531" width="12.36328125" style="1" bestFit="1" customWidth="1"/>
    <col min="11532" max="11532" width="10.453125" style="1" bestFit="1" customWidth="1"/>
    <col min="11533" max="11533" width="10.36328125" style="1" bestFit="1" customWidth="1"/>
    <col min="11534" max="11534" width="10.453125" style="1" bestFit="1" customWidth="1"/>
    <col min="11535" max="11535" width="0" style="1" hidden="1" customWidth="1"/>
    <col min="11536" max="11536" width="9" style="1"/>
    <col min="11537" max="11537" width="26.6328125" style="1" customWidth="1"/>
    <col min="11538" max="11776" width="9" style="1"/>
    <col min="11777" max="11777" width="6.6328125" style="1" customWidth="1"/>
    <col min="11778" max="11778" width="3.6328125" style="1" customWidth="1"/>
    <col min="11779" max="11779" width="11" style="1" customWidth="1"/>
    <col min="11780" max="11780" width="5.90625" style="1" customWidth="1"/>
    <col min="11781" max="11781" width="5" style="1" customWidth="1"/>
    <col min="11782" max="11784" width="3.36328125" style="1" customWidth="1"/>
    <col min="11785" max="11785" width="9.26953125" style="1" customWidth="1"/>
    <col min="11786" max="11786" width="6.6328125" style="1" bestFit="1" customWidth="1"/>
    <col min="11787" max="11787" width="12.36328125" style="1" bestFit="1" customWidth="1"/>
    <col min="11788" max="11788" width="10.453125" style="1" bestFit="1" customWidth="1"/>
    <col min="11789" max="11789" width="10.36328125" style="1" bestFit="1" customWidth="1"/>
    <col min="11790" max="11790" width="10.453125" style="1" bestFit="1" customWidth="1"/>
    <col min="11791" max="11791" width="0" style="1" hidden="1" customWidth="1"/>
    <col min="11792" max="11792" width="9" style="1"/>
    <col min="11793" max="11793" width="26.6328125" style="1" customWidth="1"/>
    <col min="11794" max="12032" width="9" style="1"/>
    <col min="12033" max="12033" width="6.6328125" style="1" customWidth="1"/>
    <col min="12034" max="12034" width="3.6328125" style="1" customWidth="1"/>
    <col min="12035" max="12035" width="11" style="1" customWidth="1"/>
    <col min="12036" max="12036" width="5.90625" style="1" customWidth="1"/>
    <col min="12037" max="12037" width="5" style="1" customWidth="1"/>
    <col min="12038" max="12040" width="3.36328125" style="1" customWidth="1"/>
    <col min="12041" max="12041" width="9.26953125" style="1" customWidth="1"/>
    <col min="12042" max="12042" width="6.6328125" style="1" bestFit="1" customWidth="1"/>
    <col min="12043" max="12043" width="12.36328125" style="1" bestFit="1" customWidth="1"/>
    <col min="12044" max="12044" width="10.453125" style="1" bestFit="1" customWidth="1"/>
    <col min="12045" max="12045" width="10.36328125" style="1" bestFit="1" customWidth="1"/>
    <col min="12046" max="12046" width="10.453125" style="1" bestFit="1" customWidth="1"/>
    <col min="12047" max="12047" width="0" style="1" hidden="1" customWidth="1"/>
    <col min="12048" max="12048" width="9" style="1"/>
    <col min="12049" max="12049" width="26.6328125" style="1" customWidth="1"/>
    <col min="12050" max="12288" width="9" style="1"/>
    <col min="12289" max="12289" width="6.6328125" style="1" customWidth="1"/>
    <col min="12290" max="12290" width="3.6328125" style="1" customWidth="1"/>
    <col min="12291" max="12291" width="11" style="1" customWidth="1"/>
    <col min="12292" max="12292" width="5.90625" style="1" customWidth="1"/>
    <col min="12293" max="12293" width="5" style="1" customWidth="1"/>
    <col min="12294" max="12296" width="3.36328125" style="1" customWidth="1"/>
    <col min="12297" max="12297" width="9.26953125" style="1" customWidth="1"/>
    <col min="12298" max="12298" width="6.6328125" style="1" bestFit="1" customWidth="1"/>
    <col min="12299" max="12299" width="12.36328125" style="1" bestFit="1" customWidth="1"/>
    <col min="12300" max="12300" width="10.453125" style="1" bestFit="1" customWidth="1"/>
    <col min="12301" max="12301" width="10.36328125" style="1" bestFit="1" customWidth="1"/>
    <col min="12302" max="12302" width="10.453125" style="1" bestFit="1" customWidth="1"/>
    <col min="12303" max="12303" width="0" style="1" hidden="1" customWidth="1"/>
    <col min="12304" max="12304" width="9" style="1"/>
    <col min="12305" max="12305" width="26.6328125" style="1" customWidth="1"/>
    <col min="12306" max="12544" width="9" style="1"/>
    <col min="12545" max="12545" width="6.6328125" style="1" customWidth="1"/>
    <col min="12546" max="12546" width="3.6328125" style="1" customWidth="1"/>
    <col min="12547" max="12547" width="11" style="1" customWidth="1"/>
    <col min="12548" max="12548" width="5.90625" style="1" customWidth="1"/>
    <col min="12549" max="12549" width="5" style="1" customWidth="1"/>
    <col min="12550" max="12552" width="3.36328125" style="1" customWidth="1"/>
    <col min="12553" max="12553" width="9.26953125" style="1" customWidth="1"/>
    <col min="12554" max="12554" width="6.6328125" style="1" bestFit="1" customWidth="1"/>
    <col min="12555" max="12555" width="12.36328125" style="1" bestFit="1" customWidth="1"/>
    <col min="12556" max="12556" width="10.453125" style="1" bestFit="1" customWidth="1"/>
    <col min="12557" max="12557" width="10.36328125" style="1" bestFit="1" customWidth="1"/>
    <col min="12558" max="12558" width="10.453125" style="1" bestFit="1" customWidth="1"/>
    <col min="12559" max="12559" width="0" style="1" hidden="1" customWidth="1"/>
    <col min="12560" max="12560" width="9" style="1"/>
    <col min="12561" max="12561" width="26.6328125" style="1" customWidth="1"/>
    <col min="12562" max="12800" width="9" style="1"/>
    <col min="12801" max="12801" width="6.6328125" style="1" customWidth="1"/>
    <col min="12802" max="12802" width="3.6328125" style="1" customWidth="1"/>
    <col min="12803" max="12803" width="11" style="1" customWidth="1"/>
    <col min="12804" max="12804" width="5.90625" style="1" customWidth="1"/>
    <col min="12805" max="12805" width="5" style="1" customWidth="1"/>
    <col min="12806" max="12808" width="3.36328125" style="1" customWidth="1"/>
    <col min="12809" max="12809" width="9.26953125" style="1" customWidth="1"/>
    <col min="12810" max="12810" width="6.6328125" style="1" bestFit="1" customWidth="1"/>
    <col min="12811" max="12811" width="12.36328125" style="1" bestFit="1" customWidth="1"/>
    <col min="12812" max="12812" width="10.453125" style="1" bestFit="1" customWidth="1"/>
    <col min="12813" max="12813" width="10.36328125" style="1" bestFit="1" customWidth="1"/>
    <col min="12814" max="12814" width="10.453125" style="1" bestFit="1" customWidth="1"/>
    <col min="12815" max="12815" width="0" style="1" hidden="1" customWidth="1"/>
    <col min="12816" max="12816" width="9" style="1"/>
    <col min="12817" max="12817" width="26.6328125" style="1" customWidth="1"/>
    <col min="12818" max="13056" width="9" style="1"/>
    <col min="13057" max="13057" width="6.6328125" style="1" customWidth="1"/>
    <col min="13058" max="13058" width="3.6328125" style="1" customWidth="1"/>
    <col min="13059" max="13059" width="11" style="1" customWidth="1"/>
    <col min="13060" max="13060" width="5.90625" style="1" customWidth="1"/>
    <col min="13061" max="13061" width="5" style="1" customWidth="1"/>
    <col min="13062" max="13064" width="3.36328125" style="1" customWidth="1"/>
    <col min="13065" max="13065" width="9.26953125" style="1" customWidth="1"/>
    <col min="13066" max="13066" width="6.6328125" style="1" bestFit="1" customWidth="1"/>
    <col min="13067" max="13067" width="12.36328125" style="1" bestFit="1" customWidth="1"/>
    <col min="13068" max="13068" width="10.453125" style="1" bestFit="1" customWidth="1"/>
    <col min="13069" max="13069" width="10.36328125" style="1" bestFit="1" customWidth="1"/>
    <col min="13070" max="13070" width="10.453125" style="1" bestFit="1" customWidth="1"/>
    <col min="13071" max="13071" width="0" style="1" hidden="1" customWidth="1"/>
    <col min="13072" max="13072" width="9" style="1"/>
    <col min="13073" max="13073" width="26.6328125" style="1" customWidth="1"/>
    <col min="13074" max="13312" width="9" style="1"/>
    <col min="13313" max="13313" width="6.6328125" style="1" customWidth="1"/>
    <col min="13314" max="13314" width="3.6328125" style="1" customWidth="1"/>
    <col min="13315" max="13315" width="11" style="1" customWidth="1"/>
    <col min="13316" max="13316" width="5.90625" style="1" customWidth="1"/>
    <col min="13317" max="13317" width="5" style="1" customWidth="1"/>
    <col min="13318" max="13320" width="3.36328125" style="1" customWidth="1"/>
    <col min="13321" max="13321" width="9.26953125" style="1" customWidth="1"/>
    <col min="13322" max="13322" width="6.6328125" style="1" bestFit="1" customWidth="1"/>
    <col min="13323" max="13323" width="12.36328125" style="1" bestFit="1" customWidth="1"/>
    <col min="13324" max="13324" width="10.453125" style="1" bestFit="1" customWidth="1"/>
    <col min="13325" max="13325" width="10.36328125" style="1" bestFit="1" customWidth="1"/>
    <col min="13326" max="13326" width="10.453125" style="1" bestFit="1" customWidth="1"/>
    <col min="13327" max="13327" width="0" style="1" hidden="1" customWidth="1"/>
    <col min="13328" max="13328" width="9" style="1"/>
    <col min="13329" max="13329" width="26.6328125" style="1" customWidth="1"/>
    <col min="13330" max="13568" width="9" style="1"/>
    <col min="13569" max="13569" width="6.6328125" style="1" customWidth="1"/>
    <col min="13570" max="13570" width="3.6328125" style="1" customWidth="1"/>
    <col min="13571" max="13571" width="11" style="1" customWidth="1"/>
    <col min="13572" max="13572" width="5.90625" style="1" customWidth="1"/>
    <col min="13573" max="13573" width="5" style="1" customWidth="1"/>
    <col min="13574" max="13576" width="3.36328125" style="1" customWidth="1"/>
    <col min="13577" max="13577" width="9.26953125" style="1" customWidth="1"/>
    <col min="13578" max="13578" width="6.6328125" style="1" bestFit="1" customWidth="1"/>
    <col min="13579" max="13579" width="12.36328125" style="1" bestFit="1" customWidth="1"/>
    <col min="13580" max="13580" width="10.453125" style="1" bestFit="1" customWidth="1"/>
    <col min="13581" max="13581" width="10.36328125" style="1" bestFit="1" customWidth="1"/>
    <col min="13582" max="13582" width="10.453125" style="1" bestFit="1" customWidth="1"/>
    <col min="13583" max="13583" width="0" style="1" hidden="1" customWidth="1"/>
    <col min="13584" max="13584" width="9" style="1"/>
    <col min="13585" max="13585" width="26.6328125" style="1" customWidth="1"/>
    <col min="13586" max="13824" width="9" style="1"/>
    <col min="13825" max="13825" width="6.6328125" style="1" customWidth="1"/>
    <col min="13826" max="13826" width="3.6328125" style="1" customWidth="1"/>
    <col min="13827" max="13827" width="11" style="1" customWidth="1"/>
    <col min="13828" max="13828" width="5.90625" style="1" customWidth="1"/>
    <col min="13829" max="13829" width="5" style="1" customWidth="1"/>
    <col min="13830" max="13832" width="3.36328125" style="1" customWidth="1"/>
    <col min="13833" max="13833" width="9.26953125" style="1" customWidth="1"/>
    <col min="13834" max="13834" width="6.6328125" style="1" bestFit="1" customWidth="1"/>
    <col min="13835" max="13835" width="12.36328125" style="1" bestFit="1" customWidth="1"/>
    <col min="13836" max="13836" width="10.453125" style="1" bestFit="1" customWidth="1"/>
    <col min="13837" max="13837" width="10.36328125" style="1" bestFit="1" customWidth="1"/>
    <col min="13838" max="13838" width="10.453125" style="1" bestFit="1" customWidth="1"/>
    <col min="13839" max="13839" width="0" style="1" hidden="1" customWidth="1"/>
    <col min="13840" max="13840" width="9" style="1"/>
    <col min="13841" max="13841" width="26.6328125" style="1" customWidth="1"/>
    <col min="13842" max="14080" width="9" style="1"/>
    <col min="14081" max="14081" width="6.6328125" style="1" customWidth="1"/>
    <col min="14082" max="14082" width="3.6328125" style="1" customWidth="1"/>
    <col min="14083" max="14083" width="11" style="1" customWidth="1"/>
    <col min="14084" max="14084" width="5.90625" style="1" customWidth="1"/>
    <col min="14085" max="14085" width="5" style="1" customWidth="1"/>
    <col min="14086" max="14088" width="3.36328125" style="1" customWidth="1"/>
    <col min="14089" max="14089" width="9.26953125" style="1" customWidth="1"/>
    <col min="14090" max="14090" width="6.6328125" style="1" bestFit="1" customWidth="1"/>
    <col min="14091" max="14091" width="12.36328125" style="1" bestFit="1" customWidth="1"/>
    <col min="14092" max="14092" width="10.453125" style="1" bestFit="1" customWidth="1"/>
    <col min="14093" max="14093" width="10.36328125" style="1" bestFit="1" customWidth="1"/>
    <col min="14094" max="14094" width="10.453125" style="1" bestFit="1" customWidth="1"/>
    <col min="14095" max="14095" width="0" style="1" hidden="1" customWidth="1"/>
    <col min="14096" max="14096" width="9" style="1"/>
    <col min="14097" max="14097" width="26.6328125" style="1" customWidth="1"/>
    <col min="14098" max="14336" width="9" style="1"/>
    <col min="14337" max="14337" width="6.6328125" style="1" customWidth="1"/>
    <col min="14338" max="14338" width="3.6328125" style="1" customWidth="1"/>
    <col min="14339" max="14339" width="11" style="1" customWidth="1"/>
    <col min="14340" max="14340" width="5.90625" style="1" customWidth="1"/>
    <col min="14341" max="14341" width="5" style="1" customWidth="1"/>
    <col min="14342" max="14344" width="3.36328125" style="1" customWidth="1"/>
    <col min="14345" max="14345" width="9.26953125" style="1" customWidth="1"/>
    <col min="14346" max="14346" width="6.6328125" style="1" bestFit="1" customWidth="1"/>
    <col min="14347" max="14347" width="12.36328125" style="1" bestFit="1" customWidth="1"/>
    <col min="14348" max="14348" width="10.453125" style="1" bestFit="1" customWidth="1"/>
    <col min="14349" max="14349" width="10.36328125" style="1" bestFit="1" customWidth="1"/>
    <col min="14350" max="14350" width="10.453125" style="1" bestFit="1" customWidth="1"/>
    <col min="14351" max="14351" width="0" style="1" hidden="1" customWidth="1"/>
    <col min="14352" max="14352" width="9" style="1"/>
    <col min="14353" max="14353" width="26.6328125" style="1" customWidth="1"/>
    <col min="14354" max="14592" width="9" style="1"/>
    <col min="14593" max="14593" width="6.6328125" style="1" customWidth="1"/>
    <col min="14594" max="14594" width="3.6328125" style="1" customWidth="1"/>
    <col min="14595" max="14595" width="11" style="1" customWidth="1"/>
    <col min="14596" max="14596" width="5.90625" style="1" customWidth="1"/>
    <col min="14597" max="14597" width="5" style="1" customWidth="1"/>
    <col min="14598" max="14600" width="3.36328125" style="1" customWidth="1"/>
    <col min="14601" max="14601" width="9.26953125" style="1" customWidth="1"/>
    <col min="14602" max="14602" width="6.6328125" style="1" bestFit="1" customWidth="1"/>
    <col min="14603" max="14603" width="12.36328125" style="1" bestFit="1" customWidth="1"/>
    <col min="14604" max="14604" width="10.453125" style="1" bestFit="1" customWidth="1"/>
    <col min="14605" max="14605" width="10.36328125" style="1" bestFit="1" customWidth="1"/>
    <col min="14606" max="14606" width="10.453125" style="1" bestFit="1" customWidth="1"/>
    <col min="14607" max="14607" width="0" style="1" hidden="1" customWidth="1"/>
    <col min="14608" max="14608" width="9" style="1"/>
    <col min="14609" max="14609" width="26.6328125" style="1" customWidth="1"/>
    <col min="14610" max="14848" width="9" style="1"/>
    <col min="14849" max="14849" width="6.6328125" style="1" customWidth="1"/>
    <col min="14850" max="14850" width="3.6328125" style="1" customWidth="1"/>
    <col min="14851" max="14851" width="11" style="1" customWidth="1"/>
    <col min="14852" max="14852" width="5.90625" style="1" customWidth="1"/>
    <col min="14853" max="14853" width="5" style="1" customWidth="1"/>
    <col min="14854" max="14856" width="3.36328125" style="1" customWidth="1"/>
    <col min="14857" max="14857" width="9.26953125" style="1" customWidth="1"/>
    <col min="14858" max="14858" width="6.6328125" style="1" bestFit="1" customWidth="1"/>
    <col min="14859" max="14859" width="12.36328125" style="1" bestFit="1" customWidth="1"/>
    <col min="14860" max="14860" width="10.453125" style="1" bestFit="1" customWidth="1"/>
    <col min="14861" max="14861" width="10.36328125" style="1" bestFit="1" customWidth="1"/>
    <col min="14862" max="14862" width="10.453125" style="1" bestFit="1" customWidth="1"/>
    <col min="14863" max="14863" width="0" style="1" hidden="1" customWidth="1"/>
    <col min="14864" max="14864" width="9" style="1"/>
    <col min="14865" max="14865" width="26.6328125" style="1" customWidth="1"/>
    <col min="14866" max="15104" width="9" style="1"/>
    <col min="15105" max="15105" width="6.6328125" style="1" customWidth="1"/>
    <col min="15106" max="15106" width="3.6328125" style="1" customWidth="1"/>
    <col min="15107" max="15107" width="11" style="1" customWidth="1"/>
    <col min="15108" max="15108" width="5.90625" style="1" customWidth="1"/>
    <col min="15109" max="15109" width="5" style="1" customWidth="1"/>
    <col min="15110" max="15112" width="3.36328125" style="1" customWidth="1"/>
    <col min="15113" max="15113" width="9.26953125" style="1" customWidth="1"/>
    <col min="15114" max="15114" width="6.6328125" style="1" bestFit="1" customWidth="1"/>
    <col min="15115" max="15115" width="12.36328125" style="1" bestFit="1" customWidth="1"/>
    <col min="15116" max="15116" width="10.453125" style="1" bestFit="1" customWidth="1"/>
    <col min="15117" max="15117" width="10.36328125" style="1" bestFit="1" customWidth="1"/>
    <col min="15118" max="15118" width="10.453125" style="1" bestFit="1" customWidth="1"/>
    <col min="15119" max="15119" width="0" style="1" hidden="1" customWidth="1"/>
    <col min="15120" max="15120" width="9" style="1"/>
    <col min="15121" max="15121" width="26.6328125" style="1" customWidth="1"/>
    <col min="15122" max="15360" width="9" style="1"/>
    <col min="15361" max="15361" width="6.6328125" style="1" customWidth="1"/>
    <col min="15362" max="15362" width="3.6328125" style="1" customWidth="1"/>
    <col min="15363" max="15363" width="11" style="1" customWidth="1"/>
    <col min="15364" max="15364" width="5.90625" style="1" customWidth="1"/>
    <col min="15365" max="15365" width="5" style="1" customWidth="1"/>
    <col min="15366" max="15368" width="3.36328125" style="1" customWidth="1"/>
    <col min="15369" max="15369" width="9.26953125" style="1" customWidth="1"/>
    <col min="15370" max="15370" width="6.6328125" style="1" bestFit="1" customWidth="1"/>
    <col min="15371" max="15371" width="12.36328125" style="1" bestFit="1" customWidth="1"/>
    <col min="15372" max="15372" width="10.453125" style="1" bestFit="1" customWidth="1"/>
    <col min="15373" max="15373" width="10.36328125" style="1" bestFit="1" customWidth="1"/>
    <col min="15374" max="15374" width="10.453125" style="1" bestFit="1" customWidth="1"/>
    <col min="15375" max="15375" width="0" style="1" hidden="1" customWidth="1"/>
    <col min="15376" max="15376" width="9" style="1"/>
    <col min="15377" max="15377" width="26.6328125" style="1" customWidth="1"/>
    <col min="15378" max="15616" width="9" style="1"/>
    <col min="15617" max="15617" width="6.6328125" style="1" customWidth="1"/>
    <col min="15618" max="15618" width="3.6328125" style="1" customWidth="1"/>
    <col min="15619" max="15619" width="11" style="1" customWidth="1"/>
    <col min="15620" max="15620" width="5.90625" style="1" customWidth="1"/>
    <col min="15621" max="15621" width="5" style="1" customWidth="1"/>
    <col min="15622" max="15624" width="3.36328125" style="1" customWidth="1"/>
    <col min="15625" max="15625" width="9.26953125" style="1" customWidth="1"/>
    <col min="15626" max="15626" width="6.6328125" style="1" bestFit="1" customWidth="1"/>
    <col min="15627" max="15627" width="12.36328125" style="1" bestFit="1" customWidth="1"/>
    <col min="15628" max="15628" width="10.453125" style="1" bestFit="1" customWidth="1"/>
    <col min="15629" max="15629" width="10.36328125" style="1" bestFit="1" customWidth="1"/>
    <col min="15630" max="15630" width="10.453125" style="1" bestFit="1" customWidth="1"/>
    <col min="15631" max="15631" width="0" style="1" hidden="1" customWidth="1"/>
    <col min="15632" max="15632" width="9" style="1"/>
    <col min="15633" max="15633" width="26.6328125" style="1" customWidth="1"/>
    <col min="15634" max="15872" width="9" style="1"/>
    <col min="15873" max="15873" width="6.6328125" style="1" customWidth="1"/>
    <col min="15874" max="15874" width="3.6328125" style="1" customWidth="1"/>
    <col min="15875" max="15875" width="11" style="1" customWidth="1"/>
    <col min="15876" max="15876" width="5.90625" style="1" customWidth="1"/>
    <col min="15877" max="15877" width="5" style="1" customWidth="1"/>
    <col min="15878" max="15880" width="3.36328125" style="1" customWidth="1"/>
    <col min="15881" max="15881" width="9.26953125" style="1" customWidth="1"/>
    <col min="15882" max="15882" width="6.6328125" style="1" bestFit="1" customWidth="1"/>
    <col min="15883" max="15883" width="12.36328125" style="1" bestFit="1" customWidth="1"/>
    <col min="15884" max="15884" width="10.453125" style="1" bestFit="1" customWidth="1"/>
    <col min="15885" max="15885" width="10.36328125" style="1" bestFit="1" customWidth="1"/>
    <col min="15886" max="15886" width="10.453125" style="1" bestFit="1" customWidth="1"/>
    <col min="15887" max="15887" width="0" style="1" hidden="1" customWidth="1"/>
    <col min="15888" max="15888" width="9" style="1"/>
    <col min="15889" max="15889" width="26.6328125" style="1" customWidth="1"/>
    <col min="15890" max="16128" width="9" style="1"/>
    <col min="16129" max="16129" width="6.6328125" style="1" customWidth="1"/>
    <col min="16130" max="16130" width="3.6328125" style="1" customWidth="1"/>
    <col min="16131" max="16131" width="11" style="1" customWidth="1"/>
    <col min="16132" max="16132" width="5.90625" style="1" customWidth="1"/>
    <col min="16133" max="16133" width="5" style="1" customWidth="1"/>
    <col min="16134" max="16136" width="3.36328125" style="1" customWidth="1"/>
    <col min="16137" max="16137" width="9.26953125" style="1" customWidth="1"/>
    <col min="16138" max="16138" width="6.6328125" style="1" bestFit="1" customWidth="1"/>
    <col min="16139" max="16139" width="12.36328125" style="1" bestFit="1" customWidth="1"/>
    <col min="16140" max="16140" width="10.453125" style="1" bestFit="1" customWidth="1"/>
    <col min="16141" max="16141" width="10.36328125" style="1" bestFit="1" customWidth="1"/>
    <col min="16142" max="16142" width="10.453125" style="1" bestFit="1" customWidth="1"/>
    <col min="16143" max="16143" width="0" style="1" hidden="1" customWidth="1"/>
    <col min="16144" max="16144" width="9" style="1"/>
    <col min="16145" max="16145" width="26.6328125" style="1" customWidth="1"/>
    <col min="16146" max="16384" width="9" style="1"/>
  </cols>
  <sheetData>
    <row r="1" spans="1:17" ht="15.75" hidden="1" customHeight="1" x14ac:dyDescent="0.2">
      <c r="A1" s="71">
        <v>2</v>
      </c>
      <c r="C1" s="22">
        <v>3</v>
      </c>
      <c r="D1" s="22">
        <v>4</v>
      </c>
      <c r="E1" s="22">
        <v>7</v>
      </c>
      <c r="F1" s="22">
        <v>8</v>
      </c>
      <c r="G1" s="22">
        <v>9</v>
      </c>
      <c r="H1" s="22">
        <v>10</v>
      </c>
      <c r="I1" s="22">
        <v>12</v>
      </c>
      <c r="J1" s="22">
        <v>14</v>
      </c>
      <c r="K1" s="22">
        <v>15</v>
      </c>
      <c r="L1" s="22">
        <v>16</v>
      </c>
      <c r="M1" s="22">
        <v>17</v>
      </c>
      <c r="N1" s="23">
        <v>20</v>
      </c>
    </row>
    <row r="2" spans="1:17" ht="13.5" customHeight="1" x14ac:dyDescent="0.2">
      <c r="A2" s="235" t="s">
        <v>48</v>
      </c>
      <c r="B2" s="237" t="s">
        <v>141</v>
      </c>
      <c r="C2" s="239" t="s">
        <v>50</v>
      </c>
      <c r="D2" s="239" t="s">
        <v>51</v>
      </c>
      <c r="E2" s="239" t="s">
        <v>52</v>
      </c>
      <c r="F2" s="24" t="s">
        <v>53</v>
      </c>
      <c r="G2" s="24" t="s">
        <v>54</v>
      </c>
      <c r="H2" s="25" t="s">
        <v>55</v>
      </c>
      <c r="I2" s="239" t="s">
        <v>56</v>
      </c>
      <c r="J2" s="239" t="s">
        <v>52</v>
      </c>
      <c r="K2" s="239" t="s">
        <v>57</v>
      </c>
      <c r="L2" s="239" t="s">
        <v>58</v>
      </c>
      <c r="M2" s="239" t="s">
        <v>59</v>
      </c>
      <c r="N2" s="233"/>
      <c r="O2" s="233" t="s">
        <v>366</v>
      </c>
      <c r="P2" s="222"/>
    </row>
    <row r="3" spans="1:17" x14ac:dyDescent="0.2">
      <c r="A3" s="236"/>
      <c r="B3" s="238"/>
      <c r="C3" s="240"/>
      <c r="D3" s="241"/>
      <c r="E3" s="240"/>
      <c r="F3" s="26"/>
      <c r="G3" s="26" t="s">
        <v>60</v>
      </c>
      <c r="H3" s="26" t="s">
        <v>61</v>
      </c>
      <c r="I3" s="240"/>
      <c r="J3" s="240"/>
      <c r="K3" s="240"/>
      <c r="L3" s="240"/>
      <c r="M3" s="240"/>
      <c r="N3" s="234"/>
      <c r="O3" s="234"/>
      <c r="P3" s="222"/>
    </row>
    <row r="4" spans="1:17" ht="14.25" customHeight="1" x14ac:dyDescent="0.2">
      <c r="A4" s="70" t="s">
        <v>62</v>
      </c>
      <c r="B4" s="82" t="s">
        <v>142</v>
      </c>
      <c r="C4" s="65" t="str">
        <f>VLOOKUP(A4,初期設定!$B$20:$F$38,2,0)</f>
        <v>100m</v>
      </c>
      <c r="D4" s="65" t="str">
        <f>VLOOKUP(A4,初期設定!$B$20:$F$38,3,0)</f>
        <v>01T</v>
      </c>
      <c r="E4" s="72"/>
      <c r="F4" s="75"/>
      <c r="G4" s="75"/>
      <c r="H4" s="75"/>
      <c r="I4" s="66" t="str">
        <f t="shared" ref="I4:I41" si="0">IF(AND(F4="",G4="",H4=""),"",IF(D4="01T",IF(F4="",G4&amp;""""&amp;H4,F4&amp;"'"&amp;G4&amp;""""&amp;H4),IF(D4="02F",G4&amp;"m"&amp;H4,H4&amp;"点")))</f>
        <v/>
      </c>
      <c r="J4" s="67" t="str">
        <f>IF(E4="","",E4)</f>
        <v/>
      </c>
      <c r="K4" s="73" t="str">
        <f>IF(ISERROR(VLOOKUP(E4,女子選手!$B$5:$G$195,6,FALSE)),"",VLOOKUP(E4,女子選手!$B$5:$G$195,6,FALSE))</f>
        <v/>
      </c>
      <c r="L4" s="67" t="str">
        <f>IFERROR(VLOOKUP(E4,女子選手!$B$5:$F$103,5,FALSE),"")</f>
        <v/>
      </c>
      <c r="M4" s="67" t="str">
        <f>IF(K4="","",初期設定!$C$4)</f>
        <v/>
      </c>
      <c r="N4" s="202" t="str">
        <f>CONCATENATE(F4,G4,H4)</f>
        <v/>
      </c>
      <c r="O4" s="1" t="str">
        <f>IF(K4="","","女")</f>
        <v/>
      </c>
      <c r="P4" s="1" t="str">
        <f>IF(K4="","",IF(MID(K4,LEN(K4)-1,1)=B4,"OK","学年間違い"))</f>
        <v/>
      </c>
      <c r="Q4" s="1" t="str">
        <f>IFERROR(J4*10+COUNTIFS($J$4:J4,J4),"")</f>
        <v/>
      </c>
    </row>
    <row r="5" spans="1:17" ht="14.25" customHeight="1" x14ac:dyDescent="0.2">
      <c r="A5" s="157" t="s">
        <v>63</v>
      </c>
      <c r="B5" s="132" t="s">
        <v>143</v>
      </c>
      <c r="C5" s="68" t="str">
        <f>VLOOKUP(A5,初期設定!$B$20:$F$38,2,0)</f>
        <v>100m</v>
      </c>
      <c r="D5" s="68" t="str">
        <f>VLOOKUP(A5,初期設定!$B$20:$F$38,3,0)</f>
        <v>01T</v>
      </c>
      <c r="E5" s="158"/>
      <c r="F5" s="159"/>
      <c r="G5" s="159"/>
      <c r="H5" s="159"/>
      <c r="I5" s="160" t="str">
        <f t="shared" si="0"/>
        <v/>
      </c>
      <c r="J5" s="69" t="str">
        <f t="shared" ref="J5:J69" si="1">IF(E5="","",E5)</f>
        <v/>
      </c>
      <c r="K5" s="74" t="str">
        <f>IF(ISERROR(VLOOKUP(E5,女子選手!$B$5:$G$195,6,FALSE)),"",VLOOKUP(E5,女子選手!$B$5:$G$195,6,FALSE))</f>
        <v/>
      </c>
      <c r="L5" s="69" t="str">
        <f>IFERROR(VLOOKUP(E5,女子選手!$B$5:$F$103,5,FALSE),"")</f>
        <v/>
      </c>
      <c r="M5" s="69" t="str">
        <f>IF(K5="","",初期設定!$C$4)</f>
        <v/>
      </c>
      <c r="N5" s="203" t="str">
        <f t="shared" ref="N5:N68" si="2">CONCATENATE(F5,G5,H5)</f>
        <v/>
      </c>
      <c r="O5" s="1" t="str">
        <f t="shared" ref="O5:O68" si="3">IF(K5="","","女")</f>
        <v/>
      </c>
      <c r="P5" s="1" t="str">
        <f t="shared" ref="P5:P68" si="4">IF(K5="","",IF(MID(K5,LEN(K5)-1,1)=B5,"OK","学年間違い"))</f>
        <v/>
      </c>
      <c r="Q5" s="1" t="str">
        <f>IFERROR(J5*10+COUNTIFS($J$4:J5,J5),"")</f>
        <v/>
      </c>
    </row>
    <row r="6" spans="1:17" ht="14" x14ac:dyDescent="0.2">
      <c r="A6" s="149" t="s">
        <v>64</v>
      </c>
      <c r="B6" s="150" t="s">
        <v>144</v>
      </c>
      <c r="C6" s="151" t="str">
        <f>VLOOKUP(A6,初期設定!$B$20:$F$38,2,0)</f>
        <v>100m</v>
      </c>
      <c r="D6" s="151" t="str">
        <f>VLOOKUP(A6,初期設定!$B$20:$F$38,3,0)</f>
        <v>01T</v>
      </c>
      <c r="E6" s="152"/>
      <c r="F6" s="153"/>
      <c r="G6" s="153"/>
      <c r="H6" s="153"/>
      <c r="I6" s="154" t="str">
        <f t="shared" si="0"/>
        <v/>
      </c>
      <c r="J6" s="155" t="str">
        <f t="shared" si="1"/>
        <v/>
      </c>
      <c r="K6" s="156" t="str">
        <f>IF(ISERROR(VLOOKUP(E6,女子選手!$B$5:$G$195,6,FALSE)),"",VLOOKUP(E6,女子選手!$B$5:$G$195,6,FALSE))</f>
        <v/>
      </c>
      <c r="L6" s="155" t="str">
        <f>IFERROR(VLOOKUP(E6,女子選手!$B$5:$F$103,5,FALSE),"")</f>
        <v/>
      </c>
      <c r="M6" s="155" t="str">
        <f>IF(K6="","",初期設定!$C$4)</f>
        <v/>
      </c>
      <c r="N6" s="204" t="str">
        <f t="shared" si="2"/>
        <v/>
      </c>
      <c r="O6" s="1" t="str">
        <f t="shared" si="3"/>
        <v/>
      </c>
      <c r="P6" s="1" t="str">
        <f t="shared" si="4"/>
        <v/>
      </c>
      <c r="Q6" s="1" t="str">
        <f>IFERROR(J6*10+COUNTIFS($J$4:J6,J6),"")</f>
        <v/>
      </c>
    </row>
    <row r="7" spans="1:17" ht="14" x14ac:dyDescent="0.2">
      <c r="A7" s="157" t="s">
        <v>18</v>
      </c>
      <c r="B7" s="132" t="s">
        <v>144</v>
      </c>
      <c r="C7" s="68" t="str">
        <f>VLOOKUP(A7,初期設定!$B$20:$F$38,2,0)</f>
        <v>100m</v>
      </c>
      <c r="D7" s="68" t="str">
        <f>VLOOKUP(A7,初期設定!$B$20:$F$38,3,0)</f>
        <v>01T</v>
      </c>
      <c r="E7" s="158"/>
      <c r="F7" s="159"/>
      <c r="G7" s="159"/>
      <c r="H7" s="159"/>
      <c r="I7" s="160" t="str">
        <f t="shared" ref="I7" si="5">IF(AND(F7="",G7="",H7=""),"",IF(D7="01T",IF(F7="",G7&amp;""""&amp;H7,F7&amp;"'"&amp;G7&amp;""""&amp;H7),IF(D7="02F",G7&amp;"m"&amp;H7,H7&amp;"点")))</f>
        <v/>
      </c>
      <c r="J7" s="69" t="str">
        <f t="shared" ref="J7" si="6">IF(E7="","",E7)</f>
        <v/>
      </c>
      <c r="K7" s="74" t="str">
        <f>IF(ISERROR(VLOOKUP(E7,女子選手!$B$5:$G$195,6,FALSE)),"",VLOOKUP(E7,女子選手!$B$5:$G$195,6,FALSE))</f>
        <v/>
      </c>
      <c r="L7" s="69" t="str">
        <f>IFERROR(VLOOKUP(E7,女子選手!$B$5:$F$103,5,FALSE),"")</f>
        <v/>
      </c>
      <c r="M7" s="69" t="str">
        <f>IF(K7="","",初期設定!$C$4)</f>
        <v/>
      </c>
      <c r="N7" s="203" t="str">
        <f t="shared" si="2"/>
        <v/>
      </c>
      <c r="O7" s="1" t="str">
        <f t="shared" si="3"/>
        <v/>
      </c>
      <c r="P7" s="1" t="str">
        <f t="shared" si="4"/>
        <v/>
      </c>
      <c r="Q7" s="1" t="str">
        <f>IFERROR(J7*10+COUNTIFS($J$4:J7,J7),"")</f>
        <v/>
      </c>
    </row>
    <row r="8" spans="1:17" ht="14" x14ac:dyDescent="0.2">
      <c r="A8" s="161" t="s">
        <v>65</v>
      </c>
      <c r="B8" s="162" t="s">
        <v>145</v>
      </c>
      <c r="C8" s="163" t="str">
        <f>VLOOKUP(A8,初期設定!$B$20:$F$38,2,0)</f>
        <v>200m</v>
      </c>
      <c r="D8" s="163" t="str">
        <f>VLOOKUP(A8,初期設定!$B$20:$F$38,3,0)</f>
        <v>01T</v>
      </c>
      <c r="E8" s="164"/>
      <c r="F8" s="165"/>
      <c r="G8" s="165"/>
      <c r="H8" s="165"/>
      <c r="I8" s="166" t="str">
        <f t="shared" si="0"/>
        <v/>
      </c>
      <c r="J8" s="167" t="str">
        <f t="shared" si="1"/>
        <v/>
      </c>
      <c r="K8" s="168" t="str">
        <f>IF(ISERROR(VLOOKUP(E8,女子選手!$B$5:$G$195,6,FALSE)),"",VLOOKUP(E8,女子選手!$B$5:$G$195,6,FALSE))</f>
        <v/>
      </c>
      <c r="L8" s="167" t="str">
        <f>IFERROR(VLOOKUP(E8,女子選手!$B$5:$F$103,5,FALSE),"")</f>
        <v/>
      </c>
      <c r="M8" s="167" t="str">
        <f>IF(K8="","",初期設定!$C$4)</f>
        <v/>
      </c>
      <c r="N8" s="205" t="str">
        <f t="shared" si="2"/>
        <v/>
      </c>
      <c r="O8" s="1" t="str">
        <f t="shared" si="3"/>
        <v/>
      </c>
      <c r="P8" s="1" t="str">
        <f t="shared" si="4"/>
        <v/>
      </c>
      <c r="Q8" s="1" t="str">
        <f>IFERROR(J8*10+COUNTIFS($J$4:J8,J8),"")</f>
        <v/>
      </c>
    </row>
    <row r="9" spans="1:17" ht="14" x14ac:dyDescent="0.2">
      <c r="A9" s="126" t="s">
        <v>66</v>
      </c>
      <c r="B9" s="82" t="s">
        <v>145</v>
      </c>
      <c r="C9" s="127" t="str">
        <f>VLOOKUP(A9,初期設定!$B$20:$F$38,2,0)</f>
        <v>200m</v>
      </c>
      <c r="D9" s="127" t="str">
        <f>VLOOKUP(A9,初期設定!$B$20:$F$38,3,0)</f>
        <v>01T</v>
      </c>
      <c r="E9" s="128"/>
      <c r="F9" s="129"/>
      <c r="G9" s="129"/>
      <c r="H9" s="129"/>
      <c r="I9" s="130" t="str">
        <f t="shared" si="0"/>
        <v/>
      </c>
      <c r="J9" s="78" t="str">
        <f t="shared" si="1"/>
        <v/>
      </c>
      <c r="K9" s="79" t="str">
        <f>IF(ISERROR(VLOOKUP(E9,女子選手!$B$5:$G$195,6,FALSE)),"",VLOOKUP(E9,女子選手!$B$5:$G$195,6,FALSE))</f>
        <v/>
      </c>
      <c r="L9" s="78" t="str">
        <f>IFERROR(VLOOKUP(E9,女子選手!$B$5:$F$103,5,FALSE),"")</f>
        <v/>
      </c>
      <c r="M9" s="78" t="str">
        <f>IF(K9="","",初期設定!$C$4)</f>
        <v/>
      </c>
      <c r="N9" s="206" t="str">
        <f t="shared" si="2"/>
        <v/>
      </c>
      <c r="O9" s="1" t="str">
        <f t="shared" si="3"/>
        <v/>
      </c>
      <c r="P9" s="1" t="str">
        <f t="shared" si="4"/>
        <v/>
      </c>
      <c r="Q9" s="1" t="str">
        <f>IFERROR(J9*10+COUNTIFS($J$4:J9,J9),"")</f>
        <v/>
      </c>
    </row>
    <row r="10" spans="1:17" ht="14" x14ac:dyDescent="0.2">
      <c r="A10" s="169" t="s">
        <v>67</v>
      </c>
      <c r="B10" s="170" t="s">
        <v>146</v>
      </c>
      <c r="C10" s="171" t="str">
        <f>VLOOKUP(A10,初期設定!$B$20:$F$38,2,0)</f>
        <v>200m</v>
      </c>
      <c r="D10" s="171" t="str">
        <f>VLOOKUP(A10,初期設定!$B$20:$F$38,3,0)</f>
        <v>01T</v>
      </c>
      <c r="E10" s="172"/>
      <c r="F10" s="173"/>
      <c r="G10" s="173"/>
      <c r="H10" s="173"/>
      <c r="I10" s="174" t="str">
        <f t="shared" si="0"/>
        <v/>
      </c>
      <c r="J10" s="175" t="str">
        <f t="shared" si="1"/>
        <v/>
      </c>
      <c r="K10" s="176" t="str">
        <f>IF(ISERROR(VLOOKUP(E10,女子選手!$B$5:$G$195,6,FALSE)),"",VLOOKUP(E10,女子選手!$B$5:$G$195,6,FALSE))</f>
        <v/>
      </c>
      <c r="L10" s="175" t="str">
        <f>IFERROR(VLOOKUP(E10,女子選手!$B$5:$F$103,5,FALSE),"")</f>
        <v/>
      </c>
      <c r="M10" s="175" t="str">
        <f>IF(K10="","",初期設定!$C$4)</f>
        <v/>
      </c>
      <c r="N10" s="207" t="str">
        <f t="shared" si="2"/>
        <v/>
      </c>
      <c r="O10" s="1" t="str">
        <f t="shared" si="3"/>
        <v/>
      </c>
      <c r="P10" s="1" t="str">
        <f t="shared" si="4"/>
        <v/>
      </c>
      <c r="Q10" s="1" t="str">
        <f>IFERROR(J10*10+COUNTIFS($J$4:J10,J10),"")</f>
        <v/>
      </c>
    </row>
    <row r="11" spans="1:17" ht="14" x14ac:dyDescent="0.2">
      <c r="A11" s="157" t="s">
        <v>21</v>
      </c>
      <c r="B11" s="132" t="s">
        <v>146</v>
      </c>
      <c r="C11" s="68" t="str">
        <f>VLOOKUP(A11,初期設定!$B$20:$F$38,2,0)</f>
        <v>200m</v>
      </c>
      <c r="D11" s="68" t="str">
        <f>VLOOKUP(A11,初期設定!$B$20:$F$38,3,0)</f>
        <v>01T</v>
      </c>
      <c r="E11" s="158"/>
      <c r="F11" s="159"/>
      <c r="G11" s="159"/>
      <c r="H11" s="159"/>
      <c r="I11" s="160" t="str">
        <f t="shared" ref="I11" si="7">IF(AND(F11="",G11="",H11=""),"",IF(D11="01T",IF(F11="",G11&amp;""""&amp;H11,F11&amp;"'"&amp;G11&amp;""""&amp;H11),IF(D11="02F",G11&amp;"m"&amp;H11,H11&amp;"点")))</f>
        <v/>
      </c>
      <c r="J11" s="69" t="str">
        <f t="shared" ref="J11" si="8">IF(E11="","",E11)</f>
        <v/>
      </c>
      <c r="K11" s="74" t="str">
        <f>IF(ISERROR(VLOOKUP(E11,女子選手!$B$5:$G$195,6,FALSE)),"",VLOOKUP(E11,女子選手!$B$5:$G$195,6,FALSE))</f>
        <v/>
      </c>
      <c r="L11" s="69" t="str">
        <f>IFERROR(VLOOKUP(E11,女子選手!$B$5:$F$103,5,FALSE),"")</f>
        <v/>
      </c>
      <c r="M11" s="69" t="str">
        <f>IF(K11="","",初期設定!$C$4)</f>
        <v/>
      </c>
      <c r="N11" s="203" t="str">
        <f t="shared" si="2"/>
        <v/>
      </c>
      <c r="O11" s="1" t="str">
        <f t="shared" si="3"/>
        <v/>
      </c>
      <c r="P11" s="1" t="str">
        <f t="shared" si="4"/>
        <v/>
      </c>
      <c r="Q11" s="1" t="str">
        <f>IFERROR(J11*10+COUNTIFS($J$4:J11,J11),"")</f>
        <v/>
      </c>
    </row>
    <row r="12" spans="1:17" ht="14" x14ac:dyDescent="0.2">
      <c r="A12" s="161" t="s">
        <v>68</v>
      </c>
      <c r="B12" s="162" t="s">
        <v>145</v>
      </c>
      <c r="C12" s="163" t="str">
        <f>VLOOKUP(A12,初期設定!$B$20:$F$38,2,0)</f>
        <v>400m</v>
      </c>
      <c r="D12" s="163" t="str">
        <f>VLOOKUP(A12,初期設定!$B$20:$F$38,3,0)</f>
        <v>01T</v>
      </c>
      <c r="E12" s="164"/>
      <c r="F12" s="165"/>
      <c r="G12" s="165"/>
      <c r="H12" s="165"/>
      <c r="I12" s="166" t="str">
        <f t="shared" si="0"/>
        <v/>
      </c>
      <c r="J12" s="167" t="str">
        <f t="shared" si="1"/>
        <v/>
      </c>
      <c r="K12" s="168" t="str">
        <f>IF(ISERROR(VLOOKUP(E12,女子選手!$B$5:$G$195,6,FALSE)),"",VLOOKUP(E12,女子選手!$B$5:$G$195,6,FALSE))</f>
        <v/>
      </c>
      <c r="L12" s="167" t="str">
        <f>IFERROR(VLOOKUP(E12,女子選手!$B$5:$F$103,5,FALSE),"")</f>
        <v/>
      </c>
      <c r="M12" s="167" t="str">
        <f>IF(K12="","",初期設定!$C$4)</f>
        <v/>
      </c>
      <c r="N12" s="205" t="str">
        <f t="shared" si="2"/>
        <v/>
      </c>
      <c r="O12" s="1" t="str">
        <f t="shared" si="3"/>
        <v/>
      </c>
      <c r="P12" s="1" t="str">
        <f t="shared" si="4"/>
        <v/>
      </c>
      <c r="Q12" s="1" t="str">
        <f>IFERROR(J12*10+COUNTIFS($J$4:J12,J12),"")</f>
        <v/>
      </c>
    </row>
    <row r="13" spans="1:17" ht="14" x14ac:dyDescent="0.2">
      <c r="A13" s="126" t="s">
        <v>69</v>
      </c>
      <c r="B13" s="82" t="s">
        <v>145</v>
      </c>
      <c r="C13" s="127" t="str">
        <f>VLOOKUP(A13,初期設定!$B$20:$F$38,2,0)</f>
        <v>400m</v>
      </c>
      <c r="D13" s="127" t="str">
        <f>VLOOKUP(A13,初期設定!$B$20:$F$38,3,0)</f>
        <v>01T</v>
      </c>
      <c r="E13" s="128"/>
      <c r="F13" s="129"/>
      <c r="G13" s="129"/>
      <c r="H13" s="129"/>
      <c r="I13" s="130" t="str">
        <f t="shared" si="0"/>
        <v/>
      </c>
      <c r="J13" s="78" t="str">
        <f t="shared" si="1"/>
        <v/>
      </c>
      <c r="K13" s="79" t="str">
        <f>IF(ISERROR(VLOOKUP(E13,女子選手!$B$5:$G$195,6,FALSE)),"",VLOOKUP(E13,女子選手!$B$5:$G$195,6,FALSE))</f>
        <v/>
      </c>
      <c r="L13" s="78" t="str">
        <f>IFERROR(VLOOKUP(E13,女子選手!$B$5:$F$103,5,FALSE),"")</f>
        <v/>
      </c>
      <c r="M13" s="78" t="str">
        <f>IF(K13="","",初期設定!$C$4)</f>
        <v/>
      </c>
      <c r="N13" s="206" t="str">
        <f t="shared" si="2"/>
        <v/>
      </c>
      <c r="O13" s="1" t="str">
        <f t="shared" si="3"/>
        <v/>
      </c>
      <c r="P13" s="1" t="str">
        <f t="shared" si="4"/>
        <v/>
      </c>
      <c r="Q13" s="1" t="str">
        <f>IFERROR(J13*10+COUNTIFS($J$4:J13,J13),"")</f>
        <v/>
      </c>
    </row>
    <row r="14" spans="1:17" ht="14" x14ac:dyDescent="0.2">
      <c r="A14" s="169" t="s">
        <v>68</v>
      </c>
      <c r="B14" s="170" t="s">
        <v>144</v>
      </c>
      <c r="C14" s="171" t="str">
        <f>VLOOKUP(A14,初期設定!$B$20:$F$38,2,0)</f>
        <v>400m</v>
      </c>
      <c r="D14" s="171" t="str">
        <f>VLOOKUP(A14,初期設定!$B$20:$F$38,3,0)</f>
        <v>01T</v>
      </c>
      <c r="E14" s="172"/>
      <c r="F14" s="173"/>
      <c r="G14" s="173"/>
      <c r="H14" s="173"/>
      <c r="I14" s="174" t="str">
        <f t="shared" si="0"/>
        <v/>
      </c>
      <c r="J14" s="175" t="str">
        <f t="shared" si="1"/>
        <v/>
      </c>
      <c r="K14" s="176" t="str">
        <f>IF(ISERROR(VLOOKUP(E14,女子選手!$B$5:$G$195,6,FALSE)),"",VLOOKUP(E14,女子選手!$B$5:$G$195,6,FALSE))</f>
        <v/>
      </c>
      <c r="L14" s="175" t="str">
        <f>IFERROR(VLOOKUP(E14,女子選手!$B$5:$F$103,5,FALSE),"")</f>
        <v/>
      </c>
      <c r="M14" s="175" t="str">
        <f>IF(K14="","",初期設定!$C$4)</f>
        <v/>
      </c>
      <c r="N14" s="207" t="str">
        <f t="shared" si="2"/>
        <v/>
      </c>
      <c r="O14" s="1" t="str">
        <f t="shared" si="3"/>
        <v/>
      </c>
      <c r="P14" s="1" t="str">
        <f t="shared" si="4"/>
        <v/>
      </c>
      <c r="Q14" s="1" t="str">
        <f>IFERROR(J14*10+COUNTIFS($J$4:J14,J14),"")</f>
        <v/>
      </c>
    </row>
    <row r="15" spans="1:17" ht="14" x14ac:dyDescent="0.2">
      <c r="A15" s="157" t="s">
        <v>23</v>
      </c>
      <c r="B15" s="132" t="s">
        <v>144</v>
      </c>
      <c r="C15" s="68" t="str">
        <f>VLOOKUP(A15,初期設定!$B$20:$F$38,2,0)</f>
        <v>400m</v>
      </c>
      <c r="D15" s="68" t="str">
        <f>VLOOKUP(A15,初期設定!$B$20:$F$38,3,0)</f>
        <v>01T</v>
      </c>
      <c r="E15" s="158"/>
      <c r="F15" s="159"/>
      <c r="G15" s="159"/>
      <c r="H15" s="159"/>
      <c r="I15" s="160" t="str">
        <f t="shared" ref="I15" si="9">IF(AND(F15="",G15="",H15=""),"",IF(D15="01T",IF(F15="",G15&amp;""""&amp;H15,F15&amp;"'"&amp;G15&amp;""""&amp;H15),IF(D15="02F",G15&amp;"m"&amp;H15,H15&amp;"点")))</f>
        <v/>
      </c>
      <c r="J15" s="69" t="str">
        <f t="shared" ref="J15" si="10">IF(E15="","",E15)</f>
        <v/>
      </c>
      <c r="K15" s="74" t="str">
        <f>IF(ISERROR(VLOOKUP(E15,女子選手!$B$5:$G$195,6,FALSE)),"",VLOOKUP(E15,女子選手!$B$5:$G$195,6,FALSE))</f>
        <v/>
      </c>
      <c r="L15" s="69" t="str">
        <f>IFERROR(VLOOKUP(E15,女子選手!$B$5:$F$103,5,FALSE),"")</f>
        <v/>
      </c>
      <c r="M15" s="69" t="str">
        <f>IF(K15="","",初期設定!$C$4)</f>
        <v/>
      </c>
      <c r="N15" s="203" t="str">
        <f t="shared" si="2"/>
        <v/>
      </c>
      <c r="O15" s="1" t="str">
        <f t="shared" si="3"/>
        <v/>
      </c>
      <c r="P15" s="1" t="str">
        <f t="shared" si="4"/>
        <v/>
      </c>
      <c r="Q15" s="1" t="str">
        <f>IFERROR(J15*10+COUNTIFS($J$4:J15,J15),"")</f>
        <v/>
      </c>
    </row>
    <row r="16" spans="1:17" ht="14" x14ac:dyDescent="0.2">
      <c r="A16" s="161" t="s">
        <v>70</v>
      </c>
      <c r="B16" s="162" t="s">
        <v>145</v>
      </c>
      <c r="C16" s="163" t="str">
        <f>VLOOKUP(A16,初期設定!$B$20:$F$38,2,0)</f>
        <v>800m</v>
      </c>
      <c r="D16" s="163" t="str">
        <f>VLOOKUP(A16,初期設定!$B$20:$F$38,3,0)</f>
        <v>01T</v>
      </c>
      <c r="E16" s="164"/>
      <c r="F16" s="165"/>
      <c r="G16" s="165"/>
      <c r="H16" s="165"/>
      <c r="I16" s="166" t="str">
        <f t="shared" si="0"/>
        <v/>
      </c>
      <c r="J16" s="167" t="str">
        <f t="shared" si="1"/>
        <v/>
      </c>
      <c r="K16" s="168" t="str">
        <f>IF(ISERROR(VLOOKUP(E16,女子選手!$B$5:$G$195,6,FALSE)),"",VLOOKUP(E16,女子選手!$B$5:$G$195,6,FALSE))</f>
        <v/>
      </c>
      <c r="L16" s="167" t="str">
        <f>IFERROR(VLOOKUP(E16,女子選手!$B$5:$F$103,5,FALSE),"")</f>
        <v/>
      </c>
      <c r="M16" s="167" t="str">
        <f>IF(K16="","",初期設定!$C$4)</f>
        <v/>
      </c>
      <c r="N16" s="205" t="str">
        <f t="shared" si="2"/>
        <v/>
      </c>
      <c r="O16" s="1" t="str">
        <f t="shared" si="3"/>
        <v/>
      </c>
      <c r="P16" s="1" t="str">
        <f t="shared" si="4"/>
        <v/>
      </c>
      <c r="Q16" s="1" t="str">
        <f>IFERROR(J16*10+COUNTIFS($J$4:J16,J16),"")</f>
        <v/>
      </c>
    </row>
    <row r="17" spans="1:17" ht="14" x14ac:dyDescent="0.2">
      <c r="A17" s="126" t="s">
        <v>71</v>
      </c>
      <c r="B17" s="82" t="s">
        <v>145</v>
      </c>
      <c r="C17" s="127" t="str">
        <f>VLOOKUP(A17,初期設定!$B$20:$F$38,2,0)</f>
        <v>800m</v>
      </c>
      <c r="D17" s="127" t="str">
        <f>VLOOKUP(A17,初期設定!$B$20:$F$38,3,0)</f>
        <v>01T</v>
      </c>
      <c r="E17" s="128"/>
      <c r="F17" s="129"/>
      <c r="G17" s="129"/>
      <c r="H17" s="129"/>
      <c r="I17" s="130" t="str">
        <f t="shared" si="0"/>
        <v/>
      </c>
      <c r="J17" s="78" t="str">
        <f t="shared" si="1"/>
        <v/>
      </c>
      <c r="K17" s="79" t="str">
        <f>IF(ISERROR(VLOOKUP(E17,女子選手!$B$5:$G$195,6,FALSE)),"",VLOOKUP(E17,女子選手!$B$5:$G$195,6,FALSE))</f>
        <v/>
      </c>
      <c r="L17" s="78" t="str">
        <f>IFERROR(VLOOKUP(E17,女子選手!$B$5:$F$103,5,FALSE),"")</f>
        <v/>
      </c>
      <c r="M17" s="78" t="str">
        <f>IF(K17="","",初期設定!$C$4)</f>
        <v/>
      </c>
      <c r="N17" s="206" t="str">
        <f t="shared" si="2"/>
        <v/>
      </c>
      <c r="O17" s="1" t="str">
        <f t="shared" si="3"/>
        <v/>
      </c>
      <c r="P17" s="1" t="str">
        <f t="shared" si="4"/>
        <v/>
      </c>
      <c r="Q17" s="1" t="str">
        <f>IFERROR(J17*10+COUNTIFS($J$4:J17,J17),"")</f>
        <v/>
      </c>
    </row>
    <row r="18" spans="1:17" ht="14" x14ac:dyDescent="0.2">
      <c r="A18" s="169" t="s">
        <v>70</v>
      </c>
      <c r="B18" s="170" t="s">
        <v>144</v>
      </c>
      <c r="C18" s="171" t="str">
        <f>VLOOKUP(A18,初期設定!$B$20:$F$38,2,0)</f>
        <v>800m</v>
      </c>
      <c r="D18" s="171" t="str">
        <f>VLOOKUP(A18,初期設定!$B$20:$F$38,3,0)</f>
        <v>01T</v>
      </c>
      <c r="E18" s="172"/>
      <c r="F18" s="173"/>
      <c r="G18" s="173"/>
      <c r="H18" s="173"/>
      <c r="I18" s="174" t="str">
        <f t="shared" si="0"/>
        <v/>
      </c>
      <c r="J18" s="175" t="str">
        <f t="shared" si="1"/>
        <v/>
      </c>
      <c r="K18" s="176" t="str">
        <f>IF(ISERROR(VLOOKUP(E18,女子選手!$B$5:$G$195,6,FALSE)),"",VLOOKUP(E18,女子選手!$B$5:$G$195,6,FALSE))</f>
        <v/>
      </c>
      <c r="L18" s="175" t="str">
        <f>IFERROR(VLOOKUP(E18,女子選手!$B$5:$F$103,5,FALSE),"")</f>
        <v/>
      </c>
      <c r="M18" s="175" t="str">
        <f>IF(K18="","",初期設定!$C$4)</f>
        <v/>
      </c>
      <c r="N18" s="207" t="str">
        <f t="shared" si="2"/>
        <v/>
      </c>
      <c r="O18" s="1" t="str">
        <f t="shared" si="3"/>
        <v/>
      </c>
      <c r="P18" s="1" t="str">
        <f t="shared" si="4"/>
        <v/>
      </c>
      <c r="Q18" s="1" t="str">
        <f>IFERROR(J18*10+COUNTIFS($J$4:J18,J18),"")</f>
        <v/>
      </c>
    </row>
    <row r="19" spans="1:17" ht="14" x14ac:dyDescent="0.2">
      <c r="A19" s="157" t="s">
        <v>25</v>
      </c>
      <c r="B19" s="132" t="s">
        <v>144</v>
      </c>
      <c r="C19" s="68" t="str">
        <f>VLOOKUP(A19,初期設定!$B$20:$F$38,2,0)</f>
        <v>800m</v>
      </c>
      <c r="D19" s="68" t="str">
        <f>VLOOKUP(A19,初期設定!$B$20:$F$38,3,0)</f>
        <v>01T</v>
      </c>
      <c r="E19" s="158"/>
      <c r="F19" s="159"/>
      <c r="G19" s="159"/>
      <c r="H19" s="159"/>
      <c r="I19" s="160" t="str">
        <f t="shared" ref="I19" si="11">IF(AND(F19="",G19="",H19=""),"",IF(D19="01T",IF(F19="",G19&amp;""""&amp;H19,F19&amp;"'"&amp;G19&amp;""""&amp;H19),IF(D19="02F",G19&amp;"m"&amp;H19,H19&amp;"点")))</f>
        <v/>
      </c>
      <c r="J19" s="69" t="str">
        <f t="shared" ref="J19" si="12">IF(E19="","",E19)</f>
        <v/>
      </c>
      <c r="K19" s="74" t="str">
        <f>IF(ISERROR(VLOOKUP(E19,女子選手!$B$5:$G$195,6,FALSE)),"",VLOOKUP(E19,女子選手!$B$5:$G$195,6,FALSE))</f>
        <v/>
      </c>
      <c r="L19" s="69" t="str">
        <f>IFERROR(VLOOKUP(E19,女子選手!$B$5:$F$103,5,FALSE),"")</f>
        <v/>
      </c>
      <c r="M19" s="69" t="str">
        <f>IF(K19="","",初期設定!$C$4)</f>
        <v/>
      </c>
      <c r="N19" s="203" t="str">
        <f t="shared" si="2"/>
        <v/>
      </c>
      <c r="O19" s="1" t="str">
        <f t="shared" si="3"/>
        <v/>
      </c>
      <c r="P19" s="1" t="str">
        <f t="shared" si="4"/>
        <v/>
      </c>
      <c r="Q19" s="1" t="str">
        <f>IFERROR(J19*10+COUNTIFS($J$4:J19,J19),"")</f>
        <v/>
      </c>
    </row>
    <row r="20" spans="1:17" ht="14" x14ac:dyDescent="0.2">
      <c r="A20" s="161" t="s">
        <v>72</v>
      </c>
      <c r="B20" s="162" t="s">
        <v>145</v>
      </c>
      <c r="C20" s="163" t="str">
        <f>VLOOKUP(A20,初期設定!$B$20:$F$38,2,0)</f>
        <v>1500m</v>
      </c>
      <c r="D20" s="163" t="str">
        <f>VLOOKUP(A20,初期設定!$B$20:$F$38,3,0)</f>
        <v>01T</v>
      </c>
      <c r="E20" s="152"/>
      <c r="F20" s="165"/>
      <c r="G20" s="165"/>
      <c r="H20" s="165"/>
      <c r="I20" s="166" t="str">
        <f t="shared" si="0"/>
        <v/>
      </c>
      <c r="J20" s="167" t="str">
        <f t="shared" si="1"/>
        <v/>
      </c>
      <c r="K20" s="168" t="str">
        <f>IF(ISERROR(VLOOKUP(E20,女子選手!$B$5:$G$195,6,FALSE)),"",VLOOKUP(E20,女子選手!$B$5:$G$195,6,FALSE))</f>
        <v/>
      </c>
      <c r="L20" s="167" t="str">
        <f>IFERROR(VLOOKUP(E20,女子選手!$B$5:$F$103,5,FALSE),"")</f>
        <v/>
      </c>
      <c r="M20" s="167" t="str">
        <f>IF(K20="","",初期設定!$C$4)</f>
        <v/>
      </c>
      <c r="N20" s="205" t="str">
        <f t="shared" si="2"/>
        <v/>
      </c>
      <c r="O20" s="1" t="str">
        <f t="shared" si="3"/>
        <v/>
      </c>
      <c r="P20" s="1" t="str">
        <f t="shared" si="4"/>
        <v/>
      </c>
      <c r="Q20" s="1" t="str">
        <f>IFERROR(J20*10+COUNTIFS($J$4:J20,J20),"")</f>
        <v/>
      </c>
    </row>
    <row r="21" spans="1:17" ht="14" x14ac:dyDescent="0.2">
      <c r="A21" s="126" t="s">
        <v>73</v>
      </c>
      <c r="B21" s="82" t="s">
        <v>145</v>
      </c>
      <c r="C21" s="127" t="str">
        <f>VLOOKUP(A21,初期設定!$B$20:$F$38,2,0)</f>
        <v>1500m</v>
      </c>
      <c r="D21" s="127" t="str">
        <f>VLOOKUP(A21,初期設定!$B$20:$F$38,3,0)</f>
        <v>01T</v>
      </c>
      <c r="E21" s="128"/>
      <c r="F21" s="129"/>
      <c r="G21" s="129"/>
      <c r="H21" s="129"/>
      <c r="I21" s="130" t="str">
        <f t="shared" si="0"/>
        <v/>
      </c>
      <c r="J21" s="78" t="str">
        <f t="shared" si="1"/>
        <v/>
      </c>
      <c r="K21" s="79" t="str">
        <f>IF(ISERROR(VLOOKUP(E21,女子選手!$B$5:$G$195,6,FALSE)),"",VLOOKUP(E21,女子選手!$B$5:$G$195,6,FALSE))</f>
        <v/>
      </c>
      <c r="L21" s="78" t="str">
        <f>IFERROR(VLOOKUP(E21,女子選手!$B$5:$F$103,5,FALSE),"")</f>
        <v/>
      </c>
      <c r="M21" s="78" t="str">
        <f>IF(K21="","",初期設定!$C$4)</f>
        <v/>
      </c>
      <c r="N21" s="206" t="str">
        <f t="shared" si="2"/>
        <v/>
      </c>
      <c r="O21" s="1" t="str">
        <f t="shared" si="3"/>
        <v/>
      </c>
      <c r="P21" s="1" t="str">
        <f t="shared" si="4"/>
        <v/>
      </c>
      <c r="Q21" s="1" t="str">
        <f>IFERROR(J21*10+COUNTIFS($J$4:J21,J21),"")</f>
        <v/>
      </c>
    </row>
    <row r="22" spans="1:17" ht="14" x14ac:dyDescent="0.2">
      <c r="A22" s="169" t="s">
        <v>74</v>
      </c>
      <c r="B22" s="170" t="s">
        <v>146</v>
      </c>
      <c r="C22" s="171" t="str">
        <f>VLOOKUP(A22,初期設定!$B$20:$F$38,2,0)</f>
        <v>1500m</v>
      </c>
      <c r="D22" s="171" t="str">
        <f>VLOOKUP(A22,初期設定!$B$20:$F$38,3,0)</f>
        <v>01T</v>
      </c>
      <c r="E22" s="172"/>
      <c r="F22" s="173"/>
      <c r="G22" s="173"/>
      <c r="H22" s="173"/>
      <c r="I22" s="174" t="str">
        <f t="shared" si="0"/>
        <v/>
      </c>
      <c r="J22" s="175" t="str">
        <f t="shared" si="1"/>
        <v/>
      </c>
      <c r="K22" s="176" t="str">
        <f>IF(ISERROR(VLOOKUP(E22,女子選手!$B$5:$G$195,6,FALSE)),"",VLOOKUP(E22,女子選手!$B$5:$G$195,6,FALSE))</f>
        <v/>
      </c>
      <c r="L22" s="175" t="str">
        <f>IFERROR(VLOOKUP(E22,女子選手!$B$5:$F$103,5,FALSE),"")</f>
        <v/>
      </c>
      <c r="M22" s="175" t="str">
        <f>IF(K22="","",初期設定!$C$4)</f>
        <v/>
      </c>
      <c r="N22" s="207" t="str">
        <f t="shared" si="2"/>
        <v/>
      </c>
      <c r="O22" s="1" t="str">
        <f t="shared" si="3"/>
        <v/>
      </c>
      <c r="P22" s="1" t="str">
        <f t="shared" si="4"/>
        <v/>
      </c>
      <c r="Q22" s="1" t="str">
        <f>IFERROR(J22*10+COUNTIFS($J$4:J22,J22),"")</f>
        <v/>
      </c>
    </row>
    <row r="23" spans="1:17" ht="14" x14ac:dyDescent="0.2">
      <c r="A23" s="157" t="s">
        <v>27</v>
      </c>
      <c r="B23" s="132" t="s">
        <v>144</v>
      </c>
      <c r="C23" s="68" t="str">
        <f>VLOOKUP(A23,初期設定!$B$20:$F$38,2,0)</f>
        <v>1500m</v>
      </c>
      <c r="D23" s="68" t="str">
        <f>VLOOKUP(A23,初期設定!$B$20:$F$38,3,0)</f>
        <v>01T</v>
      </c>
      <c r="E23" s="158"/>
      <c r="F23" s="159"/>
      <c r="G23" s="159"/>
      <c r="H23" s="159"/>
      <c r="I23" s="160" t="str">
        <f t="shared" ref="I23" si="13">IF(AND(F23="",G23="",H23=""),"",IF(D23="01T",IF(F23="",G23&amp;""""&amp;H23,F23&amp;"'"&amp;G23&amp;""""&amp;H23),IF(D23="02F",G23&amp;"m"&amp;H23,H23&amp;"点")))</f>
        <v/>
      </c>
      <c r="J23" s="69" t="str">
        <f t="shared" ref="J23" si="14">IF(E23="","",E23)</f>
        <v/>
      </c>
      <c r="K23" s="74" t="str">
        <f>IF(ISERROR(VLOOKUP(E23,女子選手!$B$5:$G$195,6,FALSE)),"",VLOOKUP(E23,女子選手!$B$5:$G$195,6,FALSE))</f>
        <v/>
      </c>
      <c r="L23" s="69" t="str">
        <f>IFERROR(VLOOKUP(E23,女子選手!$B$5:$F$103,5,FALSE),"")</f>
        <v/>
      </c>
      <c r="M23" s="69" t="str">
        <f>IF(K23="","",初期設定!$C$4)</f>
        <v/>
      </c>
      <c r="N23" s="203" t="str">
        <f t="shared" si="2"/>
        <v/>
      </c>
      <c r="O23" s="1" t="str">
        <f t="shared" si="3"/>
        <v/>
      </c>
      <c r="P23" s="1" t="str">
        <f t="shared" si="4"/>
        <v/>
      </c>
      <c r="Q23" s="1" t="str">
        <f>IFERROR(J23*10+COUNTIFS($J$4:J23,J23),"")</f>
        <v/>
      </c>
    </row>
    <row r="24" spans="1:17" ht="14" x14ac:dyDescent="0.2">
      <c r="A24" s="161" t="s">
        <v>395</v>
      </c>
      <c r="B24" s="162" t="s">
        <v>145</v>
      </c>
      <c r="C24" s="163" t="str">
        <f>VLOOKUP(A24,初期設定!$B$20:$F$38,2,0)</f>
        <v>3000m</v>
      </c>
      <c r="D24" s="163" t="str">
        <f>VLOOKUP(A24,初期設定!$B$20:$F$38,3,0)</f>
        <v>01T</v>
      </c>
      <c r="E24" s="164"/>
      <c r="F24" s="165"/>
      <c r="G24" s="165"/>
      <c r="H24" s="165"/>
      <c r="I24" s="166" t="str">
        <f t="shared" si="0"/>
        <v/>
      </c>
      <c r="J24" s="167" t="str">
        <f t="shared" si="1"/>
        <v/>
      </c>
      <c r="K24" s="168" t="str">
        <f>IF(ISERROR(VLOOKUP(E24,女子選手!$B$5:$G$195,6,FALSE)),"",VLOOKUP(E24,女子選手!$B$5:$G$195,6,FALSE))</f>
        <v/>
      </c>
      <c r="L24" s="167" t="str">
        <f>IFERROR(VLOOKUP(E24,女子選手!$B$5:$F$103,5,FALSE),"")</f>
        <v/>
      </c>
      <c r="M24" s="167" t="str">
        <f>IF(K24="","",初期設定!$C$4)</f>
        <v/>
      </c>
      <c r="N24" s="205" t="str">
        <f t="shared" si="2"/>
        <v/>
      </c>
      <c r="O24" s="1" t="str">
        <f t="shared" si="3"/>
        <v/>
      </c>
      <c r="P24" s="1" t="str">
        <f t="shared" si="4"/>
        <v/>
      </c>
      <c r="Q24" s="1" t="str">
        <f>IFERROR(J24*10+COUNTIFS($J$4:J24,J24),"")</f>
        <v/>
      </c>
    </row>
    <row r="25" spans="1:17" ht="14" x14ac:dyDescent="0.2">
      <c r="A25" s="126" t="s">
        <v>395</v>
      </c>
      <c r="B25" s="82" t="s">
        <v>145</v>
      </c>
      <c r="C25" s="127" t="str">
        <f>VLOOKUP(A25,初期設定!$B$20:$F$38,2,0)</f>
        <v>3000m</v>
      </c>
      <c r="D25" s="127" t="str">
        <f>VLOOKUP(A25,初期設定!$B$20:$F$38,3,0)</f>
        <v>01T</v>
      </c>
      <c r="E25" s="128"/>
      <c r="F25" s="129"/>
      <c r="G25" s="129"/>
      <c r="H25" s="129"/>
      <c r="I25" s="130" t="str">
        <f t="shared" si="0"/>
        <v/>
      </c>
      <c r="J25" s="78" t="str">
        <f t="shared" si="1"/>
        <v/>
      </c>
      <c r="K25" s="79" t="str">
        <f>IF(ISERROR(VLOOKUP(E25,女子選手!$B$5:$G$195,6,FALSE)),"",VLOOKUP(E25,女子選手!$B$5:$G$195,6,FALSE))</f>
        <v/>
      </c>
      <c r="L25" s="78" t="str">
        <f>IFERROR(VLOOKUP(E25,女子選手!$B$5:$F$103,5,FALSE),"")</f>
        <v/>
      </c>
      <c r="M25" s="78" t="str">
        <f>IF(K25="","",初期設定!$C$4)</f>
        <v/>
      </c>
      <c r="N25" s="206" t="str">
        <f t="shared" si="2"/>
        <v/>
      </c>
      <c r="O25" s="1" t="str">
        <f t="shared" si="3"/>
        <v/>
      </c>
      <c r="P25" s="1" t="str">
        <f t="shared" si="4"/>
        <v/>
      </c>
      <c r="Q25" s="1" t="str">
        <f>IFERROR(J25*10+COUNTIFS($J$4:J25,J25),"")</f>
        <v/>
      </c>
    </row>
    <row r="26" spans="1:17" ht="14" x14ac:dyDescent="0.2">
      <c r="A26" s="169" t="s">
        <v>395</v>
      </c>
      <c r="B26" s="170" t="s">
        <v>144</v>
      </c>
      <c r="C26" s="171" t="str">
        <f>VLOOKUP(A26,初期設定!$B$20:$F$38,2,0)</f>
        <v>3000m</v>
      </c>
      <c r="D26" s="171" t="str">
        <f>VLOOKUP(A26,初期設定!$B$20:$F$38,3,0)</f>
        <v>01T</v>
      </c>
      <c r="E26" s="172"/>
      <c r="F26" s="173"/>
      <c r="G26" s="173"/>
      <c r="H26" s="173"/>
      <c r="I26" s="174" t="str">
        <f t="shared" si="0"/>
        <v/>
      </c>
      <c r="J26" s="175" t="str">
        <f t="shared" si="1"/>
        <v/>
      </c>
      <c r="K26" s="176" t="str">
        <f>IF(ISERROR(VLOOKUP(E26,女子選手!$B$5:$G$195,6,FALSE)),"",VLOOKUP(E26,女子選手!$B$5:$G$195,6,FALSE))</f>
        <v/>
      </c>
      <c r="L26" s="175" t="str">
        <f>IFERROR(VLOOKUP(E26,女子選手!$B$5:$F$103,5,FALSE),"")</f>
        <v/>
      </c>
      <c r="M26" s="175" t="str">
        <f>IF(K26="","",初期設定!$C$4)</f>
        <v/>
      </c>
      <c r="N26" s="207" t="str">
        <f t="shared" si="2"/>
        <v/>
      </c>
      <c r="O26" s="1" t="str">
        <f t="shared" si="3"/>
        <v/>
      </c>
      <c r="P26" s="1" t="str">
        <f t="shared" si="4"/>
        <v/>
      </c>
      <c r="Q26" s="1" t="str">
        <f>IFERROR(J26*10+COUNTIFS($J$4:J26,J26),"")</f>
        <v/>
      </c>
    </row>
    <row r="27" spans="1:17" ht="14" x14ac:dyDescent="0.2">
      <c r="A27" s="157" t="s">
        <v>395</v>
      </c>
      <c r="B27" s="132" t="s">
        <v>144</v>
      </c>
      <c r="C27" s="68" t="str">
        <f>VLOOKUP(A27,初期設定!$B$20:$F$38,2,0)</f>
        <v>3000m</v>
      </c>
      <c r="D27" s="68" t="str">
        <f>VLOOKUP(A27,初期設定!$B$20:$F$38,3,0)</f>
        <v>01T</v>
      </c>
      <c r="E27" s="158"/>
      <c r="F27" s="159"/>
      <c r="G27" s="159"/>
      <c r="H27" s="159"/>
      <c r="I27" s="160" t="str">
        <f t="shared" ref="I27" si="15">IF(AND(F27="",G27="",H27=""),"",IF(D27="01T",IF(F27="",G27&amp;""""&amp;H27,F27&amp;"'"&amp;G27&amp;""""&amp;H27),IF(D27="02F",G27&amp;"m"&amp;H27,H27&amp;"点")))</f>
        <v/>
      </c>
      <c r="J27" s="69" t="str">
        <f t="shared" ref="J27" si="16">IF(E27="","",E27)</f>
        <v/>
      </c>
      <c r="K27" s="74" t="str">
        <f>IF(ISERROR(VLOOKUP(E27,女子選手!$B$5:$G$195,6,FALSE)),"",VLOOKUP(E27,女子選手!$B$5:$G$195,6,FALSE))</f>
        <v/>
      </c>
      <c r="L27" s="69" t="str">
        <f>IFERROR(VLOOKUP(E27,女子選手!$B$5:$F$103,5,FALSE),"")</f>
        <v/>
      </c>
      <c r="M27" s="69" t="str">
        <f>IF(K27="","",初期設定!$C$4)</f>
        <v/>
      </c>
      <c r="N27" s="203" t="str">
        <f t="shared" si="2"/>
        <v/>
      </c>
      <c r="O27" s="1" t="str">
        <f t="shared" si="3"/>
        <v/>
      </c>
      <c r="P27" s="1" t="str">
        <f t="shared" si="4"/>
        <v/>
      </c>
      <c r="Q27" s="1" t="str">
        <f>IFERROR(J27*10+COUNTIFS($J$4:J27,J27),"")</f>
        <v/>
      </c>
    </row>
    <row r="28" spans="1:17" ht="14" x14ac:dyDescent="0.2">
      <c r="A28" s="161" t="s">
        <v>396</v>
      </c>
      <c r="B28" s="162" t="s">
        <v>147</v>
      </c>
      <c r="C28" s="163" t="str">
        <f>VLOOKUP(A28,初期設定!$B$20:$F$38,2,0)</f>
        <v>100mYH</v>
      </c>
      <c r="D28" s="163" t="str">
        <f>VLOOKUP(A28,初期設定!$B$20:$F$38,3,0)</f>
        <v>01T</v>
      </c>
      <c r="E28" s="164"/>
      <c r="F28" s="165"/>
      <c r="G28" s="165"/>
      <c r="H28" s="165"/>
      <c r="I28" s="166" t="str">
        <f t="shared" si="0"/>
        <v/>
      </c>
      <c r="J28" s="167" t="str">
        <f t="shared" si="1"/>
        <v/>
      </c>
      <c r="K28" s="168" t="str">
        <f>IF(ISERROR(VLOOKUP(E28,女子選手!$B$5:$G$195,6,FALSE)),"",VLOOKUP(E28,女子選手!$B$5:$G$195,6,FALSE))</f>
        <v/>
      </c>
      <c r="L28" s="167" t="str">
        <f>IFERROR(VLOOKUP(E28,女子選手!$B$5:$F$103,5,FALSE),"")</f>
        <v/>
      </c>
      <c r="M28" s="167" t="str">
        <f>IF(K28="","",初期設定!$C$4)</f>
        <v/>
      </c>
      <c r="N28" s="205" t="str">
        <f t="shared" si="2"/>
        <v/>
      </c>
      <c r="O28" s="1" t="str">
        <f t="shared" si="3"/>
        <v/>
      </c>
      <c r="P28" s="1" t="str">
        <f t="shared" si="4"/>
        <v/>
      </c>
      <c r="Q28" s="1" t="str">
        <f>IFERROR(J28*10+COUNTIFS($J$4:J28,J28),"")</f>
        <v/>
      </c>
    </row>
    <row r="29" spans="1:17" ht="14" x14ac:dyDescent="0.2">
      <c r="A29" s="126" t="s">
        <v>396</v>
      </c>
      <c r="B29" s="82" t="s">
        <v>145</v>
      </c>
      <c r="C29" s="127" t="str">
        <f>VLOOKUP(A29,初期設定!$B$20:$F$38,2,0)</f>
        <v>100mYH</v>
      </c>
      <c r="D29" s="127" t="str">
        <f>VLOOKUP(A29,初期設定!$B$20:$F$38,3,0)</f>
        <v>01T</v>
      </c>
      <c r="E29" s="128"/>
      <c r="F29" s="129"/>
      <c r="G29" s="129"/>
      <c r="H29" s="129"/>
      <c r="I29" s="130" t="str">
        <f t="shared" si="0"/>
        <v/>
      </c>
      <c r="J29" s="78" t="str">
        <f t="shared" si="1"/>
        <v/>
      </c>
      <c r="K29" s="79" t="str">
        <f>IF(ISERROR(VLOOKUP(E29,女子選手!$B$5:$G$195,6,FALSE)),"",VLOOKUP(E29,女子選手!$B$5:$G$195,6,FALSE))</f>
        <v/>
      </c>
      <c r="L29" s="78" t="str">
        <f>IFERROR(VLOOKUP(E29,女子選手!$B$5:$F$103,5,FALSE),"")</f>
        <v/>
      </c>
      <c r="M29" s="78" t="str">
        <f>IF(K29="","",初期設定!$C$4)</f>
        <v/>
      </c>
      <c r="N29" s="206" t="str">
        <f t="shared" si="2"/>
        <v/>
      </c>
      <c r="O29" s="1" t="str">
        <f t="shared" si="3"/>
        <v/>
      </c>
      <c r="P29" s="1" t="str">
        <f t="shared" si="4"/>
        <v/>
      </c>
      <c r="Q29" s="1" t="str">
        <f>IFERROR(J29*10+COUNTIFS($J$4:J29,J29),"")</f>
        <v/>
      </c>
    </row>
    <row r="30" spans="1:17" ht="14" x14ac:dyDescent="0.2">
      <c r="A30" s="169" t="s">
        <v>396</v>
      </c>
      <c r="B30" s="170" t="s">
        <v>144</v>
      </c>
      <c r="C30" s="171" t="str">
        <f>VLOOKUP(A30,初期設定!$B$20:$F$38,2,0)</f>
        <v>100mYH</v>
      </c>
      <c r="D30" s="171" t="str">
        <f>VLOOKUP(A30,初期設定!$B$20:$F$38,3,0)</f>
        <v>01T</v>
      </c>
      <c r="E30" s="172"/>
      <c r="F30" s="173"/>
      <c r="G30" s="173"/>
      <c r="H30" s="173"/>
      <c r="I30" s="174" t="str">
        <f t="shared" si="0"/>
        <v/>
      </c>
      <c r="J30" s="175" t="str">
        <f t="shared" si="1"/>
        <v/>
      </c>
      <c r="K30" s="176" t="str">
        <f>IF(ISERROR(VLOOKUP(E30,女子選手!$B$5:$G$195,6,FALSE)),"",VLOOKUP(E30,女子選手!$B$5:$G$195,6,FALSE))</f>
        <v/>
      </c>
      <c r="L30" s="175" t="str">
        <f>IFERROR(VLOOKUP(E30,女子選手!$B$5:$F$103,5,FALSE),"")</f>
        <v/>
      </c>
      <c r="M30" s="175" t="str">
        <f>IF(K30="","",初期設定!$C$4)</f>
        <v/>
      </c>
      <c r="N30" s="207" t="str">
        <f t="shared" si="2"/>
        <v/>
      </c>
      <c r="O30" s="1" t="str">
        <f t="shared" si="3"/>
        <v/>
      </c>
      <c r="P30" s="1" t="str">
        <f t="shared" si="4"/>
        <v/>
      </c>
      <c r="Q30" s="1" t="str">
        <f>IFERROR(J30*10+COUNTIFS($J$4:J30,J30),"")</f>
        <v/>
      </c>
    </row>
    <row r="31" spans="1:17" ht="14" x14ac:dyDescent="0.2">
      <c r="A31" s="157" t="s">
        <v>396</v>
      </c>
      <c r="B31" s="132" t="s">
        <v>144</v>
      </c>
      <c r="C31" s="68" t="str">
        <f>VLOOKUP(A31,初期設定!$B$20:$F$38,2,0)</f>
        <v>100mYH</v>
      </c>
      <c r="D31" s="68" t="str">
        <f>VLOOKUP(A31,初期設定!$B$20:$F$38,3,0)</f>
        <v>01T</v>
      </c>
      <c r="E31" s="158"/>
      <c r="F31" s="159"/>
      <c r="G31" s="159"/>
      <c r="H31" s="159"/>
      <c r="I31" s="160" t="str">
        <f t="shared" ref="I31" si="17">IF(AND(F31="",G31="",H31=""),"",IF(D31="01T",IF(F31="",G31&amp;""""&amp;H31,F31&amp;"'"&amp;G31&amp;""""&amp;H31),IF(D31="02F",G31&amp;"m"&amp;H31,H31&amp;"点")))</f>
        <v/>
      </c>
      <c r="J31" s="69" t="str">
        <f t="shared" ref="J31" si="18">IF(E31="","",E31)</f>
        <v/>
      </c>
      <c r="K31" s="74" t="str">
        <f>IF(ISERROR(VLOOKUP(E31,女子選手!$B$5:$G$195,6,FALSE)),"",VLOOKUP(E31,女子選手!$B$5:$G$195,6,FALSE))</f>
        <v/>
      </c>
      <c r="L31" s="69" t="str">
        <f>IFERROR(VLOOKUP(E31,女子選手!$B$5:$F$103,5,FALSE),"")</f>
        <v/>
      </c>
      <c r="M31" s="69" t="str">
        <f>IF(K31="","",初期設定!$C$4)</f>
        <v/>
      </c>
      <c r="N31" s="203" t="str">
        <f t="shared" si="2"/>
        <v/>
      </c>
      <c r="O31" s="1" t="str">
        <f t="shared" si="3"/>
        <v/>
      </c>
      <c r="P31" s="1" t="str">
        <f t="shared" si="4"/>
        <v/>
      </c>
      <c r="Q31" s="1" t="str">
        <f>IFERROR(J31*10+COUNTIFS($J$4:J31,J31),"")</f>
        <v/>
      </c>
    </row>
    <row r="32" spans="1:17" ht="14" x14ac:dyDescent="0.2">
      <c r="A32" s="161" t="s">
        <v>398</v>
      </c>
      <c r="B32" s="162" t="s">
        <v>148</v>
      </c>
      <c r="C32" s="163" t="str">
        <f>VLOOKUP(A32,初期設定!$B$20:$F$38,2,0)</f>
        <v>400mH</v>
      </c>
      <c r="D32" s="163" t="str">
        <f>VLOOKUP(A32,初期設定!$B$20:$F$38,3,0)</f>
        <v>01T</v>
      </c>
      <c r="E32" s="152"/>
      <c r="F32" s="165"/>
      <c r="G32" s="165"/>
      <c r="H32" s="165"/>
      <c r="I32" s="166" t="str">
        <f t="shared" si="0"/>
        <v/>
      </c>
      <c r="J32" s="167" t="str">
        <f t="shared" si="1"/>
        <v/>
      </c>
      <c r="K32" s="168" t="str">
        <f>IF(ISERROR(VLOOKUP(E32,女子選手!$B$5:$G$195,6,FALSE)),"",VLOOKUP(E32,女子選手!$B$5:$G$195,6,FALSE))</f>
        <v/>
      </c>
      <c r="L32" s="167" t="str">
        <f>IFERROR(VLOOKUP(E32,女子選手!$B$5:$F$103,5,FALSE),"")</f>
        <v/>
      </c>
      <c r="M32" s="167" t="str">
        <f>IF(K32="","",初期設定!$C$4)</f>
        <v/>
      </c>
      <c r="N32" s="205" t="str">
        <f t="shared" si="2"/>
        <v/>
      </c>
      <c r="O32" s="1" t="str">
        <f t="shared" si="3"/>
        <v/>
      </c>
      <c r="P32" s="1" t="str">
        <f t="shared" si="4"/>
        <v/>
      </c>
      <c r="Q32" s="1" t="str">
        <f>IFERROR(J32*10+COUNTIFS($J$4:J32,J32),"")</f>
        <v/>
      </c>
    </row>
    <row r="33" spans="1:17" ht="14" x14ac:dyDescent="0.2">
      <c r="A33" s="126" t="s">
        <v>398</v>
      </c>
      <c r="B33" s="82" t="s">
        <v>145</v>
      </c>
      <c r="C33" s="127" t="str">
        <f>VLOOKUP(A33,初期設定!$B$20:$F$38,2,0)</f>
        <v>400mH</v>
      </c>
      <c r="D33" s="127" t="str">
        <f>VLOOKUP(A33,初期設定!$B$20:$F$38,3,0)</f>
        <v>01T</v>
      </c>
      <c r="E33" s="128"/>
      <c r="F33" s="129"/>
      <c r="G33" s="129"/>
      <c r="H33" s="129"/>
      <c r="I33" s="130" t="str">
        <f t="shared" si="0"/>
        <v/>
      </c>
      <c r="J33" s="78" t="str">
        <f t="shared" si="1"/>
        <v/>
      </c>
      <c r="K33" s="79" t="str">
        <f>IF(ISERROR(VLOOKUP(E33,女子選手!$B$5:$G$195,6,FALSE)),"",VLOOKUP(E33,女子選手!$B$5:$G$195,6,FALSE))</f>
        <v/>
      </c>
      <c r="L33" s="78" t="str">
        <f>IFERROR(VLOOKUP(E33,女子選手!$B$5:$F$103,5,FALSE),"")</f>
        <v/>
      </c>
      <c r="M33" s="78" t="str">
        <f>IF(K33="","",初期設定!$C$4)</f>
        <v/>
      </c>
      <c r="N33" s="206" t="str">
        <f t="shared" si="2"/>
        <v/>
      </c>
      <c r="O33" s="1" t="str">
        <f t="shared" si="3"/>
        <v/>
      </c>
      <c r="P33" s="1" t="str">
        <f t="shared" si="4"/>
        <v/>
      </c>
      <c r="Q33" s="1" t="str">
        <f>IFERROR(J33*10+COUNTIFS($J$4:J33,J33),"")</f>
        <v/>
      </c>
    </row>
    <row r="34" spans="1:17" ht="14" x14ac:dyDescent="0.2">
      <c r="A34" s="169" t="s">
        <v>398</v>
      </c>
      <c r="B34" s="170" t="s">
        <v>144</v>
      </c>
      <c r="C34" s="171" t="str">
        <f>VLOOKUP(A34,初期設定!$B$20:$F$38,2,0)</f>
        <v>400mH</v>
      </c>
      <c r="D34" s="171" t="str">
        <f>VLOOKUP(A34,初期設定!$B$20:$F$38,3,0)</f>
        <v>01T</v>
      </c>
      <c r="E34" s="172"/>
      <c r="F34" s="173"/>
      <c r="G34" s="173"/>
      <c r="H34" s="173"/>
      <c r="I34" s="174" t="str">
        <f t="shared" si="0"/>
        <v/>
      </c>
      <c r="J34" s="175" t="str">
        <f t="shared" si="1"/>
        <v/>
      </c>
      <c r="K34" s="176" t="str">
        <f>IF(ISERROR(VLOOKUP(E34,女子選手!$B$5:$G$195,6,FALSE)),"",VLOOKUP(E34,女子選手!$B$5:$G$195,6,FALSE))</f>
        <v/>
      </c>
      <c r="L34" s="175" t="str">
        <f>IFERROR(VLOOKUP(E34,女子選手!$B$5:$F$103,5,FALSE),"")</f>
        <v/>
      </c>
      <c r="M34" s="175" t="str">
        <f>IF(K34="","",初期設定!$C$4)</f>
        <v/>
      </c>
      <c r="N34" s="207" t="str">
        <f t="shared" si="2"/>
        <v/>
      </c>
      <c r="O34" s="1" t="str">
        <f t="shared" si="3"/>
        <v/>
      </c>
      <c r="P34" s="1" t="str">
        <f t="shared" si="4"/>
        <v/>
      </c>
      <c r="Q34" s="1" t="str">
        <f>IFERROR(J34*10+COUNTIFS($J$4:J34,J34),"")</f>
        <v/>
      </c>
    </row>
    <row r="35" spans="1:17" ht="14" x14ac:dyDescent="0.2">
      <c r="A35" s="157" t="s">
        <v>398</v>
      </c>
      <c r="B35" s="132" t="s">
        <v>149</v>
      </c>
      <c r="C35" s="68" t="str">
        <f>VLOOKUP(A35,初期設定!$B$20:$F$38,2,0)</f>
        <v>400mH</v>
      </c>
      <c r="D35" s="68" t="str">
        <f>VLOOKUP(A35,初期設定!$B$20:$F$38,3,0)</f>
        <v>01T</v>
      </c>
      <c r="E35" s="158"/>
      <c r="F35" s="159"/>
      <c r="G35" s="159"/>
      <c r="H35" s="159"/>
      <c r="I35" s="160" t="str">
        <f t="shared" ref="I35" si="19">IF(AND(F35="",G35="",H35=""),"",IF(D35="01T",IF(F35="",G35&amp;""""&amp;H35,F35&amp;"'"&amp;G35&amp;""""&amp;H35),IF(D35="02F",G35&amp;"m"&amp;H35,H35&amp;"点")))</f>
        <v/>
      </c>
      <c r="J35" s="69" t="str">
        <f t="shared" ref="J35" si="20">IF(E35="","",E35)</f>
        <v/>
      </c>
      <c r="K35" s="74" t="str">
        <f>IF(ISERROR(VLOOKUP(E35,女子選手!$B$5:$G$195,6,FALSE)),"",VLOOKUP(E35,女子選手!$B$5:$G$195,6,FALSE))</f>
        <v/>
      </c>
      <c r="L35" s="69" t="str">
        <f>IFERROR(VLOOKUP(E35,女子選手!$B$5:$F$103,5,FALSE),"")</f>
        <v/>
      </c>
      <c r="M35" s="69" t="str">
        <f>IF(K35="","",初期設定!$C$4)</f>
        <v/>
      </c>
      <c r="N35" s="203" t="str">
        <f t="shared" si="2"/>
        <v/>
      </c>
      <c r="O35" s="1" t="str">
        <f t="shared" si="3"/>
        <v/>
      </c>
      <c r="P35" s="1" t="str">
        <f t="shared" si="4"/>
        <v/>
      </c>
      <c r="Q35" s="1" t="str">
        <f>IFERROR(J35*10+COUNTIFS($J$4:J35,J35),"")</f>
        <v/>
      </c>
    </row>
    <row r="36" spans="1:17" ht="14" x14ac:dyDescent="0.2">
      <c r="A36" s="161" t="s">
        <v>1644</v>
      </c>
      <c r="B36" s="162" t="s">
        <v>145</v>
      </c>
      <c r="C36" s="163" t="str">
        <f>VLOOKUP(A36,初期設定!$B$20:$F$38,2,0)</f>
        <v>3000mW</v>
      </c>
      <c r="D36" s="163" t="str">
        <f>VLOOKUP(A36,初期設定!$B$20:$F$38,3,0)</f>
        <v>01T</v>
      </c>
      <c r="E36" s="164"/>
      <c r="F36" s="165"/>
      <c r="G36" s="165"/>
      <c r="H36" s="165"/>
      <c r="I36" s="166" t="str">
        <f t="shared" si="0"/>
        <v/>
      </c>
      <c r="J36" s="167" t="str">
        <f t="shared" si="1"/>
        <v/>
      </c>
      <c r="K36" s="168" t="str">
        <f>IF(ISERROR(VLOOKUP(E36,女子選手!$B$5:$G$195,6,FALSE)),"",VLOOKUP(E36,女子選手!$B$5:$G$195,6,FALSE))</f>
        <v/>
      </c>
      <c r="L36" s="167" t="str">
        <f>IFERROR(VLOOKUP(E36,女子選手!$B$5:$F$103,5,FALSE),"")</f>
        <v/>
      </c>
      <c r="M36" s="167" t="str">
        <f>IF(K36="","",初期設定!$C$4)</f>
        <v/>
      </c>
      <c r="N36" s="205" t="str">
        <f t="shared" si="2"/>
        <v/>
      </c>
      <c r="O36" s="1" t="str">
        <f t="shared" si="3"/>
        <v/>
      </c>
      <c r="P36" s="1" t="str">
        <f t="shared" si="4"/>
        <v/>
      </c>
      <c r="Q36" s="1" t="str">
        <f>IFERROR(J36*10+COUNTIFS($J$4:J36,J36),"")</f>
        <v/>
      </c>
    </row>
    <row r="37" spans="1:17" ht="14" x14ac:dyDescent="0.2">
      <c r="A37" s="126" t="s">
        <v>1644</v>
      </c>
      <c r="B37" s="82" t="s">
        <v>145</v>
      </c>
      <c r="C37" s="127" t="str">
        <f>VLOOKUP(A37,初期設定!$B$20:$F$38,2,0)</f>
        <v>3000mW</v>
      </c>
      <c r="D37" s="127" t="str">
        <f>VLOOKUP(A37,初期設定!$B$20:$F$38,3,0)</f>
        <v>01T</v>
      </c>
      <c r="E37" s="128"/>
      <c r="F37" s="129"/>
      <c r="G37" s="129"/>
      <c r="H37" s="129"/>
      <c r="I37" s="130" t="str">
        <f t="shared" si="0"/>
        <v/>
      </c>
      <c r="J37" s="78" t="str">
        <f t="shared" si="1"/>
        <v/>
      </c>
      <c r="K37" s="79" t="str">
        <f>IF(ISERROR(VLOOKUP(E37,女子選手!$B$5:$G$195,6,FALSE)),"",VLOOKUP(E37,女子選手!$B$5:$G$195,6,FALSE))</f>
        <v/>
      </c>
      <c r="L37" s="78" t="str">
        <f>IFERROR(VLOOKUP(E37,女子選手!$B$5:$F$103,5,FALSE),"")</f>
        <v/>
      </c>
      <c r="M37" s="78" t="str">
        <f>IF(K37="","",初期設定!$C$4)</f>
        <v/>
      </c>
      <c r="N37" s="206" t="str">
        <f t="shared" si="2"/>
        <v/>
      </c>
      <c r="O37" s="1" t="str">
        <f t="shared" si="3"/>
        <v/>
      </c>
      <c r="P37" s="1" t="str">
        <f t="shared" si="4"/>
        <v/>
      </c>
      <c r="Q37" s="1" t="str">
        <f>IFERROR(J37*10+COUNTIFS($J$4:J37,J37),"")</f>
        <v/>
      </c>
    </row>
    <row r="38" spans="1:17" ht="14" x14ac:dyDescent="0.2">
      <c r="A38" s="169" t="s">
        <v>1644</v>
      </c>
      <c r="B38" s="170" t="s">
        <v>144</v>
      </c>
      <c r="C38" s="171" t="str">
        <f>VLOOKUP(A38,初期設定!$B$20:$F$38,2,0)</f>
        <v>3000mW</v>
      </c>
      <c r="D38" s="171" t="str">
        <f>VLOOKUP(A38,初期設定!$B$20:$F$38,3,0)</f>
        <v>01T</v>
      </c>
      <c r="E38" s="172"/>
      <c r="F38" s="173"/>
      <c r="G38" s="173"/>
      <c r="H38" s="173"/>
      <c r="I38" s="174" t="str">
        <f t="shared" si="0"/>
        <v/>
      </c>
      <c r="J38" s="175" t="str">
        <f t="shared" si="1"/>
        <v/>
      </c>
      <c r="K38" s="176" t="str">
        <f>IF(ISERROR(VLOOKUP(E38,女子選手!$B$5:$G$195,6,FALSE)),"",VLOOKUP(E38,女子選手!$B$5:$G$195,6,FALSE))</f>
        <v/>
      </c>
      <c r="L38" s="175" t="str">
        <f>IFERROR(VLOOKUP(E38,女子選手!$B$5:$F$103,5,FALSE),"")</f>
        <v/>
      </c>
      <c r="M38" s="175" t="str">
        <f>IF(K38="","",初期設定!$C$4)</f>
        <v/>
      </c>
      <c r="N38" s="207" t="str">
        <f t="shared" si="2"/>
        <v/>
      </c>
      <c r="O38" s="1" t="str">
        <f t="shared" si="3"/>
        <v/>
      </c>
      <c r="P38" s="1" t="str">
        <f t="shared" si="4"/>
        <v/>
      </c>
      <c r="Q38" s="1" t="str">
        <f>IFERROR(J38*10+COUNTIFS($J$4:J38,J38),"")</f>
        <v/>
      </c>
    </row>
    <row r="39" spans="1:17" ht="14" x14ac:dyDescent="0.2">
      <c r="A39" s="157" t="s">
        <v>1644</v>
      </c>
      <c r="B39" s="132" t="s">
        <v>144</v>
      </c>
      <c r="C39" s="68" t="str">
        <f>VLOOKUP(A39,初期設定!$B$20:$F$38,2,0)</f>
        <v>3000mW</v>
      </c>
      <c r="D39" s="68" t="str">
        <f>VLOOKUP(A39,初期設定!$B$20:$F$38,3,0)</f>
        <v>01T</v>
      </c>
      <c r="E39" s="158"/>
      <c r="F39" s="159"/>
      <c r="G39" s="159"/>
      <c r="H39" s="159"/>
      <c r="I39" s="160" t="str">
        <f t="shared" ref="I39" si="21">IF(AND(F39="",G39="",H39=""),"",IF(D39="01T",IF(F39="",G39&amp;""""&amp;H39,F39&amp;"'"&amp;G39&amp;""""&amp;H39),IF(D39="02F",G39&amp;"m"&amp;H39,H39&amp;"点")))</f>
        <v/>
      </c>
      <c r="J39" s="69" t="str">
        <f t="shared" ref="J39" si="22">IF(E39="","",E39)</f>
        <v/>
      </c>
      <c r="K39" s="74" t="str">
        <f>IF(ISERROR(VLOOKUP(E39,女子選手!$B$5:$G$195,6,FALSE)),"",VLOOKUP(E39,女子選手!$B$5:$G$195,6,FALSE))</f>
        <v/>
      </c>
      <c r="L39" s="69" t="str">
        <f>IFERROR(VLOOKUP(E39,女子選手!$B$5:$F$103,5,FALSE),"")</f>
        <v/>
      </c>
      <c r="M39" s="69" t="str">
        <f>IF(K39="","",初期設定!$C$4)</f>
        <v/>
      </c>
      <c r="N39" s="203" t="str">
        <f t="shared" si="2"/>
        <v/>
      </c>
      <c r="O39" s="1" t="str">
        <f t="shared" si="3"/>
        <v/>
      </c>
      <c r="P39" s="1" t="str">
        <f t="shared" si="4"/>
        <v/>
      </c>
      <c r="Q39" s="1" t="str">
        <f>IFERROR(J39*10+COUNTIFS($J$4:J39,J39),"")</f>
        <v/>
      </c>
    </row>
    <row r="40" spans="1:17" ht="14" x14ac:dyDescent="0.2">
      <c r="A40" s="161" t="s">
        <v>75</v>
      </c>
      <c r="B40" s="162" t="s">
        <v>145</v>
      </c>
      <c r="C40" s="163" t="str">
        <f>VLOOKUP(A40,初期設定!$B$20:$F$38,2,0)</f>
        <v>走高跳</v>
      </c>
      <c r="D40" s="163" t="str">
        <f>VLOOKUP(A40,初期設定!$B$20:$F$38,3,0)</f>
        <v>02F</v>
      </c>
      <c r="E40" s="164"/>
      <c r="F40" s="165"/>
      <c r="G40" s="165"/>
      <c r="H40" s="165"/>
      <c r="I40" s="166" t="str">
        <f t="shared" si="0"/>
        <v/>
      </c>
      <c r="J40" s="167" t="str">
        <f t="shared" si="1"/>
        <v/>
      </c>
      <c r="K40" s="168" t="str">
        <f>IF(ISERROR(VLOOKUP(E40,女子選手!$B$5:$G$195,6,FALSE)),"",VLOOKUP(E40,女子選手!$B$5:$G$195,6,FALSE))</f>
        <v/>
      </c>
      <c r="L40" s="167" t="str">
        <f>IFERROR(VLOOKUP(E40,女子選手!$B$5:$F$103,5,FALSE),"")</f>
        <v/>
      </c>
      <c r="M40" s="167" t="str">
        <f>IF(K40="","",初期設定!$C$4)</f>
        <v/>
      </c>
      <c r="N40" s="205" t="str">
        <f t="shared" si="2"/>
        <v/>
      </c>
      <c r="O40" s="1" t="str">
        <f t="shared" si="3"/>
        <v/>
      </c>
      <c r="P40" s="1" t="str">
        <f t="shared" si="4"/>
        <v/>
      </c>
      <c r="Q40" s="1" t="str">
        <f>IFERROR(J40*10+COUNTIFS($J$4:J40,J40),"")</f>
        <v/>
      </c>
    </row>
    <row r="41" spans="1:17" ht="14" x14ac:dyDescent="0.2">
      <c r="A41" s="126" t="s">
        <v>76</v>
      </c>
      <c r="B41" s="82" t="s">
        <v>145</v>
      </c>
      <c r="C41" s="127" t="str">
        <f>VLOOKUP(A41,初期設定!$B$20:$F$38,2,0)</f>
        <v>走高跳</v>
      </c>
      <c r="D41" s="127" t="str">
        <f>VLOOKUP(A41,初期設定!$B$20:$F$38,3,0)</f>
        <v>02F</v>
      </c>
      <c r="E41" s="128"/>
      <c r="F41" s="129"/>
      <c r="G41" s="129"/>
      <c r="H41" s="129"/>
      <c r="I41" s="130" t="str">
        <f t="shared" si="0"/>
        <v/>
      </c>
      <c r="J41" s="78" t="str">
        <f t="shared" si="1"/>
        <v/>
      </c>
      <c r="K41" s="79" t="str">
        <f>IF(ISERROR(VLOOKUP(E41,女子選手!$B$5:$G$195,6,FALSE)),"",VLOOKUP(E41,女子選手!$B$5:$G$195,6,FALSE))</f>
        <v/>
      </c>
      <c r="L41" s="78" t="str">
        <f>IFERROR(VLOOKUP(E41,女子選手!$B$5:$F$103,5,FALSE),"")</f>
        <v/>
      </c>
      <c r="M41" s="78" t="str">
        <f>IF(K41="","",初期設定!$C$4)</f>
        <v/>
      </c>
      <c r="N41" s="206" t="str">
        <f t="shared" si="2"/>
        <v/>
      </c>
      <c r="O41" s="1" t="str">
        <f t="shared" si="3"/>
        <v/>
      </c>
      <c r="P41" s="1" t="str">
        <f t="shared" si="4"/>
        <v/>
      </c>
      <c r="Q41" s="1" t="str">
        <f>IFERROR(J41*10+COUNTIFS($J$4:J41,J41),"")</f>
        <v/>
      </c>
    </row>
    <row r="42" spans="1:17" ht="14" x14ac:dyDescent="0.2">
      <c r="A42" s="169" t="s">
        <v>77</v>
      </c>
      <c r="B42" s="170" t="s">
        <v>144</v>
      </c>
      <c r="C42" s="171" t="str">
        <f>VLOOKUP(A42,初期設定!$B$20:$F$38,2,0)</f>
        <v>走高跳</v>
      </c>
      <c r="D42" s="171" t="str">
        <f>VLOOKUP(A42,初期設定!$B$20:$F$38,3,0)</f>
        <v>02F</v>
      </c>
      <c r="E42" s="177"/>
      <c r="F42" s="173"/>
      <c r="G42" s="173"/>
      <c r="H42" s="173"/>
      <c r="I42" s="174" t="str">
        <f t="shared" ref="I42:I70" si="23">IF(AND(F42="",G42="",H42=""),"",IF(D42="01T",IF(F42="",G42&amp;""""&amp;H42,F42&amp;"'"&amp;G42&amp;""""&amp;H42),IF(D42="02F",G42&amp;"m"&amp;H42,H42&amp;"点")))</f>
        <v/>
      </c>
      <c r="J42" s="175" t="str">
        <f t="shared" si="1"/>
        <v/>
      </c>
      <c r="K42" s="176" t="str">
        <f>IF(ISERROR(VLOOKUP(E42,女子選手!$B$5:$G$195,6,FALSE)),"",VLOOKUP(E42,女子選手!$B$5:$G$195,6,FALSE))</f>
        <v/>
      </c>
      <c r="L42" s="175" t="str">
        <f>IFERROR(VLOOKUP(E42,女子選手!$B$5:$F$103,5,FALSE),"")</f>
        <v/>
      </c>
      <c r="M42" s="175" t="str">
        <f>IF(K42="","",初期設定!$C$4)</f>
        <v/>
      </c>
      <c r="N42" s="207" t="str">
        <f t="shared" si="2"/>
        <v/>
      </c>
      <c r="O42" s="1" t="str">
        <f t="shared" si="3"/>
        <v/>
      </c>
      <c r="P42" s="1" t="str">
        <f t="shared" si="4"/>
        <v/>
      </c>
      <c r="Q42" s="1" t="str">
        <f>IFERROR(J42*10+COUNTIFS($J$4:J42,J42),"")</f>
        <v/>
      </c>
    </row>
    <row r="43" spans="1:17" ht="14" x14ac:dyDescent="0.2">
      <c r="A43" s="157" t="s">
        <v>35</v>
      </c>
      <c r="B43" s="132" t="s">
        <v>144</v>
      </c>
      <c r="C43" s="68" t="str">
        <f>VLOOKUP(A43,初期設定!$B$20:$F$38,2,0)</f>
        <v>走高跳</v>
      </c>
      <c r="D43" s="68" t="str">
        <f>VLOOKUP(A43,初期設定!$B$20:$F$38,3,0)</f>
        <v>02F</v>
      </c>
      <c r="E43" s="158"/>
      <c r="F43" s="159"/>
      <c r="G43" s="159"/>
      <c r="H43" s="159"/>
      <c r="I43" s="160" t="str">
        <f t="shared" ref="I43" si="24">IF(AND(F43="",G43="",H43=""),"",IF(D43="01T",IF(F43="",G43&amp;""""&amp;H43,F43&amp;"'"&amp;G43&amp;""""&amp;H43),IF(D43="02F",G43&amp;"m"&amp;H43,H43&amp;"点")))</f>
        <v/>
      </c>
      <c r="J43" s="69" t="str">
        <f t="shared" ref="J43" si="25">IF(E43="","",E43)</f>
        <v/>
      </c>
      <c r="K43" s="74" t="str">
        <f>IF(ISERROR(VLOOKUP(E43,女子選手!$B$5:$G$195,6,FALSE)),"",VLOOKUP(E43,女子選手!$B$5:$G$195,6,FALSE))</f>
        <v/>
      </c>
      <c r="L43" s="69" t="str">
        <f>IFERROR(VLOOKUP(E43,女子選手!$B$5:$F$103,5,FALSE),"")</f>
        <v/>
      </c>
      <c r="M43" s="69" t="str">
        <f>IF(K43="","",初期設定!$C$4)</f>
        <v/>
      </c>
      <c r="N43" s="203" t="str">
        <f t="shared" si="2"/>
        <v/>
      </c>
      <c r="O43" s="1" t="str">
        <f t="shared" si="3"/>
        <v/>
      </c>
      <c r="P43" s="1" t="str">
        <f t="shared" si="4"/>
        <v/>
      </c>
      <c r="Q43" s="1" t="str">
        <f>IFERROR(J43*10+COUNTIFS($J$4:J43,J43),"")</f>
        <v/>
      </c>
    </row>
    <row r="44" spans="1:17" ht="14" x14ac:dyDescent="0.2">
      <c r="A44" s="161" t="s">
        <v>78</v>
      </c>
      <c r="B44" s="162" t="s">
        <v>145</v>
      </c>
      <c r="C44" s="163" t="str">
        <f>VLOOKUP(A44,初期設定!$B$20:$F$38,2,0)</f>
        <v>棒高跳</v>
      </c>
      <c r="D44" s="163" t="str">
        <f>VLOOKUP(A44,初期設定!$B$20:$F$38,3,0)</f>
        <v>02F</v>
      </c>
      <c r="E44" s="164"/>
      <c r="F44" s="165"/>
      <c r="G44" s="165"/>
      <c r="H44" s="165"/>
      <c r="I44" s="166" t="str">
        <f t="shared" si="23"/>
        <v/>
      </c>
      <c r="J44" s="167" t="str">
        <f t="shared" si="1"/>
        <v/>
      </c>
      <c r="K44" s="168" t="str">
        <f>IF(ISERROR(VLOOKUP(E44,女子選手!$B$5:$G$195,6,FALSE)),"",VLOOKUP(E44,女子選手!$B$5:$G$195,6,FALSE))</f>
        <v/>
      </c>
      <c r="L44" s="167" t="str">
        <f>IFERROR(VLOOKUP(E44,女子選手!$B$5:$F$103,5,FALSE),"")</f>
        <v/>
      </c>
      <c r="M44" s="167" t="str">
        <f>IF(K44="","",初期設定!$C$4)</f>
        <v/>
      </c>
      <c r="N44" s="205" t="str">
        <f t="shared" si="2"/>
        <v/>
      </c>
      <c r="O44" s="1" t="str">
        <f t="shared" si="3"/>
        <v/>
      </c>
      <c r="P44" s="1" t="str">
        <f t="shared" si="4"/>
        <v/>
      </c>
      <c r="Q44" s="1" t="str">
        <f>IFERROR(J44*10+COUNTIFS($J$4:J44,J44),"")</f>
        <v/>
      </c>
    </row>
    <row r="45" spans="1:17" ht="14" x14ac:dyDescent="0.2">
      <c r="A45" s="126" t="s">
        <v>79</v>
      </c>
      <c r="B45" s="82" t="s">
        <v>145</v>
      </c>
      <c r="C45" s="127" t="str">
        <f>VLOOKUP(A45,初期設定!$B$20:$F$38,2,0)</f>
        <v>棒高跳</v>
      </c>
      <c r="D45" s="127" t="str">
        <f>VLOOKUP(A45,初期設定!$B$20:$F$38,3,0)</f>
        <v>02F</v>
      </c>
      <c r="E45" s="128"/>
      <c r="F45" s="129"/>
      <c r="G45" s="129"/>
      <c r="H45" s="129"/>
      <c r="I45" s="130" t="str">
        <f t="shared" si="23"/>
        <v/>
      </c>
      <c r="J45" s="78" t="str">
        <f t="shared" si="1"/>
        <v/>
      </c>
      <c r="K45" s="79" t="str">
        <f>IF(ISERROR(VLOOKUP(E45,女子選手!$B$5:$G$195,6,FALSE)),"",VLOOKUP(E45,女子選手!$B$5:$G$195,6,FALSE))</f>
        <v/>
      </c>
      <c r="L45" s="78" t="str">
        <f>IFERROR(VLOOKUP(E45,女子選手!$B$5:$F$103,5,FALSE),"")</f>
        <v/>
      </c>
      <c r="M45" s="78" t="str">
        <f>IF(K45="","",初期設定!$C$4)</f>
        <v/>
      </c>
      <c r="N45" s="206" t="str">
        <f t="shared" si="2"/>
        <v/>
      </c>
      <c r="O45" s="1" t="str">
        <f t="shared" si="3"/>
        <v/>
      </c>
      <c r="P45" s="1" t="str">
        <f t="shared" si="4"/>
        <v/>
      </c>
      <c r="Q45" s="1" t="str">
        <f>IFERROR(J45*10+COUNTIFS($J$4:J45,J45),"")</f>
        <v/>
      </c>
    </row>
    <row r="46" spans="1:17" ht="14" x14ac:dyDescent="0.2">
      <c r="A46" s="169" t="s">
        <v>79</v>
      </c>
      <c r="B46" s="170" t="s">
        <v>146</v>
      </c>
      <c r="C46" s="171" t="str">
        <f>VLOOKUP(A46,初期設定!$B$20:$F$38,2,0)</f>
        <v>棒高跳</v>
      </c>
      <c r="D46" s="171" t="str">
        <f>VLOOKUP(A46,初期設定!$B$20:$F$38,3,0)</f>
        <v>02F</v>
      </c>
      <c r="E46" s="172"/>
      <c r="F46" s="173"/>
      <c r="G46" s="173"/>
      <c r="H46" s="173"/>
      <c r="I46" s="174" t="str">
        <f t="shared" si="23"/>
        <v/>
      </c>
      <c r="J46" s="175" t="str">
        <f t="shared" si="1"/>
        <v/>
      </c>
      <c r="K46" s="176" t="str">
        <f>IF(ISERROR(VLOOKUP(E46,女子選手!$B$5:$G$195,6,FALSE)),"",VLOOKUP(E46,女子選手!$B$5:$G$195,6,FALSE))</f>
        <v/>
      </c>
      <c r="L46" s="175" t="str">
        <f>IFERROR(VLOOKUP(E46,女子選手!$B$5:$F$103,5,FALSE),"")</f>
        <v/>
      </c>
      <c r="M46" s="175" t="str">
        <f>IF(K46="","",初期設定!$C$4)</f>
        <v/>
      </c>
      <c r="N46" s="207" t="str">
        <f t="shared" si="2"/>
        <v/>
      </c>
      <c r="O46" s="1" t="str">
        <f t="shared" si="3"/>
        <v/>
      </c>
      <c r="P46" s="1" t="str">
        <f t="shared" si="4"/>
        <v/>
      </c>
      <c r="Q46" s="1" t="str">
        <f>IFERROR(J46*10+COUNTIFS($J$4:J46,J46),"")</f>
        <v/>
      </c>
    </row>
    <row r="47" spans="1:17" ht="14" x14ac:dyDescent="0.2">
      <c r="A47" s="157" t="s">
        <v>38</v>
      </c>
      <c r="B47" s="132" t="s">
        <v>144</v>
      </c>
      <c r="C47" s="68" t="str">
        <f>VLOOKUP(A47,初期設定!$B$20:$F$38,2,0)</f>
        <v>棒高跳</v>
      </c>
      <c r="D47" s="68" t="str">
        <f>VLOOKUP(A47,初期設定!$B$20:$F$38,3,0)</f>
        <v>02F</v>
      </c>
      <c r="E47" s="158"/>
      <c r="F47" s="159"/>
      <c r="G47" s="159"/>
      <c r="H47" s="159"/>
      <c r="I47" s="160" t="str">
        <f t="shared" ref="I47" si="26">IF(AND(F47="",G47="",H47=""),"",IF(D47="01T",IF(F47="",G47&amp;""""&amp;H47,F47&amp;"'"&amp;G47&amp;""""&amp;H47),IF(D47="02F",G47&amp;"m"&amp;H47,H47&amp;"点")))</f>
        <v/>
      </c>
      <c r="J47" s="69" t="str">
        <f t="shared" ref="J47" si="27">IF(E47="","",E47)</f>
        <v/>
      </c>
      <c r="K47" s="74" t="str">
        <f>IF(ISERROR(VLOOKUP(E47,女子選手!$B$5:$G$195,6,FALSE)),"",VLOOKUP(E47,女子選手!$B$5:$G$195,6,FALSE))</f>
        <v/>
      </c>
      <c r="L47" s="69" t="str">
        <f>IFERROR(VLOOKUP(E47,女子選手!$B$5:$F$103,5,FALSE),"")</f>
        <v/>
      </c>
      <c r="M47" s="69" t="str">
        <f>IF(K47="","",初期設定!$C$4)</f>
        <v/>
      </c>
      <c r="N47" s="203" t="str">
        <f t="shared" si="2"/>
        <v/>
      </c>
      <c r="O47" s="1" t="str">
        <f t="shared" si="3"/>
        <v/>
      </c>
      <c r="P47" s="1" t="str">
        <f t="shared" si="4"/>
        <v/>
      </c>
      <c r="Q47" s="1" t="str">
        <f>IFERROR(J47*10+COUNTIFS($J$4:J47,J47),"")</f>
        <v/>
      </c>
    </row>
    <row r="48" spans="1:17" ht="14" x14ac:dyDescent="0.2">
      <c r="A48" s="161" t="s">
        <v>80</v>
      </c>
      <c r="B48" s="162" t="s">
        <v>145</v>
      </c>
      <c r="C48" s="163" t="str">
        <f>VLOOKUP(A48,初期設定!$B$20:$F$38,2,0)</f>
        <v>走幅跳</v>
      </c>
      <c r="D48" s="163" t="str">
        <f>VLOOKUP(A48,初期設定!$B$20:$F$38,3,0)</f>
        <v>02F</v>
      </c>
      <c r="E48" s="164"/>
      <c r="F48" s="165"/>
      <c r="G48" s="165"/>
      <c r="H48" s="165"/>
      <c r="I48" s="166" t="str">
        <f t="shared" si="23"/>
        <v/>
      </c>
      <c r="J48" s="167" t="str">
        <f t="shared" si="1"/>
        <v/>
      </c>
      <c r="K48" s="168" t="str">
        <f>IF(ISERROR(VLOOKUP(E48,女子選手!$B$5:$G$195,6,FALSE)),"",VLOOKUP(E48,女子選手!$B$5:$G$195,6,FALSE))</f>
        <v/>
      </c>
      <c r="L48" s="167" t="str">
        <f>IFERROR(VLOOKUP(E48,女子選手!$B$5:$F$103,5,FALSE),"")</f>
        <v/>
      </c>
      <c r="M48" s="167" t="str">
        <f>IF(K48="","",初期設定!$C$4)</f>
        <v/>
      </c>
      <c r="N48" s="205" t="str">
        <f t="shared" si="2"/>
        <v/>
      </c>
      <c r="O48" s="1" t="str">
        <f t="shared" si="3"/>
        <v/>
      </c>
      <c r="P48" s="1" t="str">
        <f t="shared" si="4"/>
        <v/>
      </c>
      <c r="Q48" s="1" t="str">
        <f>IFERROR(J48*10+COUNTIFS($J$4:J48,J48),"")</f>
        <v/>
      </c>
    </row>
    <row r="49" spans="1:17" ht="14" x14ac:dyDescent="0.2">
      <c r="A49" s="126" t="s">
        <v>80</v>
      </c>
      <c r="B49" s="82" t="s">
        <v>145</v>
      </c>
      <c r="C49" s="127" t="str">
        <f>VLOOKUP(A49,初期設定!$B$20:$F$38,2,0)</f>
        <v>走幅跳</v>
      </c>
      <c r="D49" s="127" t="str">
        <f>VLOOKUP(A49,初期設定!$B$20:$F$38,3,0)</f>
        <v>02F</v>
      </c>
      <c r="E49" s="128"/>
      <c r="F49" s="129"/>
      <c r="G49" s="129"/>
      <c r="H49" s="129"/>
      <c r="I49" s="130" t="str">
        <f t="shared" si="23"/>
        <v/>
      </c>
      <c r="J49" s="78" t="str">
        <f t="shared" si="1"/>
        <v/>
      </c>
      <c r="K49" s="79" t="str">
        <f>IF(ISERROR(VLOOKUP(E49,女子選手!$B$5:$G$195,6,FALSE)),"",VLOOKUP(E49,女子選手!$B$5:$G$195,6,FALSE))</f>
        <v/>
      </c>
      <c r="L49" s="78" t="str">
        <f>IFERROR(VLOOKUP(E49,女子選手!$B$5:$F$103,5,FALSE),"")</f>
        <v/>
      </c>
      <c r="M49" s="78" t="str">
        <f>IF(K49="","",初期設定!$C$4)</f>
        <v/>
      </c>
      <c r="N49" s="206" t="str">
        <f t="shared" si="2"/>
        <v/>
      </c>
      <c r="O49" s="1" t="str">
        <f t="shared" si="3"/>
        <v/>
      </c>
      <c r="P49" s="1" t="str">
        <f t="shared" si="4"/>
        <v/>
      </c>
      <c r="Q49" s="1" t="str">
        <f>IFERROR(J49*10+COUNTIFS($J$4:J49,J49),"")</f>
        <v/>
      </c>
    </row>
    <row r="50" spans="1:17" ht="14" x14ac:dyDescent="0.2">
      <c r="A50" s="169" t="s">
        <v>81</v>
      </c>
      <c r="B50" s="170" t="s">
        <v>144</v>
      </c>
      <c r="C50" s="171" t="str">
        <f>VLOOKUP(A50,初期設定!$B$20:$F$38,2,0)</f>
        <v>走幅跳</v>
      </c>
      <c r="D50" s="171" t="str">
        <f>VLOOKUP(A50,初期設定!$B$20:$F$38,3,0)</f>
        <v>02F</v>
      </c>
      <c r="E50" s="172"/>
      <c r="F50" s="173"/>
      <c r="G50" s="173"/>
      <c r="H50" s="173"/>
      <c r="I50" s="174" t="str">
        <f t="shared" si="23"/>
        <v/>
      </c>
      <c r="J50" s="175" t="str">
        <f t="shared" si="1"/>
        <v/>
      </c>
      <c r="K50" s="176" t="str">
        <f>IF(ISERROR(VLOOKUP(E50,女子選手!$B$5:$G$195,6,FALSE)),"",VLOOKUP(E50,女子選手!$B$5:$G$195,6,FALSE))</f>
        <v/>
      </c>
      <c r="L50" s="175" t="str">
        <f>IFERROR(VLOOKUP(E50,女子選手!$B$5:$F$103,5,FALSE),"")</f>
        <v/>
      </c>
      <c r="M50" s="175" t="str">
        <f>IF(K50="","",初期設定!$C$4)</f>
        <v/>
      </c>
      <c r="N50" s="207" t="str">
        <f t="shared" si="2"/>
        <v/>
      </c>
      <c r="O50" s="1" t="str">
        <f t="shared" si="3"/>
        <v/>
      </c>
      <c r="P50" s="1" t="str">
        <f t="shared" si="4"/>
        <v/>
      </c>
      <c r="Q50" s="1" t="str">
        <f>IFERROR(J50*10+COUNTIFS($J$4:J50,J50),"")</f>
        <v/>
      </c>
    </row>
    <row r="51" spans="1:17" ht="14" x14ac:dyDescent="0.2">
      <c r="A51" s="157" t="s">
        <v>40</v>
      </c>
      <c r="B51" s="132" t="s">
        <v>144</v>
      </c>
      <c r="C51" s="68" t="str">
        <f>VLOOKUP(A51,初期設定!$B$20:$F$38,2,0)</f>
        <v>走幅跳</v>
      </c>
      <c r="D51" s="68" t="str">
        <f>VLOOKUP(A51,初期設定!$B$20:$F$38,3,0)</f>
        <v>02F</v>
      </c>
      <c r="E51" s="158"/>
      <c r="F51" s="159"/>
      <c r="G51" s="159"/>
      <c r="H51" s="159"/>
      <c r="I51" s="160" t="str">
        <f t="shared" ref="I51" si="28">IF(AND(F51="",G51="",H51=""),"",IF(D51="01T",IF(F51="",G51&amp;""""&amp;H51,F51&amp;"'"&amp;G51&amp;""""&amp;H51),IF(D51="02F",G51&amp;"m"&amp;H51,H51&amp;"点")))</f>
        <v/>
      </c>
      <c r="J51" s="69" t="str">
        <f t="shared" ref="J51" si="29">IF(E51="","",E51)</f>
        <v/>
      </c>
      <c r="K51" s="74" t="str">
        <f>IF(ISERROR(VLOOKUP(E51,女子選手!$B$5:$G$195,6,FALSE)),"",VLOOKUP(E51,女子選手!$B$5:$G$195,6,FALSE))</f>
        <v/>
      </c>
      <c r="L51" s="69" t="str">
        <f>IFERROR(VLOOKUP(E51,女子選手!$B$5:$F$103,5,FALSE),"")</f>
        <v/>
      </c>
      <c r="M51" s="69" t="str">
        <f>IF(K51="","",初期設定!$C$4)</f>
        <v/>
      </c>
      <c r="N51" s="203" t="str">
        <f t="shared" si="2"/>
        <v/>
      </c>
      <c r="O51" s="1" t="str">
        <f t="shared" si="3"/>
        <v/>
      </c>
      <c r="P51" s="1" t="str">
        <f t="shared" si="4"/>
        <v/>
      </c>
      <c r="Q51" s="1" t="str">
        <f>IFERROR(J51*10+COUNTIFS($J$4:J51,J51),"")</f>
        <v/>
      </c>
    </row>
    <row r="52" spans="1:17" ht="14" x14ac:dyDescent="0.2">
      <c r="A52" s="161" t="s">
        <v>82</v>
      </c>
      <c r="B52" s="162" t="s">
        <v>145</v>
      </c>
      <c r="C52" s="163" t="str">
        <f>VLOOKUP(A52,初期設定!$B$20:$F$38,2,0)</f>
        <v>三段跳</v>
      </c>
      <c r="D52" s="163" t="str">
        <f>VLOOKUP(A52,初期設定!$B$20:$F$38,3,0)</f>
        <v>02F</v>
      </c>
      <c r="E52" s="164"/>
      <c r="F52" s="165"/>
      <c r="G52" s="165"/>
      <c r="H52" s="165"/>
      <c r="I52" s="166" t="str">
        <f t="shared" si="23"/>
        <v/>
      </c>
      <c r="J52" s="167" t="str">
        <f t="shared" si="1"/>
        <v/>
      </c>
      <c r="K52" s="168" t="str">
        <f>IF(ISERROR(VLOOKUP(E52,女子選手!$B$5:$G$195,6,FALSE)),"",VLOOKUP(E52,女子選手!$B$5:$G$195,6,FALSE))</f>
        <v/>
      </c>
      <c r="L52" s="167" t="str">
        <f>IFERROR(VLOOKUP(E52,女子選手!$B$5:$F$103,5,FALSE),"")</f>
        <v/>
      </c>
      <c r="M52" s="167" t="str">
        <f>IF(K52="","",初期設定!$C$4)</f>
        <v/>
      </c>
      <c r="N52" s="205" t="str">
        <f t="shared" si="2"/>
        <v/>
      </c>
      <c r="O52" s="1" t="str">
        <f t="shared" si="3"/>
        <v/>
      </c>
      <c r="P52" s="1" t="str">
        <f>IF(K52="","",IF(MID(K52,LEN(K52)-1,1)=B52,"OK","学年間違い"))</f>
        <v/>
      </c>
      <c r="Q52" s="1" t="str">
        <f>IFERROR(J52*10+COUNTIFS($J$4:J52,J52),"")</f>
        <v/>
      </c>
    </row>
    <row r="53" spans="1:17" ht="14" x14ac:dyDescent="0.2">
      <c r="A53" s="126" t="s">
        <v>83</v>
      </c>
      <c r="B53" s="82" t="s">
        <v>145</v>
      </c>
      <c r="C53" s="127" t="str">
        <f>VLOOKUP(A53,初期設定!$B$20:$F$38,2,0)</f>
        <v>三段跳</v>
      </c>
      <c r="D53" s="127" t="str">
        <f>VLOOKUP(A53,初期設定!$B$20:$F$38,3,0)</f>
        <v>02F</v>
      </c>
      <c r="E53" s="128"/>
      <c r="F53" s="129"/>
      <c r="G53" s="129"/>
      <c r="H53" s="129"/>
      <c r="I53" s="130" t="str">
        <f t="shared" si="23"/>
        <v/>
      </c>
      <c r="J53" s="78" t="str">
        <f t="shared" si="1"/>
        <v/>
      </c>
      <c r="K53" s="79" t="str">
        <f>IF(ISERROR(VLOOKUP(E53,女子選手!$B$5:$G$195,6,FALSE)),"",VLOOKUP(E53,女子選手!$B$5:$G$195,6,FALSE))</f>
        <v/>
      </c>
      <c r="L53" s="78" t="str">
        <f>IFERROR(VLOOKUP(E53,女子選手!$B$5:$F$103,5,FALSE),"")</f>
        <v/>
      </c>
      <c r="M53" s="78" t="str">
        <f>IF(K53="","",初期設定!$C$4)</f>
        <v/>
      </c>
      <c r="N53" s="206" t="str">
        <f t="shared" si="2"/>
        <v/>
      </c>
      <c r="O53" s="1" t="str">
        <f t="shared" si="3"/>
        <v/>
      </c>
      <c r="P53" s="1" t="str">
        <f t="shared" si="4"/>
        <v/>
      </c>
      <c r="Q53" s="1" t="str">
        <f>IFERROR(J53*10+COUNTIFS($J$4:J53,J53),"")</f>
        <v/>
      </c>
    </row>
    <row r="54" spans="1:17" ht="14" x14ac:dyDescent="0.2">
      <c r="A54" s="169" t="s">
        <v>84</v>
      </c>
      <c r="B54" s="170" t="s">
        <v>144</v>
      </c>
      <c r="C54" s="171" t="str">
        <f>VLOOKUP(A54,初期設定!$B$20:$F$38,2,0)</f>
        <v>三段跳</v>
      </c>
      <c r="D54" s="171" t="str">
        <f>VLOOKUP(A54,初期設定!$B$20:$F$38,3,0)</f>
        <v>02F</v>
      </c>
      <c r="E54" s="177"/>
      <c r="F54" s="173"/>
      <c r="G54" s="173"/>
      <c r="H54" s="173"/>
      <c r="I54" s="174" t="str">
        <f t="shared" si="23"/>
        <v/>
      </c>
      <c r="J54" s="175" t="str">
        <f t="shared" si="1"/>
        <v/>
      </c>
      <c r="K54" s="176" t="str">
        <f>IF(ISERROR(VLOOKUP(E54,女子選手!$B$5:$G$195,6,FALSE)),"",VLOOKUP(E54,女子選手!$B$5:$G$195,6,FALSE))</f>
        <v/>
      </c>
      <c r="L54" s="175" t="str">
        <f>IFERROR(VLOOKUP(E54,女子選手!$B$5:$F$103,5,FALSE),"")</f>
        <v/>
      </c>
      <c r="M54" s="175" t="str">
        <f>IF(K54="","",初期設定!$C$4)</f>
        <v/>
      </c>
      <c r="N54" s="207" t="str">
        <f t="shared" si="2"/>
        <v/>
      </c>
      <c r="O54" s="1" t="str">
        <f t="shared" si="3"/>
        <v/>
      </c>
      <c r="P54" s="1" t="str">
        <f t="shared" si="4"/>
        <v/>
      </c>
      <c r="Q54" s="1" t="str">
        <f>IFERROR(J54*10+COUNTIFS($J$4:J54,J54),"")</f>
        <v/>
      </c>
    </row>
    <row r="55" spans="1:17" ht="14" x14ac:dyDescent="0.2">
      <c r="A55" s="157" t="s">
        <v>42</v>
      </c>
      <c r="B55" s="132" t="s">
        <v>146</v>
      </c>
      <c r="C55" s="68" t="str">
        <f>VLOOKUP(A55,初期設定!$B$20:$F$38,2,0)</f>
        <v>三段跳</v>
      </c>
      <c r="D55" s="68" t="str">
        <f>VLOOKUP(A55,初期設定!$B$20:$F$38,3,0)</f>
        <v>02F</v>
      </c>
      <c r="E55" s="158"/>
      <c r="F55" s="159"/>
      <c r="G55" s="159"/>
      <c r="H55" s="159"/>
      <c r="I55" s="160" t="str">
        <f t="shared" ref="I55" si="30">IF(AND(F55="",G55="",H55=""),"",IF(D55="01T",IF(F55="",G55&amp;""""&amp;H55,F55&amp;"'"&amp;G55&amp;""""&amp;H55),IF(D55="02F",G55&amp;"m"&amp;H55,H55&amp;"点")))</f>
        <v/>
      </c>
      <c r="J55" s="69" t="str">
        <f t="shared" ref="J55" si="31">IF(E55="","",E55)</f>
        <v/>
      </c>
      <c r="K55" s="74" t="str">
        <f>IF(ISERROR(VLOOKUP(E55,女子選手!$B$5:$G$195,6,FALSE)),"",VLOOKUP(E55,女子選手!$B$5:$G$195,6,FALSE))</f>
        <v/>
      </c>
      <c r="L55" s="69" t="str">
        <f>IFERROR(VLOOKUP(E55,女子選手!$B$5:$F$103,5,FALSE),"")</f>
        <v/>
      </c>
      <c r="M55" s="69" t="str">
        <f>IF(K55="","",初期設定!$C$4)</f>
        <v/>
      </c>
      <c r="N55" s="203" t="str">
        <f t="shared" si="2"/>
        <v/>
      </c>
      <c r="O55" s="1" t="str">
        <f t="shared" si="3"/>
        <v/>
      </c>
      <c r="P55" s="1" t="str">
        <f t="shared" si="4"/>
        <v/>
      </c>
      <c r="Q55" s="1" t="str">
        <f>IFERROR(J55*10+COUNTIFS($J$4:J55,J55),"")</f>
        <v/>
      </c>
    </row>
    <row r="56" spans="1:17" ht="14" x14ac:dyDescent="0.2">
      <c r="A56" s="161" t="s">
        <v>399</v>
      </c>
      <c r="B56" s="162" t="s">
        <v>145</v>
      </c>
      <c r="C56" s="163" t="str">
        <f>VLOOKUP(A56,初期設定!$B$20:$F$38,2,0)</f>
        <v>砲丸投</v>
      </c>
      <c r="D56" s="163" t="str">
        <f>VLOOKUP(A56,初期設定!$B$20:$F$38,3,0)</f>
        <v>02F</v>
      </c>
      <c r="E56" s="164"/>
      <c r="F56" s="165"/>
      <c r="G56" s="165"/>
      <c r="H56" s="165"/>
      <c r="I56" s="166" t="str">
        <f t="shared" si="23"/>
        <v/>
      </c>
      <c r="J56" s="167" t="str">
        <f t="shared" si="1"/>
        <v/>
      </c>
      <c r="K56" s="168" t="str">
        <f>IF(ISERROR(VLOOKUP(E56,女子選手!$B$5:$G$195,6,FALSE)),"",VLOOKUP(E56,女子選手!$B$5:$G$195,6,FALSE))</f>
        <v/>
      </c>
      <c r="L56" s="167" t="str">
        <f>IFERROR(VLOOKUP(E56,女子選手!$B$5:$F$103,5,FALSE),"")</f>
        <v/>
      </c>
      <c r="M56" s="167" t="str">
        <f>IF(K56="","",初期設定!$C$4)</f>
        <v/>
      </c>
      <c r="N56" s="205" t="str">
        <f t="shared" si="2"/>
        <v/>
      </c>
      <c r="O56" s="1" t="str">
        <f t="shared" si="3"/>
        <v/>
      </c>
      <c r="P56" s="1" t="str">
        <f t="shared" si="4"/>
        <v/>
      </c>
      <c r="Q56" s="1" t="str">
        <f>IFERROR(J56*10+COUNTIFS($J$4:J56,J56),"")</f>
        <v/>
      </c>
    </row>
    <row r="57" spans="1:17" ht="14" x14ac:dyDescent="0.2">
      <c r="A57" s="126" t="s">
        <v>399</v>
      </c>
      <c r="B57" s="82" t="s">
        <v>145</v>
      </c>
      <c r="C57" s="127" t="str">
        <f>VLOOKUP(A57,初期設定!$B$20:$F$38,2,0)</f>
        <v>砲丸投</v>
      </c>
      <c r="D57" s="127" t="str">
        <f>VLOOKUP(A57,初期設定!$B$20:$F$38,3,0)</f>
        <v>02F</v>
      </c>
      <c r="E57" s="128"/>
      <c r="F57" s="129"/>
      <c r="G57" s="129"/>
      <c r="H57" s="129"/>
      <c r="I57" s="130" t="str">
        <f t="shared" si="23"/>
        <v/>
      </c>
      <c r="J57" s="78" t="str">
        <f t="shared" si="1"/>
        <v/>
      </c>
      <c r="K57" s="79" t="str">
        <f>IF(ISERROR(VLOOKUP(E57,女子選手!$B$5:$G$195,6,FALSE)),"",VLOOKUP(E57,女子選手!$B$5:$G$195,6,FALSE))</f>
        <v/>
      </c>
      <c r="L57" s="78" t="str">
        <f>IFERROR(VLOOKUP(E57,女子選手!$B$5:$F$103,5,FALSE),"")</f>
        <v/>
      </c>
      <c r="M57" s="78" t="str">
        <f>IF(K57="","",初期設定!$C$4)</f>
        <v/>
      </c>
      <c r="N57" s="206" t="str">
        <f t="shared" si="2"/>
        <v/>
      </c>
      <c r="O57" s="1" t="str">
        <f t="shared" si="3"/>
        <v/>
      </c>
      <c r="P57" s="1" t="str">
        <f t="shared" si="4"/>
        <v/>
      </c>
      <c r="Q57" s="1" t="str">
        <f>IFERROR(J57*10+COUNTIFS($J$4:J57,J57),"")</f>
        <v/>
      </c>
    </row>
    <row r="58" spans="1:17" ht="14" x14ac:dyDescent="0.2">
      <c r="A58" s="169" t="s">
        <v>399</v>
      </c>
      <c r="B58" s="170" t="s">
        <v>144</v>
      </c>
      <c r="C58" s="171" t="str">
        <f>VLOOKUP(A58,初期設定!$B$20:$F$38,2,0)</f>
        <v>砲丸投</v>
      </c>
      <c r="D58" s="171" t="str">
        <f>VLOOKUP(A58,初期設定!$B$20:$F$38,3,0)</f>
        <v>02F</v>
      </c>
      <c r="E58" s="172"/>
      <c r="F58" s="173"/>
      <c r="G58" s="173"/>
      <c r="H58" s="173"/>
      <c r="I58" s="174" t="str">
        <f t="shared" si="23"/>
        <v/>
      </c>
      <c r="J58" s="175" t="str">
        <f t="shared" si="1"/>
        <v/>
      </c>
      <c r="K58" s="176" t="str">
        <f>IF(ISERROR(VLOOKUP(E58,女子選手!$B$5:$G$195,6,FALSE)),"",VLOOKUP(E58,女子選手!$B$5:$G$195,6,FALSE))</f>
        <v/>
      </c>
      <c r="L58" s="175" t="str">
        <f>IFERROR(VLOOKUP(E58,女子選手!$B$5:$F$103,5,FALSE),"")</f>
        <v/>
      </c>
      <c r="M58" s="175" t="str">
        <f>IF(K58="","",初期設定!$C$4)</f>
        <v/>
      </c>
      <c r="N58" s="207" t="str">
        <f t="shared" si="2"/>
        <v/>
      </c>
      <c r="O58" s="1" t="str">
        <f t="shared" si="3"/>
        <v/>
      </c>
      <c r="P58" s="1" t="str">
        <f t="shared" si="4"/>
        <v/>
      </c>
      <c r="Q58" s="1" t="str">
        <f>IFERROR(J58*10+COUNTIFS($J$4:J58,J58),"")</f>
        <v/>
      </c>
    </row>
    <row r="59" spans="1:17" ht="14" x14ac:dyDescent="0.2">
      <c r="A59" s="157" t="s">
        <v>399</v>
      </c>
      <c r="B59" s="132" t="s">
        <v>144</v>
      </c>
      <c r="C59" s="68" t="str">
        <f>VLOOKUP(A59,初期設定!$B$20:$F$38,2,0)</f>
        <v>砲丸投</v>
      </c>
      <c r="D59" s="68" t="str">
        <f>VLOOKUP(A59,初期設定!$B$20:$F$38,3,0)</f>
        <v>02F</v>
      </c>
      <c r="E59" s="158"/>
      <c r="F59" s="159"/>
      <c r="G59" s="159"/>
      <c r="H59" s="159"/>
      <c r="I59" s="160" t="str">
        <f t="shared" ref="I59" si="32">IF(AND(F59="",G59="",H59=""),"",IF(D59="01T",IF(F59="",G59&amp;""""&amp;H59,F59&amp;"'"&amp;G59&amp;""""&amp;H59),IF(D59="02F",G59&amp;"m"&amp;H59,H59&amp;"点")))</f>
        <v/>
      </c>
      <c r="J59" s="69" t="str">
        <f t="shared" ref="J59" si="33">IF(E59="","",E59)</f>
        <v/>
      </c>
      <c r="K59" s="74" t="str">
        <f>IF(ISERROR(VLOOKUP(E59,女子選手!$B$5:$G$195,6,FALSE)),"",VLOOKUP(E59,女子選手!$B$5:$G$195,6,FALSE))</f>
        <v/>
      </c>
      <c r="L59" s="69" t="str">
        <f>IFERROR(VLOOKUP(E59,女子選手!$B$5:$F$103,5,FALSE),"")</f>
        <v/>
      </c>
      <c r="M59" s="69" t="str">
        <f>IF(K59="","",初期設定!$C$4)</f>
        <v/>
      </c>
      <c r="N59" s="203" t="str">
        <f t="shared" si="2"/>
        <v/>
      </c>
      <c r="O59" s="1" t="str">
        <f t="shared" si="3"/>
        <v/>
      </c>
      <c r="P59" s="1" t="str">
        <f t="shared" si="4"/>
        <v/>
      </c>
      <c r="Q59" s="1" t="str">
        <f>IFERROR(J59*10+COUNTIFS($J$4:J59,J59),"")</f>
        <v/>
      </c>
    </row>
    <row r="60" spans="1:17" ht="14" x14ac:dyDescent="0.2">
      <c r="A60" s="161" t="s">
        <v>400</v>
      </c>
      <c r="B60" s="162" t="s">
        <v>150</v>
      </c>
      <c r="C60" s="163" t="str">
        <f>VLOOKUP(A60,初期設定!$B$20:$F$38,2,0)</f>
        <v>円盤投</v>
      </c>
      <c r="D60" s="163" t="str">
        <f>VLOOKUP(A60,初期設定!$B$20:$F$38,3,0)</f>
        <v>02F</v>
      </c>
      <c r="E60" s="164"/>
      <c r="F60" s="165"/>
      <c r="G60" s="165"/>
      <c r="H60" s="165"/>
      <c r="I60" s="166" t="str">
        <f t="shared" si="23"/>
        <v/>
      </c>
      <c r="J60" s="167" t="str">
        <f t="shared" si="1"/>
        <v/>
      </c>
      <c r="K60" s="168" t="str">
        <f>IF(ISERROR(VLOOKUP(E60,女子選手!$B$5:$G$195,6,FALSE)),"",VLOOKUP(E60,女子選手!$B$5:$G$195,6,FALSE))</f>
        <v/>
      </c>
      <c r="L60" s="167" t="str">
        <f>IFERROR(VLOOKUP(E60,女子選手!$B$5:$F$103,5,FALSE),"")</f>
        <v/>
      </c>
      <c r="M60" s="167" t="str">
        <f>IF(K60="","",初期設定!$C$4)</f>
        <v/>
      </c>
      <c r="N60" s="205" t="str">
        <f t="shared" si="2"/>
        <v/>
      </c>
      <c r="O60" s="1" t="str">
        <f t="shared" si="3"/>
        <v/>
      </c>
      <c r="P60" s="1" t="str">
        <f t="shared" si="4"/>
        <v/>
      </c>
      <c r="Q60" s="1" t="str">
        <f>IFERROR(J60*10+COUNTIFS($J$4:J60,J60),"")</f>
        <v/>
      </c>
    </row>
    <row r="61" spans="1:17" ht="14" x14ac:dyDescent="0.2">
      <c r="A61" s="126" t="s">
        <v>400</v>
      </c>
      <c r="B61" s="82" t="s">
        <v>145</v>
      </c>
      <c r="C61" s="127" t="str">
        <f>VLOOKUP(A61,初期設定!$B$20:$F$38,2,0)</f>
        <v>円盤投</v>
      </c>
      <c r="D61" s="127" t="str">
        <f>VLOOKUP(A61,初期設定!$B$20:$F$38,3,0)</f>
        <v>02F</v>
      </c>
      <c r="E61" s="128"/>
      <c r="F61" s="129"/>
      <c r="G61" s="129"/>
      <c r="H61" s="129"/>
      <c r="I61" s="130" t="str">
        <f t="shared" si="23"/>
        <v/>
      </c>
      <c r="J61" s="78" t="str">
        <f t="shared" si="1"/>
        <v/>
      </c>
      <c r="K61" s="79" t="str">
        <f>IF(ISERROR(VLOOKUP(E61,女子選手!$B$5:$G$195,6,FALSE)),"",VLOOKUP(E61,女子選手!$B$5:$G$195,6,FALSE))</f>
        <v/>
      </c>
      <c r="L61" s="78" t="str">
        <f>IFERROR(VLOOKUP(E61,女子選手!$B$5:$F$103,5,FALSE),"")</f>
        <v/>
      </c>
      <c r="M61" s="78" t="str">
        <f>IF(K61="","",初期設定!$C$4)</f>
        <v/>
      </c>
      <c r="N61" s="206" t="str">
        <f t="shared" si="2"/>
        <v/>
      </c>
      <c r="O61" s="1" t="str">
        <f t="shared" si="3"/>
        <v/>
      </c>
      <c r="P61" s="1" t="str">
        <f t="shared" si="4"/>
        <v/>
      </c>
      <c r="Q61" s="1" t="str">
        <f>IFERROR(J61*10+COUNTIFS($J$4:J61,J61),"")</f>
        <v/>
      </c>
    </row>
    <row r="62" spans="1:17" ht="14" x14ac:dyDescent="0.2">
      <c r="A62" s="169" t="s">
        <v>400</v>
      </c>
      <c r="B62" s="170" t="s">
        <v>144</v>
      </c>
      <c r="C62" s="171" t="str">
        <f>VLOOKUP(A62,初期設定!$B$20:$F$38,2,0)</f>
        <v>円盤投</v>
      </c>
      <c r="D62" s="171" t="str">
        <f>VLOOKUP(A62,初期設定!$B$20:$F$38,3,0)</f>
        <v>02F</v>
      </c>
      <c r="E62" s="172"/>
      <c r="F62" s="173"/>
      <c r="G62" s="173"/>
      <c r="H62" s="173"/>
      <c r="I62" s="174" t="str">
        <f t="shared" si="23"/>
        <v/>
      </c>
      <c r="J62" s="175" t="str">
        <f t="shared" si="1"/>
        <v/>
      </c>
      <c r="K62" s="176" t="str">
        <f>IF(ISERROR(VLOOKUP(E62,女子選手!$B$5:$G$195,6,FALSE)),"",VLOOKUP(E62,女子選手!$B$5:$G$195,6,FALSE))</f>
        <v/>
      </c>
      <c r="L62" s="175" t="str">
        <f>IFERROR(VLOOKUP(E62,女子選手!$B$5:$F$103,5,FALSE),"")</f>
        <v/>
      </c>
      <c r="M62" s="175" t="str">
        <f>IF(K62="","",初期設定!$C$4)</f>
        <v/>
      </c>
      <c r="N62" s="207" t="str">
        <f t="shared" si="2"/>
        <v/>
      </c>
      <c r="O62" s="1" t="str">
        <f t="shared" si="3"/>
        <v/>
      </c>
      <c r="P62" s="1" t="str">
        <f t="shared" si="4"/>
        <v/>
      </c>
      <c r="Q62" s="1" t="str">
        <f>IFERROR(J62*10+COUNTIFS($J$4:J62,J62),"")</f>
        <v/>
      </c>
    </row>
    <row r="63" spans="1:17" ht="14" x14ac:dyDescent="0.2">
      <c r="A63" s="157" t="s">
        <v>400</v>
      </c>
      <c r="B63" s="132" t="s">
        <v>144</v>
      </c>
      <c r="C63" s="68" t="str">
        <f>VLOOKUP(A63,初期設定!$B$20:$F$38,2,0)</f>
        <v>円盤投</v>
      </c>
      <c r="D63" s="68" t="str">
        <f>VLOOKUP(A63,初期設定!$B$20:$F$38,3,0)</f>
        <v>02F</v>
      </c>
      <c r="E63" s="158"/>
      <c r="F63" s="159"/>
      <c r="G63" s="159"/>
      <c r="H63" s="159"/>
      <c r="I63" s="160" t="str">
        <f t="shared" ref="I63" si="34">IF(AND(F63="",G63="",H63=""),"",IF(D63="01T",IF(F63="",G63&amp;""""&amp;H63,F63&amp;"'"&amp;G63&amp;""""&amp;H63),IF(D63="02F",G63&amp;"m"&amp;H63,H63&amp;"点")))</f>
        <v/>
      </c>
      <c r="J63" s="69" t="str">
        <f t="shared" ref="J63" si="35">IF(E63="","",E63)</f>
        <v/>
      </c>
      <c r="K63" s="74" t="str">
        <f>IF(ISERROR(VLOOKUP(E63,女子選手!$B$5:$G$195,6,FALSE)),"",VLOOKUP(E63,女子選手!$B$5:$G$195,6,FALSE))</f>
        <v/>
      </c>
      <c r="L63" s="69" t="str">
        <f>IFERROR(VLOOKUP(E63,女子選手!$B$5:$F$103,5,FALSE),"")</f>
        <v/>
      </c>
      <c r="M63" s="69" t="str">
        <f>IF(K63="","",初期設定!$C$4)</f>
        <v/>
      </c>
      <c r="N63" s="203" t="str">
        <f t="shared" si="2"/>
        <v/>
      </c>
      <c r="O63" s="1" t="str">
        <f t="shared" si="3"/>
        <v/>
      </c>
      <c r="P63" s="1" t="str">
        <f t="shared" si="4"/>
        <v/>
      </c>
      <c r="Q63" s="1" t="str">
        <f>IFERROR(J63*10+COUNTIFS($J$4:J63,J63),"")</f>
        <v/>
      </c>
    </row>
    <row r="64" spans="1:17" ht="14" x14ac:dyDescent="0.2">
      <c r="A64" s="161" t="s">
        <v>401</v>
      </c>
      <c r="B64" s="162" t="s">
        <v>145</v>
      </c>
      <c r="C64" s="163" t="str">
        <f>VLOOKUP(A64,初期設定!$B$20:$F$38,2,0)</f>
        <v>ﾊﾝﾏ-投</v>
      </c>
      <c r="D64" s="163" t="str">
        <f>VLOOKUP(A64,初期設定!$B$20:$F$38,3,0)</f>
        <v>02F</v>
      </c>
      <c r="E64" s="164"/>
      <c r="F64" s="165"/>
      <c r="G64" s="165"/>
      <c r="H64" s="165"/>
      <c r="I64" s="166" t="str">
        <f t="shared" si="23"/>
        <v/>
      </c>
      <c r="J64" s="167" t="str">
        <f t="shared" si="1"/>
        <v/>
      </c>
      <c r="K64" s="168" t="str">
        <f>IF(ISERROR(VLOOKUP(E64,女子選手!$B$5:$G$195,6,FALSE)),"",VLOOKUP(E64,女子選手!$B$5:$G$195,6,FALSE))</f>
        <v/>
      </c>
      <c r="L64" s="167" t="str">
        <f>IFERROR(VLOOKUP(E64,女子選手!$B$5:$F$103,5,FALSE),"")</f>
        <v/>
      </c>
      <c r="M64" s="167" t="str">
        <f>IF(K64="","",初期設定!$C$4)</f>
        <v/>
      </c>
      <c r="N64" s="205" t="str">
        <f t="shared" si="2"/>
        <v/>
      </c>
      <c r="O64" s="1" t="str">
        <f t="shared" si="3"/>
        <v/>
      </c>
      <c r="P64" s="1" t="str">
        <f t="shared" si="4"/>
        <v/>
      </c>
      <c r="Q64" s="1" t="str">
        <f>IFERROR(J64*10+COUNTIFS($J$4:J64,J64),"")</f>
        <v/>
      </c>
    </row>
    <row r="65" spans="1:17" ht="14" x14ac:dyDescent="0.2">
      <c r="A65" s="126" t="s">
        <v>401</v>
      </c>
      <c r="B65" s="82" t="s">
        <v>151</v>
      </c>
      <c r="C65" s="127" t="str">
        <f>VLOOKUP(A65,初期設定!$B$20:$F$38,2,0)</f>
        <v>ﾊﾝﾏ-投</v>
      </c>
      <c r="D65" s="127" t="str">
        <f>VLOOKUP(A65,初期設定!$B$20:$F$38,3,0)</f>
        <v>02F</v>
      </c>
      <c r="E65" s="128"/>
      <c r="F65" s="129"/>
      <c r="G65" s="129"/>
      <c r="H65" s="129"/>
      <c r="I65" s="130" t="str">
        <f t="shared" si="23"/>
        <v/>
      </c>
      <c r="J65" s="78" t="str">
        <f t="shared" si="1"/>
        <v/>
      </c>
      <c r="K65" s="79" t="str">
        <f>IF(ISERROR(VLOOKUP(E65,女子選手!$B$5:$G$195,6,FALSE)),"",VLOOKUP(E65,女子選手!$B$5:$G$195,6,FALSE))</f>
        <v/>
      </c>
      <c r="L65" s="78" t="str">
        <f>IFERROR(VLOOKUP(E65,女子選手!$B$5:$F$103,5,FALSE),"")</f>
        <v/>
      </c>
      <c r="M65" s="78" t="str">
        <f>IF(K65="","",初期設定!$C$4)</f>
        <v/>
      </c>
      <c r="N65" s="206" t="str">
        <f t="shared" si="2"/>
        <v/>
      </c>
      <c r="O65" s="1" t="str">
        <f t="shared" si="3"/>
        <v/>
      </c>
      <c r="P65" s="1" t="str">
        <f t="shared" si="4"/>
        <v/>
      </c>
      <c r="Q65" s="1" t="str">
        <f>IFERROR(J65*10+COUNTIFS($J$4:J65,J65),"")</f>
        <v/>
      </c>
    </row>
    <row r="66" spans="1:17" ht="14" x14ac:dyDescent="0.2">
      <c r="A66" s="169" t="s">
        <v>401</v>
      </c>
      <c r="B66" s="170" t="s">
        <v>144</v>
      </c>
      <c r="C66" s="171" t="str">
        <f>VLOOKUP(A66,初期設定!$B$20:$F$38,2,0)</f>
        <v>ﾊﾝﾏ-投</v>
      </c>
      <c r="D66" s="171" t="str">
        <f>VLOOKUP(A66,初期設定!$B$20:$F$38,3,0)</f>
        <v>02F</v>
      </c>
      <c r="E66" s="172"/>
      <c r="F66" s="173"/>
      <c r="G66" s="173"/>
      <c r="H66" s="173"/>
      <c r="I66" s="174" t="str">
        <f t="shared" si="23"/>
        <v/>
      </c>
      <c r="J66" s="175" t="str">
        <f t="shared" si="1"/>
        <v/>
      </c>
      <c r="K66" s="176" t="str">
        <f>IF(ISERROR(VLOOKUP(E66,女子選手!$B$5:$G$195,6,FALSE)),"",VLOOKUP(E66,女子選手!$B$5:$G$195,6,FALSE))</f>
        <v/>
      </c>
      <c r="L66" s="175" t="str">
        <f>IFERROR(VLOOKUP(E66,女子選手!$B$5:$F$103,5,FALSE),"")</f>
        <v/>
      </c>
      <c r="M66" s="175" t="str">
        <f>IF(K66="","",初期設定!$C$4)</f>
        <v/>
      </c>
      <c r="N66" s="207" t="str">
        <f t="shared" si="2"/>
        <v/>
      </c>
      <c r="O66" s="1" t="str">
        <f t="shared" si="3"/>
        <v/>
      </c>
      <c r="P66" s="1" t="str">
        <f t="shared" si="4"/>
        <v/>
      </c>
      <c r="Q66" s="1" t="str">
        <f>IFERROR(J66*10+COUNTIFS($J$4:J66,J66),"")</f>
        <v/>
      </c>
    </row>
    <row r="67" spans="1:17" ht="14" x14ac:dyDescent="0.2">
      <c r="A67" s="157" t="s">
        <v>401</v>
      </c>
      <c r="B67" s="132" t="s">
        <v>144</v>
      </c>
      <c r="C67" s="68" t="str">
        <f>VLOOKUP(A67,初期設定!$B$20:$F$38,2,0)</f>
        <v>ﾊﾝﾏ-投</v>
      </c>
      <c r="D67" s="68" t="str">
        <f>VLOOKUP(A67,初期設定!$B$20:$F$38,3,0)</f>
        <v>02F</v>
      </c>
      <c r="E67" s="158"/>
      <c r="F67" s="159"/>
      <c r="G67" s="159"/>
      <c r="H67" s="159"/>
      <c r="I67" s="160" t="str">
        <f t="shared" ref="I67" si="36">IF(AND(F67="",G67="",H67=""),"",IF(D67="01T",IF(F67="",G67&amp;""""&amp;H67,F67&amp;"'"&amp;G67&amp;""""&amp;H67),IF(D67="02F",G67&amp;"m"&amp;H67,H67&amp;"点")))</f>
        <v/>
      </c>
      <c r="J67" s="69" t="str">
        <f t="shared" ref="J67" si="37">IF(E67="","",E67)</f>
        <v/>
      </c>
      <c r="K67" s="74" t="str">
        <f>IF(ISERROR(VLOOKUP(E67,女子選手!$B$5:$G$195,6,FALSE)),"",VLOOKUP(E67,女子選手!$B$5:$G$195,6,FALSE))</f>
        <v/>
      </c>
      <c r="L67" s="69" t="str">
        <f>IFERROR(VLOOKUP(E67,女子選手!$B$5:$F$103,5,FALSE),"")</f>
        <v/>
      </c>
      <c r="M67" s="69" t="str">
        <f>IF(K67="","",初期設定!$C$4)</f>
        <v/>
      </c>
      <c r="N67" s="203" t="str">
        <f t="shared" si="2"/>
        <v/>
      </c>
      <c r="O67" s="1" t="str">
        <f t="shared" si="3"/>
        <v/>
      </c>
      <c r="P67" s="1" t="str">
        <f t="shared" si="4"/>
        <v/>
      </c>
      <c r="Q67" s="1" t="str">
        <f>IFERROR(J67*10+COUNTIFS($J$4:J67,J67),"")</f>
        <v/>
      </c>
    </row>
    <row r="68" spans="1:17" ht="14" x14ac:dyDescent="0.2">
      <c r="A68" s="161" t="s">
        <v>402</v>
      </c>
      <c r="B68" s="162" t="s">
        <v>150</v>
      </c>
      <c r="C68" s="163" t="str">
        <f>VLOOKUP(A68,初期設定!$B$20:$F$38,2,0)</f>
        <v>やり投</v>
      </c>
      <c r="D68" s="163" t="str">
        <f>VLOOKUP(A68,初期設定!$B$20:$F$38,3,0)</f>
        <v>02F</v>
      </c>
      <c r="E68" s="152"/>
      <c r="F68" s="165"/>
      <c r="G68" s="165"/>
      <c r="H68" s="165"/>
      <c r="I68" s="166" t="str">
        <f t="shared" si="23"/>
        <v/>
      </c>
      <c r="J68" s="167" t="str">
        <f t="shared" si="1"/>
        <v/>
      </c>
      <c r="K68" s="168" t="str">
        <f>IF(ISERROR(VLOOKUP(E68,女子選手!$B$5:$G$195,6,FALSE)),"",VLOOKUP(E68,女子選手!$B$5:$G$195,6,FALSE))</f>
        <v/>
      </c>
      <c r="L68" s="167" t="str">
        <f>IFERROR(VLOOKUP(E68,女子選手!$B$5:$F$103,5,FALSE),"")</f>
        <v/>
      </c>
      <c r="M68" s="167" t="str">
        <f>IF(K68="","",初期設定!$C$4)</f>
        <v/>
      </c>
      <c r="N68" s="205" t="str">
        <f t="shared" si="2"/>
        <v/>
      </c>
      <c r="O68" s="1" t="str">
        <f t="shared" si="3"/>
        <v/>
      </c>
      <c r="P68" s="1" t="str">
        <f t="shared" si="4"/>
        <v/>
      </c>
      <c r="Q68" s="1" t="str">
        <f>IFERROR(J68*10+COUNTIFS($J$4:J68,J68),"")</f>
        <v/>
      </c>
    </row>
    <row r="69" spans="1:17" ht="14" x14ac:dyDescent="0.2">
      <c r="A69" s="126" t="s">
        <v>402</v>
      </c>
      <c r="B69" s="82" t="s">
        <v>145</v>
      </c>
      <c r="C69" s="127" t="str">
        <f>VLOOKUP(A69,初期設定!$B$20:$F$38,2,0)</f>
        <v>やり投</v>
      </c>
      <c r="D69" s="127" t="str">
        <f>VLOOKUP(A69,初期設定!$B$20:$F$38,3,0)</f>
        <v>02F</v>
      </c>
      <c r="E69" s="128"/>
      <c r="F69" s="129"/>
      <c r="G69" s="129"/>
      <c r="H69" s="129"/>
      <c r="I69" s="130" t="str">
        <f t="shared" si="23"/>
        <v/>
      </c>
      <c r="J69" s="78" t="str">
        <f t="shared" si="1"/>
        <v/>
      </c>
      <c r="K69" s="79" t="str">
        <f>IF(ISERROR(VLOOKUP(E69,女子選手!$B$5:$G$195,6,FALSE)),"",VLOOKUP(E69,女子選手!$B$5:$G$195,6,FALSE))</f>
        <v/>
      </c>
      <c r="L69" s="78" t="str">
        <f>IFERROR(VLOOKUP(E69,女子選手!$B$5:$F$103,5,FALSE),"")</f>
        <v/>
      </c>
      <c r="M69" s="78" t="str">
        <f>IF(K69="","",初期設定!$C$4)</f>
        <v/>
      </c>
      <c r="N69" s="206" t="str">
        <f t="shared" ref="N69:N83" si="38">CONCATENATE(F69,G69,H69)</f>
        <v/>
      </c>
      <c r="O69" s="1" t="str">
        <f t="shared" ref="O69:O83" si="39">IF(K69="","","女")</f>
        <v/>
      </c>
      <c r="P69" s="1" t="str">
        <f t="shared" ref="P69:P71" si="40">IF(K69="","",IF(MID(K69,LEN(K69)-1,1)=B69,"OK","学年間違い"))</f>
        <v/>
      </c>
      <c r="Q69" s="1" t="str">
        <f>IFERROR(J69*10+COUNTIFS($J$4:J69,J69),"")</f>
        <v/>
      </c>
    </row>
    <row r="70" spans="1:17" ht="14" x14ac:dyDescent="0.2">
      <c r="A70" s="169" t="s">
        <v>402</v>
      </c>
      <c r="B70" s="170" t="s">
        <v>144</v>
      </c>
      <c r="C70" s="171" t="str">
        <f>VLOOKUP(A70,初期設定!$B$20:$F$38,2,0)</f>
        <v>やり投</v>
      </c>
      <c r="D70" s="171" t="str">
        <f>VLOOKUP(A70,初期設定!$B$20:$F$38,3,0)</f>
        <v>02F</v>
      </c>
      <c r="E70" s="172"/>
      <c r="F70" s="173"/>
      <c r="G70" s="173"/>
      <c r="H70" s="173"/>
      <c r="I70" s="174" t="str">
        <f t="shared" si="23"/>
        <v/>
      </c>
      <c r="J70" s="175" t="str">
        <f>IF(E70="","",E70)</f>
        <v/>
      </c>
      <c r="K70" s="176" t="str">
        <f>IF(ISERROR(VLOOKUP(E70,女子選手!$B$5:$G$195,6,FALSE)),"",VLOOKUP(E70,女子選手!$B$5:$G$195,6,FALSE))</f>
        <v/>
      </c>
      <c r="L70" s="175" t="str">
        <f>IFERROR(VLOOKUP(E70,女子選手!$B$5:$F$103,5,FALSE),"")</f>
        <v/>
      </c>
      <c r="M70" s="175" t="str">
        <f>IF(K70="","",初期設定!$C$4)</f>
        <v/>
      </c>
      <c r="N70" s="207" t="str">
        <f t="shared" si="38"/>
        <v/>
      </c>
      <c r="O70" s="1" t="str">
        <f t="shared" si="39"/>
        <v/>
      </c>
      <c r="P70" s="1" t="str">
        <f t="shared" si="40"/>
        <v/>
      </c>
      <c r="Q70" s="1" t="str">
        <f>IFERROR(J70*10+COUNTIFS($J$4:J70,J70),"")</f>
        <v/>
      </c>
    </row>
    <row r="71" spans="1:17" ht="14" x14ac:dyDescent="0.2">
      <c r="A71" s="157" t="s">
        <v>402</v>
      </c>
      <c r="B71" s="132" t="s">
        <v>144</v>
      </c>
      <c r="C71" s="68" t="str">
        <f>VLOOKUP(A71,初期設定!$B$20:$F$38,2,0)</f>
        <v>やり投</v>
      </c>
      <c r="D71" s="68" t="str">
        <f>VLOOKUP(A71,初期設定!$B$20:$F$38,3,0)</f>
        <v>02F</v>
      </c>
      <c r="E71" s="158"/>
      <c r="F71" s="159"/>
      <c r="G71" s="159"/>
      <c r="H71" s="159"/>
      <c r="I71" s="160" t="str">
        <f t="shared" ref="I71" si="41">IF(AND(F71="",G71="",H71=""),"",IF(D71="01T",IF(F71="",G71&amp;""""&amp;H71,F71&amp;"'"&amp;G71&amp;""""&amp;H71),IF(D71="02F",G71&amp;"m"&amp;H71,H71&amp;"点")))</f>
        <v/>
      </c>
      <c r="J71" s="69" t="str">
        <f>IF(E71="","",E71)</f>
        <v/>
      </c>
      <c r="K71" s="74" t="str">
        <f>IF(ISERROR(VLOOKUP(E71,女子選手!$B$5:$G$195,6,FALSE)),"",VLOOKUP(E71,女子選手!$B$5:$G$195,6,FALSE))</f>
        <v/>
      </c>
      <c r="L71" s="69" t="str">
        <f>IFERROR(VLOOKUP(E71,女子選手!$B$5:$F$103,5,FALSE),"")</f>
        <v/>
      </c>
      <c r="M71" s="69" t="str">
        <f>IF(K71="","",初期設定!$C$4)</f>
        <v/>
      </c>
      <c r="N71" s="203" t="str">
        <f t="shared" si="38"/>
        <v/>
      </c>
      <c r="O71" s="1" t="str">
        <f t="shared" si="39"/>
        <v/>
      </c>
      <c r="P71" s="1" t="str">
        <f t="shared" si="40"/>
        <v/>
      </c>
      <c r="Q71" s="1" t="str">
        <f>IFERROR(J71*10+COUNTIFS($J$4:J71,J71),"")</f>
        <v/>
      </c>
    </row>
    <row r="72" spans="1:17" x14ac:dyDescent="0.2">
      <c r="A72" s="178" t="s">
        <v>31</v>
      </c>
      <c r="B72" s="162"/>
      <c r="C72" s="179" t="s">
        <v>122</v>
      </c>
      <c r="D72" s="163" t="str">
        <f>VLOOKUP(A72,初期設定!$B$20:$F$38,3,0)</f>
        <v>01T</v>
      </c>
      <c r="E72" s="164"/>
      <c r="F72" s="164"/>
      <c r="G72" s="164"/>
      <c r="H72" s="212"/>
      <c r="I72" s="166" t="str">
        <f t="shared" ref="I72:I83" si="42">IF(AND(F72="",G72="",H72=""),"",IF(D72="01T",IF(F72="",G72&amp;""""&amp;H72,F72&amp;"'"&amp;G72&amp;""""&amp;H72),IF(D72="02F",G72&amp;"m"&amp;H72,H72&amp;"点")))</f>
        <v/>
      </c>
      <c r="J72" s="167" t="str">
        <f>IF(E72="","",E72)</f>
        <v/>
      </c>
      <c r="K72" s="168" t="str">
        <f>IF(ISERROR(VLOOKUP(E72,女子選手!$B$5:$G$195,6,FALSE)),"",VLOOKUP(E72,女子選手!$B$5:$G$195,6,FALSE))</f>
        <v/>
      </c>
      <c r="L72" s="167" t="str">
        <f>IFERROR(VLOOKUP(E72,女子選手!$B$5:$F$103,5,FALSE),"")</f>
        <v/>
      </c>
      <c r="M72" s="179" t="str">
        <f>IF(K72="","",初期設定!$C$4)</f>
        <v/>
      </c>
      <c r="N72" s="205" t="str">
        <f t="shared" si="38"/>
        <v/>
      </c>
      <c r="O72" s="1" t="str">
        <f t="shared" si="39"/>
        <v/>
      </c>
      <c r="Q72" s="1" t="str">
        <f>IFERROR(J72*10+COUNTIFS($J$4:J72,J72),"")</f>
        <v/>
      </c>
    </row>
    <row r="73" spans="1:17" x14ac:dyDescent="0.2">
      <c r="A73" s="76" t="s">
        <v>31</v>
      </c>
      <c r="B73" s="131"/>
      <c r="C73" s="80" t="s">
        <v>122</v>
      </c>
      <c r="D73" s="65" t="str">
        <f>VLOOKUP(A73,初期設定!$B$20:$F$38,3,0)</f>
        <v>01T</v>
      </c>
      <c r="E73" s="72"/>
      <c r="F73" s="67"/>
      <c r="G73" s="67"/>
      <c r="H73" s="67"/>
      <c r="I73" s="67" t="str">
        <f t="shared" si="42"/>
        <v/>
      </c>
      <c r="J73" s="67" t="str">
        <f t="shared" ref="J73:J83" si="43">IF(E73="","",E73)</f>
        <v/>
      </c>
      <c r="K73" s="73" t="str">
        <f>IF(ISERROR(VLOOKUP(E73,女子選手!$B$5:$G$195,6,FALSE)),"",VLOOKUP(E73,女子選手!$B$5:$G$195,6,FALSE))</f>
        <v/>
      </c>
      <c r="L73" s="67" t="str">
        <f>IFERROR(VLOOKUP(E73,女子選手!$B$5:$F$103,5,FALSE),"")</f>
        <v/>
      </c>
      <c r="M73" s="80" t="str">
        <f>IF(K73="","",初期設定!$C$4)</f>
        <v/>
      </c>
      <c r="N73" s="202" t="str">
        <f t="shared" si="38"/>
        <v/>
      </c>
      <c r="O73" s="1" t="str">
        <f t="shared" si="39"/>
        <v/>
      </c>
      <c r="Q73" s="1" t="str">
        <f>IFERROR(J73*10+COUNTIFS($J$4:J73,J73),"")</f>
        <v/>
      </c>
    </row>
    <row r="74" spans="1:17" x14ac:dyDescent="0.2">
      <c r="A74" s="76" t="s">
        <v>31</v>
      </c>
      <c r="B74" s="131"/>
      <c r="C74" s="80" t="s">
        <v>122</v>
      </c>
      <c r="D74" s="65" t="str">
        <f>VLOOKUP(A74,初期設定!$B$20:$F$38,3,0)</f>
        <v>01T</v>
      </c>
      <c r="E74" s="72"/>
      <c r="F74" s="67"/>
      <c r="G74" s="67"/>
      <c r="H74" s="67"/>
      <c r="I74" s="67" t="str">
        <f t="shared" si="42"/>
        <v/>
      </c>
      <c r="J74" s="67" t="str">
        <f t="shared" si="43"/>
        <v/>
      </c>
      <c r="K74" s="73" t="str">
        <f>IF(ISERROR(VLOOKUP(E74,女子選手!$B$5:$G$195,6,FALSE)),"",VLOOKUP(E74,女子選手!$B$5:$G$195,6,FALSE))</f>
        <v/>
      </c>
      <c r="L74" s="67" t="str">
        <f>IFERROR(VLOOKUP(E74,女子選手!$B$5:$F$103,5,FALSE),"")</f>
        <v/>
      </c>
      <c r="M74" s="80" t="str">
        <f>IF(K74="","",初期設定!$C$4)</f>
        <v/>
      </c>
      <c r="N74" s="202" t="str">
        <f t="shared" si="38"/>
        <v/>
      </c>
      <c r="O74" s="1" t="str">
        <f t="shared" si="39"/>
        <v/>
      </c>
      <c r="Q74" s="1" t="str">
        <f>IFERROR(J74*10+COUNTIFS($J$4:J74,J74),"")</f>
        <v/>
      </c>
    </row>
    <row r="75" spans="1:17" x14ac:dyDescent="0.2">
      <c r="A75" s="76" t="s">
        <v>31</v>
      </c>
      <c r="B75" s="131"/>
      <c r="C75" s="80" t="s">
        <v>122</v>
      </c>
      <c r="D75" s="65" t="str">
        <f>VLOOKUP(A75,初期設定!$B$20:$F$38,3,0)</f>
        <v>01T</v>
      </c>
      <c r="E75" s="72"/>
      <c r="F75" s="67"/>
      <c r="G75" s="67"/>
      <c r="H75" s="67"/>
      <c r="I75" s="67" t="str">
        <f t="shared" si="42"/>
        <v/>
      </c>
      <c r="J75" s="67" t="str">
        <f t="shared" si="43"/>
        <v/>
      </c>
      <c r="K75" s="73" t="str">
        <f>IF(ISERROR(VLOOKUP(E75,女子選手!$B$5:$G$195,6,FALSE)),"",VLOOKUP(E75,女子選手!$B$5:$G$195,6,FALSE))</f>
        <v/>
      </c>
      <c r="L75" s="67" t="str">
        <f>IFERROR(VLOOKUP(E75,女子選手!$B$5:$F$103,5,FALSE),"")</f>
        <v/>
      </c>
      <c r="M75" s="80" t="str">
        <f>IF(K75="","",初期設定!$C$4)</f>
        <v/>
      </c>
      <c r="N75" s="202" t="str">
        <f t="shared" si="38"/>
        <v/>
      </c>
      <c r="O75" s="1" t="str">
        <f t="shared" si="39"/>
        <v/>
      </c>
      <c r="Q75" s="1" t="str">
        <f>IFERROR(J75*10+COUNTIFS($J$4:J75,J75),"")</f>
        <v/>
      </c>
    </row>
    <row r="76" spans="1:17" x14ac:dyDescent="0.2">
      <c r="A76" s="76" t="s">
        <v>31</v>
      </c>
      <c r="B76" s="131"/>
      <c r="C76" s="80" t="s">
        <v>122</v>
      </c>
      <c r="D76" s="65" t="str">
        <f>VLOOKUP(A76,初期設定!$B$20:$F$38,3,0)</f>
        <v>01T</v>
      </c>
      <c r="E76" s="72"/>
      <c r="F76" s="67"/>
      <c r="G76" s="67"/>
      <c r="H76" s="67"/>
      <c r="I76" s="67" t="str">
        <f t="shared" si="42"/>
        <v/>
      </c>
      <c r="J76" s="67" t="str">
        <f t="shared" si="43"/>
        <v/>
      </c>
      <c r="K76" s="73" t="str">
        <f>IF(ISERROR(VLOOKUP(E76,女子選手!$B$5:$G$195,6,FALSE)),"",VLOOKUP(E76,女子選手!$B$5:$G$195,6,FALSE))</f>
        <v/>
      </c>
      <c r="L76" s="67" t="str">
        <f>IFERROR(VLOOKUP(E76,女子選手!$B$5:$F$103,5,FALSE),"")</f>
        <v/>
      </c>
      <c r="M76" s="80" t="str">
        <f>IF(K76="","",初期設定!$C$4)</f>
        <v/>
      </c>
      <c r="N76" s="202" t="str">
        <f t="shared" si="38"/>
        <v/>
      </c>
      <c r="O76" s="1" t="str">
        <f t="shared" si="39"/>
        <v/>
      </c>
      <c r="Q76" s="1" t="str">
        <f>IFERROR(J76*10+COUNTIFS($J$4:J76,J76),"")</f>
        <v/>
      </c>
    </row>
    <row r="77" spans="1:17" x14ac:dyDescent="0.2">
      <c r="A77" s="180" t="s">
        <v>31</v>
      </c>
      <c r="B77" s="82"/>
      <c r="C77" s="181" t="s">
        <v>122</v>
      </c>
      <c r="D77" s="127" t="str">
        <f>VLOOKUP(A77,初期設定!$B$20:$F$38,3,0)</f>
        <v>01T</v>
      </c>
      <c r="E77" s="128"/>
      <c r="F77" s="78"/>
      <c r="G77" s="78"/>
      <c r="H77" s="78"/>
      <c r="I77" s="78" t="str">
        <f t="shared" si="42"/>
        <v/>
      </c>
      <c r="J77" s="78" t="str">
        <f t="shared" si="43"/>
        <v/>
      </c>
      <c r="K77" s="79" t="str">
        <f>IF(ISERROR(VLOOKUP(E77,女子選手!$B$5:$G$195,6,FALSE)),"",VLOOKUP(E77,女子選手!$B$5:$G$195,6,FALSE))</f>
        <v/>
      </c>
      <c r="L77" s="78" t="str">
        <f>IFERROR(VLOOKUP(E77,女子選手!$B$5:$F$103,5,FALSE),"")</f>
        <v/>
      </c>
      <c r="M77" s="181" t="str">
        <f>IF(K77="","",初期設定!$C$4)</f>
        <v/>
      </c>
      <c r="N77" s="206" t="str">
        <f t="shared" si="38"/>
        <v/>
      </c>
      <c r="O77" s="1" t="str">
        <f t="shared" si="39"/>
        <v/>
      </c>
      <c r="Q77" s="1" t="str">
        <f>IFERROR(J77*10+COUNTIFS($J$4:J77,J77),"")</f>
        <v/>
      </c>
    </row>
    <row r="78" spans="1:17" x14ac:dyDescent="0.2">
      <c r="A78" s="182" t="s">
        <v>33</v>
      </c>
      <c r="B78" s="170"/>
      <c r="C78" s="183" t="s">
        <v>123</v>
      </c>
      <c r="D78" s="171" t="str">
        <f>VLOOKUP(A78,初期設定!$B$20:$F$38,3,0)</f>
        <v>01T</v>
      </c>
      <c r="E78" s="172"/>
      <c r="F78" s="172"/>
      <c r="G78" s="201"/>
      <c r="H78" s="201"/>
      <c r="I78" s="174" t="str">
        <f t="shared" si="42"/>
        <v/>
      </c>
      <c r="J78" s="175" t="str">
        <f t="shared" si="43"/>
        <v/>
      </c>
      <c r="K78" s="176" t="str">
        <f>IF(ISERROR(VLOOKUP(E78,女子選手!$B$5:$G$195,6,FALSE)),"",VLOOKUP(E78,女子選手!$B$5:$G$195,6,FALSE))</f>
        <v/>
      </c>
      <c r="L78" s="175" t="str">
        <f>IFERROR(VLOOKUP(E78,女子選手!$B$5:$F$103,5,FALSE),"")</f>
        <v/>
      </c>
      <c r="M78" s="183" t="str">
        <f>IF(K78="","",初期設定!$C$4)</f>
        <v/>
      </c>
      <c r="N78" s="207" t="str">
        <f t="shared" si="38"/>
        <v/>
      </c>
      <c r="O78" s="1" t="str">
        <f t="shared" si="39"/>
        <v/>
      </c>
      <c r="Q78" s="1" t="str">
        <f>IFERROR(J78*10+COUNTIFS($J$4:J78,J78),"")</f>
        <v/>
      </c>
    </row>
    <row r="79" spans="1:17" x14ac:dyDescent="0.2">
      <c r="A79" s="76" t="s">
        <v>33</v>
      </c>
      <c r="B79" s="131"/>
      <c r="C79" s="80" t="s">
        <v>123</v>
      </c>
      <c r="D79" s="65" t="str">
        <f>VLOOKUP(A79,初期設定!$B$20:$F$38,3,0)</f>
        <v>01T</v>
      </c>
      <c r="E79" s="72"/>
      <c r="F79" s="67"/>
      <c r="G79" s="67"/>
      <c r="H79" s="67"/>
      <c r="I79" s="67" t="str">
        <f t="shared" si="42"/>
        <v/>
      </c>
      <c r="J79" s="67" t="str">
        <f t="shared" si="43"/>
        <v/>
      </c>
      <c r="K79" s="73" t="str">
        <f>IF(ISERROR(VLOOKUP(E79,女子選手!$B$5:$G$195,6,FALSE)),"",VLOOKUP(E79,女子選手!$B$5:$G$195,6,FALSE))</f>
        <v/>
      </c>
      <c r="L79" s="67" t="str">
        <f>IFERROR(VLOOKUP(E79,女子選手!$B$5:$F$103,5,FALSE),"")</f>
        <v/>
      </c>
      <c r="M79" s="80" t="str">
        <f>IF(K79="","",初期設定!$C$4)</f>
        <v/>
      </c>
      <c r="N79" s="202" t="str">
        <f t="shared" si="38"/>
        <v/>
      </c>
      <c r="O79" s="1" t="str">
        <f t="shared" si="39"/>
        <v/>
      </c>
      <c r="Q79" s="1" t="str">
        <f>IFERROR(J79*10+COUNTIFS($J$4:J79,J79),"")</f>
        <v/>
      </c>
    </row>
    <row r="80" spans="1:17" x14ac:dyDescent="0.2">
      <c r="A80" s="76" t="s">
        <v>33</v>
      </c>
      <c r="B80" s="131"/>
      <c r="C80" s="80" t="s">
        <v>123</v>
      </c>
      <c r="D80" s="65" t="str">
        <f>VLOOKUP(A80,初期設定!$B$20:$F$38,3,0)</f>
        <v>01T</v>
      </c>
      <c r="E80" s="72"/>
      <c r="F80" s="67"/>
      <c r="G80" s="67"/>
      <c r="H80" s="67"/>
      <c r="I80" s="67" t="str">
        <f t="shared" si="42"/>
        <v/>
      </c>
      <c r="J80" s="67" t="str">
        <f t="shared" si="43"/>
        <v/>
      </c>
      <c r="K80" s="73" t="str">
        <f>IF(ISERROR(VLOOKUP(E80,女子選手!$B$5:$G$195,6,FALSE)),"",VLOOKUP(E80,女子選手!$B$5:$G$195,6,FALSE))</f>
        <v/>
      </c>
      <c r="L80" s="67" t="str">
        <f>IFERROR(VLOOKUP(E80,女子選手!$B$5:$F$103,5,FALSE),"")</f>
        <v/>
      </c>
      <c r="M80" s="80" t="str">
        <f>IF(K80="","",初期設定!$C$4)</f>
        <v/>
      </c>
      <c r="N80" s="202" t="str">
        <f t="shared" si="38"/>
        <v/>
      </c>
      <c r="O80" s="1" t="str">
        <f t="shared" si="39"/>
        <v/>
      </c>
      <c r="Q80" s="1" t="str">
        <f>IFERROR(J80*10+COUNTIFS($J$4:J80,J80),"")</f>
        <v/>
      </c>
    </row>
    <row r="81" spans="1:17" x14ac:dyDescent="0.2">
      <c r="A81" s="76" t="s">
        <v>33</v>
      </c>
      <c r="B81" s="131"/>
      <c r="C81" s="80" t="s">
        <v>123</v>
      </c>
      <c r="D81" s="65" t="str">
        <f>VLOOKUP(A81,初期設定!$B$20:$F$38,3,0)</f>
        <v>01T</v>
      </c>
      <c r="E81" s="72"/>
      <c r="F81" s="67"/>
      <c r="G81" s="67"/>
      <c r="H81" s="67"/>
      <c r="I81" s="67" t="str">
        <f t="shared" si="42"/>
        <v/>
      </c>
      <c r="J81" s="67" t="str">
        <f t="shared" si="43"/>
        <v/>
      </c>
      <c r="K81" s="73" t="str">
        <f>IF(ISERROR(VLOOKUP(E81,女子選手!$B$5:$G$195,6,FALSE)),"",VLOOKUP(E81,女子選手!$B$5:$G$195,6,FALSE))</f>
        <v/>
      </c>
      <c r="L81" s="67" t="str">
        <f>IFERROR(VLOOKUP(E81,女子選手!$B$5:$F$103,5,FALSE),"")</f>
        <v/>
      </c>
      <c r="M81" s="80" t="str">
        <f>IF(K81="","",初期設定!$C$4)</f>
        <v/>
      </c>
      <c r="N81" s="202" t="str">
        <f t="shared" si="38"/>
        <v/>
      </c>
      <c r="O81" s="1" t="str">
        <f t="shared" si="39"/>
        <v/>
      </c>
      <c r="Q81" s="1" t="str">
        <f>IFERROR(J81*10+COUNTIFS($J$4:J81,J81),"")</f>
        <v/>
      </c>
    </row>
    <row r="82" spans="1:17" x14ac:dyDescent="0.2">
      <c r="A82" s="76" t="s">
        <v>33</v>
      </c>
      <c r="B82" s="131"/>
      <c r="C82" s="80" t="s">
        <v>123</v>
      </c>
      <c r="D82" s="65" t="str">
        <f>VLOOKUP(A82,初期設定!$B$20:$F$38,3,0)</f>
        <v>01T</v>
      </c>
      <c r="E82" s="72"/>
      <c r="F82" s="67"/>
      <c r="G82" s="67"/>
      <c r="H82" s="67"/>
      <c r="I82" s="67" t="str">
        <f t="shared" si="42"/>
        <v/>
      </c>
      <c r="J82" s="67" t="str">
        <f t="shared" si="43"/>
        <v/>
      </c>
      <c r="K82" s="73" t="str">
        <f>IF(ISERROR(VLOOKUP(E82,女子選手!$B$5:$G$195,6,FALSE)),"",VLOOKUP(E82,女子選手!$B$5:$G$195,6,FALSE))</f>
        <v/>
      </c>
      <c r="L82" s="67" t="str">
        <f>IFERROR(VLOOKUP(E82,女子選手!$B$5:$F$103,5,FALSE),"")</f>
        <v/>
      </c>
      <c r="M82" s="80" t="str">
        <f>IF(K82="","",初期設定!$C$4)</f>
        <v/>
      </c>
      <c r="N82" s="202" t="str">
        <f t="shared" si="38"/>
        <v/>
      </c>
      <c r="O82" s="1" t="str">
        <f t="shared" si="39"/>
        <v/>
      </c>
      <c r="Q82" s="1" t="str">
        <f>IFERROR(J82*10+COUNTIFS($J$4:J82,J82),"")</f>
        <v/>
      </c>
    </row>
    <row r="83" spans="1:17" x14ac:dyDescent="0.2">
      <c r="A83" s="77" t="s">
        <v>33</v>
      </c>
      <c r="B83" s="132"/>
      <c r="C83" s="81" t="s">
        <v>123</v>
      </c>
      <c r="D83" s="68" t="str">
        <f>VLOOKUP(A83,初期設定!$B$20:$F$38,3,0)</f>
        <v>01T</v>
      </c>
      <c r="E83" s="158"/>
      <c r="F83" s="69"/>
      <c r="G83" s="69"/>
      <c r="H83" s="69"/>
      <c r="I83" s="69" t="str">
        <f t="shared" si="42"/>
        <v/>
      </c>
      <c r="J83" s="69" t="str">
        <f t="shared" si="43"/>
        <v/>
      </c>
      <c r="K83" s="74" t="str">
        <f>IF(ISERROR(VLOOKUP(E83,女子選手!$B$5:$G$195,6,FALSE)),"",VLOOKUP(E83,女子選手!$B$5:$G$195,6,FALSE))</f>
        <v/>
      </c>
      <c r="L83" s="69" t="str">
        <f>IFERROR(VLOOKUP(E83,女子選手!$B$5:$F$103,5,FALSE),"")</f>
        <v/>
      </c>
      <c r="M83" s="81" t="str">
        <f>IF(K83="","",初期設定!$C$4)</f>
        <v/>
      </c>
      <c r="N83" s="203" t="str">
        <f t="shared" si="38"/>
        <v/>
      </c>
      <c r="O83" s="1" t="str">
        <f t="shared" si="39"/>
        <v/>
      </c>
      <c r="Q83" s="1" t="str">
        <f>IFERROR(J83*10+COUNTIFS($J$4:J83,J83),"")</f>
        <v/>
      </c>
    </row>
  </sheetData>
  <sheetProtection sheet="1" selectLockedCells="1"/>
  <mergeCells count="12">
    <mergeCell ref="O2:O3"/>
    <mergeCell ref="A2:A3"/>
    <mergeCell ref="N2:N3"/>
    <mergeCell ref="B2:B3"/>
    <mergeCell ref="C2:C3"/>
    <mergeCell ref="D2:D3"/>
    <mergeCell ref="E2:E3"/>
    <mergeCell ref="I2:I3"/>
    <mergeCell ref="J2:J3"/>
    <mergeCell ref="K2:K3"/>
    <mergeCell ref="L2:L3"/>
    <mergeCell ref="M2:M3"/>
  </mergeCells>
  <phoneticPr fontId="4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K245"/>
  <sheetViews>
    <sheetView topLeftCell="I12" workbookViewId="0">
      <selection activeCell="P4" sqref="P4"/>
    </sheetView>
  </sheetViews>
  <sheetFormatPr defaultRowHeight="13" x14ac:dyDescent="0.2"/>
  <cols>
    <col min="1" max="1" width="0" hidden="1" customWidth="1"/>
    <col min="2" max="2" width="9" hidden="1" customWidth="1"/>
    <col min="3" max="3" width="12.36328125" hidden="1" customWidth="1"/>
    <col min="4" max="4" width="12.6328125" hidden="1" customWidth="1"/>
    <col min="5" max="8" width="9" hidden="1" customWidth="1"/>
    <col min="12" max="13" width="11.90625" bestFit="1" customWidth="1"/>
  </cols>
  <sheetData>
    <row r="1" spans="1:37" x14ac:dyDescent="0.2">
      <c r="A1" s="217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</row>
    <row r="2" spans="1:37" x14ac:dyDescent="0.2">
      <c r="A2" s="217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217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</row>
    <row r="4" spans="1:37" x14ac:dyDescent="0.2">
      <c r="A4" s="217"/>
      <c r="B4" s="218" t="s">
        <v>130</v>
      </c>
      <c r="C4" s="218" t="s">
        <v>237</v>
      </c>
      <c r="D4" s="218" t="s">
        <v>126</v>
      </c>
      <c r="E4" s="218" t="s">
        <v>127</v>
      </c>
      <c r="F4" s="218" t="s">
        <v>128</v>
      </c>
      <c r="G4" s="112"/>
      <c r="H4" s="112"/>
      <c r="I4" s="215" t="s">
        <v>387</v>
      </c>
      <c r="J4" s="215" t="s">
        <v>388</v>
      </c>
      <c r="K4" s="215" t="s">
        <v>389</v>
      </c>
      <c r="L4" s="215" t="s">
        <v>390</v>
      </c>
      <c r="M4" s="215" t="s">
        <v>391</v>
      </c>
      <c r="N4" s="215" t="s">
        <v>127</v>
      </c>
      <c r="O4" s="112"/>
      <c r="P4" s="221" t="s">
        <v>932</v>
      </c>
      <c r="Q4" s="221"/>
      <c r="R4" s="221"/>
      <c r="S4" s="221"/>
      <c r="T4" s="221"/>
      <c r="U4" s="221"/>
      <c r="V4" s="221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</row>
    <row r="5" spans="1:37" x14ac:dyDescent="0.2">
      <c r="A5" s="217"/>
      <c r="B5" s="219">
        <f>IFERROR(VALUE(SUBSTITUTE(I5,"""","")),"")</f>
        <v>1</v>
      </c>
      <c r="C5" s="219" t="str">
        <f>IFERROR(J5&amp;VLOOKUP(5-LEN(J5)-LEN(K5),$C$104:$D$107,2,TRUE)&amp;K5,"")</f>
        <v>　　　</v>
      </c>
      <c r="D5" s="219" t="str">
        <f>IFERROR(ASC(L5)&amp;" "&amp;ASC(M5),"")</f>
        <v xml:space="preserve"> </v>
      </c>
      <c r="E5" s="219" t="str">
        <f>IFERROR(RIGHT(N5,1),"")</f>
        <v/>
      </c>
      <c r="F5" s="219" t="str">
        <f>初期設定!$C$3</f>
        <v/>
      </c>
      <c r="G5" s="220" t="str">
        <f>IF(B5="","",C5&amp;"("&amp;E5&amp;")")</f>
        <v>　　　()</v>
      </c>
      <c r="H5" s="220"/>
      <c r="I5" s="224">
        <f>MOD(初期設定!$C$4,100)*100+ROW(H1)</f>
        <v>1</v>
      </c>
      <c r="J5" s="224" t="str">
        <f>IFERROR(VLOOKUP($I5,追加登録選手!$A$1:$F$1000,COLUMN(女子選手!B1),FALSE),"")</f>
        <v/>
      </c>
      <c r="K5" s="224" t="str">
        <f>IFERROR(VLOOKUP($I5,追加登録選手!$A$1:$F$1000,COLUMN(女子選手!C1),FALSE),"")</f>
        <v/>
      </c>
      <c r="L5" s="224" t="str">
        <f>IFERROR(VLOOKUP($I5,追加登録選手!$A$1:$F$1000,COLUMN(女子選手!D1),FALSE),"")</f>
        <v/>
      </c>
      <c r="M5" s="224" t="str">
        <f>IFERROR(VLOOKUP($I5,追加登録選手!$A$1:$F$1000,COLUMN(女子選手!E1),FALSE),"")</f>
        <v/>
      </c>
      <c r="N5" s="224" t="str">
        <f>IFERROR(VLOOKUP($I5,追加登録選手!$A$1:$F$1000,COLUMN(女子選手!F1),FALSE),"")</f>
        <v/>
      </c>
      <c r="O5" s="112"/>
      <c r="P5" s="221"/>
      <c r="Q5" s="221"/>
      <c r="R5" s="221"/>
      <c r="S5" s="221"/>
      <c r="T5" s="221"/>
      <c r="U5" s="221"/>
      <c r="V5" s="221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</row>
    <row r="6" spans="1:37" x14ac:dyDescent="0.2">
      <c r="A6" s="217"/>
      <c r="B6" s="219">
        <f t="shared" ref="B6:B69" si="0">IFERROR(VALUE(SUBSTITUTE(I6,"""","")),"")</f>
        <v>2</v>
      </c>
      <c r="C6" s="219" t="str">
        <f t="shared" ref="C6:C69" si="1">IFERROR(J6&amp;VLOOKUP(5-LEN(J6)-LEN(K6),$C$104:$D$107,2,TRUE)&amp;K6,"")</f>
        <v>　　　</v>
      </c>
      <c r="D6" s="219" t="str">
        <f t="shared" ref="D6:D69" si="2">IFERROR(ASC(L6)&amp;" "&amp;ASC(M6),"")</f>
        <v xml:space="preserve"> </v>
      </c>
      <c r="E6" s="219" t="str">
        <f t="shared" ref="E6:E69" si="3">IFERROR(RIGHT(N6,1),"")</f>
        <v/>
      </c>
      <c r="F6" s="219" t="str">
        <f>初期設定!$C$3</f>
        <v/>
      </c>
      <c r="G6" s="220" t="str">
        <f t="shared" ref="G6:G69" si="4">IF(B6="","",C6&amp;"("&amp;E6&amp;")")</f>
        <v>　　　()</v>
      </c>
      <c r="H6" s="220"/>
      <c r="I6" s="224">
        <f>MOD(初期設定!$C$4,100)*100+ROW(H2)</f>
        <v>2</v>
      </c>
      <c r="J6" s="224" t="str">
        <f>IFERROR(VLOOKUP($I6,追加登録選手!$A$1:$F$1000,COLUMN(女子選手!B2),FALSE),"")</f>
        <v/>
      </c>
      <c r="K6" s="224" t="str">
        <f>IFERROR(VLOOKUP($I6,追加登録選手!$A$1:$F$1000,COLUMN(女子選手!C2),FALSE),"")</f>
        <v/>
      </c>
      <c r="L6" s="224" t="str">
        <f>IFERROR(VLOOKUP($I6,追加登録選手!$A$1:$F$1000,COLUMN(女子選手!D2),FALSE),"")</f>
        <v/>
      </c>
      <c r="M6" s="224" t="str">
        <f>IFERROR(VLOOKUP($I6,追加登録選手!$A$1:$F$1000,COLUMN(女子選手!E2),FALSE),"")</f>
        <v/>
      </c>
      <c r="N6" s="224" t="str">
        <f>IFERROR(VLOOKUP($I6,追加登録選手!$A$1:$F$1000,COLUMN(女子選手!F2),FALSE),"")</f>
        <v/>
      </c>
      <c r="O6" s="112"/>
      <c r="P6" s="221"/>
      <c r="Q6" s="221"/>
      <c r="R6" s="221"/>
      <c r="S6" s="221"/>
      <c r="T6" s="221"/>
      <c r="U6" s="221"/>
      <c r="V6" s="221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</row>
    <row r="7" spans="1:37" x14ac:dyDescent="0.2">
      <c r="A7" s="217"/>
      <c r="B7" s="219">
        <f t="shared" si="0"/>
        <v>3</v>
      </c>
      <c r="C7" s="219" t="str">
        <f t="shared" si="1"/>
        <v>　　　</v>
      </c>
      <c r="D7" s="219" t="str">
        <f t="shared" si="2"/>
        <v xml:space="preserve"> </v>
      </c>
      <c r="E7" s="219" t="str">
        <f t="shared" si="3"/>
        <v/>
      </c>
      <c r="F7" s="219" t="str">
        <f>初期設定!$C$3</f>
        <v/>
      </c>
      <c r="G7" s="220" t="str">
        <f t="shared" si="4"/>
        <v>　　　()</v>
      </c>
      <c r="H7" s="220"/>
      <c r="I7" s="224">
        <f>MOD(初期設定!$C$4,100)*100+ROW(H3)</f>
        <v>3</v>
      </c>
      <c r="J7" s="224" t="str">
        <f>IFERROR(VLOOKUP($I7,追加登録選手!$A$1:$F$1000,COLUMN(女子選手!B3),FALSE),"")</f>
        <v/>
      </c>
      <c r="K7" s="224" t="str">
        <f>IFERROR(VLOOKUP($I7,追加登録選手!$A$1:$F$1000,COLUMN(女子選手!C3),FALSE),"")</f>
        <v/>
      </c>
      <c r="L7" s="224" t="str">
        <f>IFERROR(VLOOKUP($I7,追加登録選手!$A$1:$F$1000,COLUMN(女子選手!D3),FALSE),"")</f>
        <v/>
      </c>
      <c r="M7" s="224" t="str">
        <f>IFERROR(VLOOKUP($I7,追加登録選手!$A$1:$F$1000,COLUMN(女子選手!E3),FALSE),"")</f>
        <v/>
      </c>
      <c r="N7" s="224" t="str">
        <f>IFERROR(VLOOKUP($I7,追加登録選手!$A$1:$F$1000,COLUMN(女子選手!F3),FALSE),"")</f>
        <v/>
      </c>
      <c r="O7" s="112"/>
      <c r="P7" s="221"/>
      <c r="Q7" s="221"/>
      <c r="R7" s="221"/>
      <c r="S7" s="221"/>
      <c r="T7" s="221"/>
      <c r="U7" s="221"/>
      <c r="V7" s="221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</row>
    <row r="8" spans="1:37" x14ac:dyDescent="0.2">
      <c r="A8" s="217"/>
      <c r="B8" s="219">
        <f t="shared" si="0"/>
        <v>4</v>
      </c>
      <c r="C8" s="219" t="str">
        <f t="shared" si="1"/>
        <v>　　　</v>
      </c>
      <c r="D8" s="219" t="str">
        <f t="shared" si="2"/>
        <v xml:space="preserve"> </v>
      </c>
      <c r="E8" s="219" t="str">
        <f t="shared" si="3"/>
        <v/>
      </c>
      <c r="F8" s="219" t="str">
        <f>初期設定!$C$3</f>
        <v/>
      </c>
      <c r="G8" s="220" t="str">
        <f t="shared" si="4"/>
        <v>　　　()</v>
      </c>
      <c r="H8" s="220"/>
      <c r="I8" s="224">
        <f>MOD(初期設定!$C$4,100)*100+ROW(H4)</f>
        <v>4</v>
      </c>
      <c r="J8" s="224" t="str">
        <f>IFERROR(VLOOKUP($I8,追加登録選手!$A$1:$F$1000,COLUMN(女子選手!B4),FALSE),"")</f>
        <v/>
      </c>
      <c r="K8" s="224" t="str">
        <f>IFERROR(VLOOKUP($I8,追加登録選手!$A$1:$F$1000,COLUMN(女子選手!C4),FALSE),"")</f>
        <v/>
      </c>
      <c r="L8" s="224" t="str">
        <f>IFERROR(VLOOKUP($I8,追加登録選手!$A$1:$F$1000,COLUMN(女子選手!D4),FALSE),"")</f>
        <v/>
      </c>
      <c r="M8" s="224" t="str">
        <f>IFERROR(VLOOKUP($I8,追加登録選手!$A$1:$F$1000,COLUMN(女子選手!E4),FALSE),"")</f>
        <v/>
      </c>
      <c r="N8" s="224" t="str">
        <f>IFERROR(VLOOKUP($I8,追加登録選手!$A$1:$F$1000,COLUMN(女子選手!F4),FALSE),"")</f>
        <v/>
      </c>
      <c r="O8" s="112"/>
      <c r="P8" s="221"/>
      <c r="Q8" s="221"/>
      <c r="R8" s="221"/>
      <c r="S8" s="221"/>
      <c r="T8" s="221"/>
      <c r="U8" s="221"/>
      <c r="V8" s="221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</row>
    <row r="9" spans="1:37" x14ac:dyDescent="0.2">
      <c r="A9" s="217"/>
      <c r="B9" s="219">
        <f t="shared" si="0"/>
        <v>5</v>
      </c>
      <c r="C9" s="219" t="str">
        <f t="shared" si="1"/>
        <v>　　　</v>
      </c>
      <c r="D9" s="219" t="str">
        <f t="shared" si="2"/>
        <v xml:space="preserve"> </v>
      </c>
      <c r="E9" s="219" t="str">
        <f t="shared" si="3"/>
        <v/>
      </c>
      <c r="F9" s="219" t="str">
        <f>初期設定!$C$3</f>
        <v/>
      </c>
      <c r="G9" s="220" t="str">
        <f t="shared" si="4"/>
        <v>　　　()</v>
      </c>
      <c r="H9" s="220"/>
      <c r="I9" s="224">
        <f>MOD(初期設定!$C$4,100)*100+ROW(H5)</f>
        <v>5</v>
      </c>
      <c r="J9" s="224" t="str">
        <f>IFERROR(VLOOKUP($I9,追加登録選手!$A$1:$F$1000,COLUMN(女子選手!B5),FALSE),"")</f>
        <v/>
      </c>
      <c r="K9" s="224" t="str">
        <f>IFERROR(VLOOKUP($I9,追加登録選手!$A$1:$F$1000,COLUMN(女子選手!C5),FALSE),"")</f>
        <v/>
      </c>
      <c r="L9" s="224" t="str">
        <f>IFERROR(VLOOKUP($I9,追加登録選手!$A$1:$F$1000,COLUMN(女子選手!D5),FALSE),"")</f>
        <v/>
      </c>
      <c r="M9" s="224" t="str">
        <f>IFERROR(VLOOKUP($I9,追加登録選手!$A$1:$F$1000,COLUMN(女子選手!E5),FALSE),"")</f>
        <v/>
      </c>
      <c r="N9" s="224" t="str">
        <f>IFERROR(VLOOKUP($I9,追加登録選手!$A$1:$F$1000,COLUMN(女子選手!F5),FALSE),"")</f>
        <v/>
      </c>
      <c r="O9" s="112"/>
      <c r="P9" s="221"/>
      <c r="Q9" s="221"/>
      <c r="R9" s="221"/>
      <c r="S9" s="221"/>
      <c r="T9" s="221"/>
      <c r="U9" s="221"/>
      <c r="V9" s="221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</row>
    <row r="10" spans="1:37" x14ac:dyDescent="0.2">
      <c r="A10" s="217"/>
      <c r="B10" s="219">
        <f t="shared" si="0"/>
        <v>6</v>
      </c>
      <c r="C10" s="219" t="str">
        <f t="shared" si="1"/>
        <v>　　　</v>
      </c>
      <c r="D10" s="219" t="str">
        <f t="shared" si="2"/>
        <v xml:space="preserve"> </v>
      </c>
      <c r="E10" s="219" t="str">
        <f t="shared" si="3"/>
        <v/>
      </c>
      <c r="F10" s="219" t="str">
        <f>初期設定!$C$3</f>
        <v/>
      </c>
      <c r="G10" s="220" t="str">
        <f t="shared" si="4"/>
        <v>　　　()</v>
      </c>
      <c r="H10" s="220"/>
      <c r="I10" s="224">
        <f>MOD(初期設定!$C$4,100)*100+ROW(H6)</f>
        <v>6</v>
      </c>
      <c r="J10" s="224" t="str">
        <f>IFERROR(VLOOKUP($I10,追加登録選手!$A$1:$F$1000,COLUMN(女子選手!B6),FALSE),"")</f>
        <v/>
      </c>
      <c r="K10" s="224" t="str">
        <f>IFERROR(VLOOKUP($I10,追加登録選手!$A$1:$F$1000,COLUMN(女子選手!C6),FALSE),"")</f>
        <v/>
      </c>
      <c r="L10" s="224" t="str">
        <f>IFERROR(VLOOKUP($I10,追加登録選手!$A$1:$F$1000,COLUMN(女子選手!D6),FALSE),"")</f>
        <v/>
      </c>
      <c r="M10" s="224" t="str">
        <f>IFERROR(VLOOKUP($I10,追加登録選手!$A$1:$F$1000,COLUMN(女子選手!E6),FALSE),"")</f>
        <v/>
      </c>
      <c r="N10" s="224" t="str">
        <f>IFERROR(VLOOKUP($I10,追加登録選手!$A$1:$F$1000,COLUMN(女子選手!F6),FALSE),"")</f>
        <v/>
      </c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</row>
    <row r="11" spans="1:37" x14ac:dyDescent="0.2">
      <c r="A11" s="217"/>
      <c r="B11" s="219">
        <f t="shared" si="0"/>
        <v>7</v>
      </c>
      <c r="C11" s="219" t="str">
        <f>IFERROR(J11&amp;VLOOKUP(5-LEN(J11)-LEN(K11),$C$104:$D$107,2,TRUE)&amp;K11,"")</f>
        <v>　　　</v>
      </c>
      <c r="D11" s="219" t="str">
        <f t="shared" si="2"/>
        <v xml:space="preserve"> </v>
      </c>
      <c r="E11" s="219" t="str">
        <f t="shared" si="3"/>
        <v/>
      </c>
      <c r="F11" s="219" t="str">
        <f>初期設定!$C$3</f>
        <v/>
      </c>
      <c r="G11" s="220" t="str">
        <f t="shared" si="4"/>
        <v>　　　()</v>
      </c>
      <c r="H11" s="220"/>
      <c r="I11" s="224">
        <f>MOD(初期設定!$C$4,100)*100+ROW(H7)</f>
        <v>7</v>
      </c>
      <c r="J11" s="224" t="str">
        <f>IFERROR(VLOOKUP($I11,追加登録選手!$A$1:$F$1000,COLUMN(女子選手!B7),FALSE),"")</f>
        <v/>
      </c>
      <c r="K11" s="224" t="str">
        <f>IFERROR(VLOOKUP($I11,追加登録選手!$A$1:$F$1000,COLUMN(女子選手!C7),FALSE),"")</f>
        <v/>
      </c>
      <c r="L11" s="224" t="str">
        <f>IFERROR(VLOOKUP($I11,追加登録選手!$A$1:$F$1000,COLUMN(女子選手!D7),FALSE),"")</f>
        <v/>
      </c>
      <c r="M11" s="224" t="str">
        <f>IFERROR(VLOOKUP($I11,追加登録選手!$A$1:$F$1000,COLUMN(女子選手!E7),FALSE),"")</f>
        <v/>
      </c>
      <c r="N11" s="224" t="str">
        <f>IFERROR(VLOOKUP($I11,追加登録選手!$A$1:$F$1000,COLUMN(女子選手!F7),FALSE),"")</f>
        <v/>
      </c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</row>
    <row r="12" spans="1:37" x14ac:dyDescent="0.2">
      <c r="A12" s="217"/>
      <c r="B12" s="219">
        <f t="shared" si="0"/>
        <v>8</v>
      </c>
      <c r="C12" s="219" t="str">
        <f t="shared" si="1"/>
        <v>　　　</v>
      </c>
      <c r="D12" s="219" t="str">
        <f t="shared" si="2"/>
        <v xml:space="preserve"> </v>
      </c>
      <c r="E12" s="219" t="str">
        <f t="shared" si="3"/>
        <v/>
      </c>
      <c r="F12" s="219" t="str">
        <f>初期設定!$C$3</f>
        <v/>
      </c>
      <c r="G12" s="220" t="str">
        <f t="shared" si="4"/>
        <v>　　　()</v>
      </c>
      <c r="H12" s="220"/>
      <c r="I12" s="224">
        <f>MOD(初期設定!$C$4,100)*100+ROW(H8)</f>
        <v>8</v>
      </c>
      <c r="J12" s="224" t="str">
        <f>IFERROR(VLOOKUP($I12,追加登録選手!$A$1:$F$1000,COLUMN(女子選手!B8),FALSE),"")</f>
        <v/>
      </c>
      <c r="K12" s="224" t="str">
        <f>IFERROR(VLOOKUP($I12,追加登録選手!$A$1:$F$1000,COLUMN(女子選手!C8),FALSE),"")</f>
        <v/>
      </c>
      <c r="L12" s="224" t="str">
        <f>IFERROR(VLOOKUP($I12,追加登録選手!$A$1:$F$1000,COLUMN(女子選手!D8),FALSE),"")</f>
        <v/>
      </c>
      <c r="M12" s="224" t="str">
        <f>IFERROR(VLOOKUP($I12,追加登録選手!$A$1:$F$1000,COLUMN(女子選手!E8),FALSE),"")</f>
        <v/>
      </c>
      <c r="N12" s="224" t="str">
        <f>IFERROR(VLOOKUP($I12,追加登録選手!$A$1:$F$1000,COLUMN(女子選手!F8),FALSE),"")</f>
        <v/>
      </c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</row>
    <row r="13" spans="1:37" x14ac:dyDescent="0.2">
      <c r="A13" s="217"/>
      <c r="B13" s="219">
        <f t="shared" si="0"/>
        <v>9</v>
      </c>
      <c r="C13" s="219" t="str">
        <f t="shared" si="1"/>
        <v>　　　</v>
      </c>
      <c r="D13" s="219" t="str">
        <f t="shared" si="2"/>
        <v xml:space="preserve"> </v>
      </c>
      <c r="E13" s="219" t="str">
        <f t="shared" si="3"/>
        <v/>
      </c>
      <c r="F13" s="219" t="str">
        <f>初期設定!$C$3</f>
        <v/>
      </c>
      <c r="G13" s="220" t="str">
        <f t="shared" si="4"/>
        <v>　　　()</v>
      </c>
      <c r="H13" s="220"/>
      <c r="I13" s="224">
        <f>MOD(初期設定!$C$4,100)*100+ROW(H9)</f>
        <v>9</v>
      </c>
      <c r="J13" s="224" t="str">
        <f>IFERROR(VLOOKUP($I13,追加登録選手!$A$1:$F$1000,COLUMN(女子選手!B9),FALSE),"")</f>
        <v/>
      </c>
      <c r="K13" s="224" t="str">
        <f>IFERROR(VLOOKUP($I13,追加登録選手!$A$1:$F$1000,COLUMN(女子選手!C9),FALSE),"")</f>
        <v/>
      </c>
      <c r="L13" s="224" t="str">
        <f>IFERROR(VLOOKUP($I13,追加登録選手!$A$1:$F$1000,COLUMN(女子選手!D9),FALSE),"")</f>
        <v/>
      </c>
      <c r="M13" s="224" t="str">
        <f>IFERROR(VLOOKUP($I13,追加登録選手!$A$1:$F$1000,COLUMN(女子選手!E9),FALSE),"")</f>
        <v/>
      </c>
      <c r="N13" s="224" t="str">
        <f>IFERROR(VLOOKUP($I13,追加登録選手!$A$1:$F$1000,COLUMN(女子選手!F9),FALSE),"")</f>
        <v/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</row>
    <row r="14" spans="1:37" x14ac:dyDescent="0.2">
      <c r="A14" s="217"/>
      <c r="B14" s="219">
        <f t="shared" si="0"/>
        <v>10</v>
      </c>
      <c r="C14" s="219" t="str">
        <f t="shared" si="1"/>
        <v>　　　</v>
      </c>
      <c r="D14" s="219" t="str">
        <f t="shared" si="2"/>
        <v xml:space="preserve"> </v>
      </c>
      <c r="E14" s="219" t="str">
        <f t="shared" si="3"/>
        <v/>
      </c>
      <c r="F14" s="219" t="str">
        <f>初期設定!$C$3</f>
        <v/>
      </c>
      <c r="G14" s="220" t="str">
        <f t="shared" si="4"/>
        <v>　　　()</v>
      </c>
      <c r="H14" s="220"/>
      <c r="I14" s="224">
        <f>MOD(初期設定!$C$4,100)*100+ROW(H10)</f>
        <v>10</v>
      </c>
      <c r="J14" s="224" t="str">
        <f>IFERROR(VLOOKUP($I14,追加登録選手!$A$1:$F$1000,COLUMN(女子選手!B10),FALSE),"")</f>
        <v/>
      </c>
      <c r="K14" s="224" t="str">
        <f>IFERROR(VLOOKUP($I14,追加登録選手!$A$1:$F$1000,COLUMN(女子選手!C10),FALSE),"")</f>
        <v/>
      </c>
      <c r="L14" s="224" t="str">
        <f>IFERROR(VLOOKUP($I14,追加登録選手!$A$1:$F$1000,COLUMN(女子選手!D10),FALSE),"")</f>
        <v/>
      </c>
      <c r="M14" s="224" t="str">
        <f>IFERROR(VLOOKUP($I14,追加登録選手!$A$1:$F$1000,COLUMN(女子選手!E10),FALSE),"")</f>
        <v/>
      </c>
      <c r="N14" s="224" t="str">
        <f>IFERROR(VLOOKUP($I14,追加登録選手!$A$1:$F$1000,COLUMN(女子選手!F10),FALSE),"")</f>
        <v/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</row>
    <row r="15" spans="1:37" x14ac:dyDescent="0.2">
      <c r="A15" s="217"/>
      <c r="B15" s="219">
        <f t="shared" si="0"/>
        <v>11</v>
      </c>
      <c r="C15" s="219" t="str">
        <f t="shared" si="1"/>
        <v>　　　</v>
      </c>
      <c r="D15" s="219" t="str">
        <f>IFERROR(ASC(L15)&amp;" "&amp;ASC(M15),"")</f>
        <v xml:space="preserve"> </v>
      </c>
      <c r="E15" s="219" t="str">
        <f t="shared" si="3"/>
        <v/>
      </c>
      <c r="F15" s="219" t="str">
        <f>初期設定!$C$3</f>
        <v/>
      </c>
      <c r="G15" s="220" t="str">
        <f t="shared" si="4"/>
        <v>　　　()</v>
      </c>
      <c r="H15" s="220"/>
      <c r="I15" s="224">
        <f>MOD(初期設定!$C$4,100)*100+ROW(H11)</f>
        <v>11</v>
      </c>
      <c r="J15" s="224" t="str">
        <f>IFERROR(VLOOKUP($I15,追加登録選手!$A$1:$F$1000,COLUMN(女子選手!B11),FALSE),"")</f>
        <v/>
      </c>
      <c r="K15" s="224" t="str">
        <f>IFERROR(VLOOKUP($I15,追加登録選手!$A$1:$F$1000,COLUMN(女子選手!C11),FALSE),"")</f>
        <v/>
      </c>
      <c r="L15" s="224" t="str">
        <f>IFERROR(VLOOKUP($I15,追加登録選手!$A$1:$F$1000,COLUMN(女子選手!D11),FALSE),"")</f>
        <v/>
      </c>
      <c r="M15" s="224" t="str">
        <f>IFERROR(VLOOKUP($I15,追加登録選手!$A$1:$F$1000,COLUMN(女子選手!E11),FALSE),"")</f>
        <v/>
      </c>
      <c r="N15" s="224" t="str">
        <f>IFERROR(VLOOKUP($I15,追加登録選手!$A$1:$F$1000,COLUMN(女子選手!F11),FALSE),"")</f>
        <v/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</row>
    <row r="16" spans="1:37" x14ac:dyDescent="0.2">
      <c r="A16" s="217"/>
      <c r="B16" s="219">
        <f t="shared" si="0"/>
        <v>12</v>
      </c>
      <c r="C16" s="219" t="str">
        <f t="shared" si="1"/>
        <v>　　　</v>
      </c>
      <c r="D16" s="219" t="str">
        <f t="shared" si="2"/>
        <v xml:space="preserve"> </v>
      </c>
      <c r="E16" s="219" t="str">
        <f t="shared" si="3"/>
        <v/>
      </c>
      <c r="F16" s="219" t="str">
        <f>初期設定!$C$3</f>
        <v/>
      </c>
      <c r="G16" s="220" t="str">
        <f t="shared" si="4"/>
        <v>　　　()</v>
      </c>
      <c r="H16" s="220"/>
      <c r="I16" s="224">
        <f>MOD(初期設定!$C$4,100)*100+ROW(H12)</f>
        <v>12</v>
      </c>
      <c r="J16" s="224" t="str">
        <f>IFERROR(VLOOKUP($I16,追加登録選手!$A$1:$F$1000,COLUMN(女子選手!B12),FALSE),"")</f>
        <v/>
      </c>
      <c r="K16" s="224" t="str">
        <f>IFERROR(VLOOKUP($I16,追加登録選手!$A$1:$F$1000,COLUMN(女子選手!C12),FALSE),"")</f>
        <v/>
      </c>
      <c r="L16" s="224" t="str">
        <f>IFERROR(VLOOKUP($I16,追加登録選手!$A$1:$F$1000,COLUMN(女子選手!D12),FALSE),"")</f>
        <v/>
      </c>
      <c r="M16" s="224" t="str">
        <f>IFERROR(VLOOKUP($I16,追加登録選手!$A$1:$F$1000,COLUMN(女子選手!E12),FALSE),"")</f>
        <v/>
      </c>
      <c r="N16" s="224" t="str">
        <f>IFERROR(VLOOKUP($I16,追加登録選手!$A$1:$F$1000,COLUMN(女子選手!F12),FALSE),"")</f>
        <v/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</row>
    <row r="17" spans="1:37" x14ac:dyDescent="0.2">
      <c r="A17" s="217"/>
      <c r="B17" s="219">
        <f t="shared" si="0"/>
        <v>13</v>
      </c>
      <c r="C17" s="219" t="str">
        <f t="shared" si="1"/>
        <v>　　　</v>
      </c>
      <c r="D17" s="219" t="str">
        <f t="shared" si="2"/>
        <v xml:space="preserve"> </v>
      </c>
      <c r="E17" s="219" t="str">
        <f t="shared" si="3"/>
        <v/>
      </c>
      <c r="F17" s="219" t="str">
        <f>初期設定!$C$3</f>
        <v/>
      </c>
      <c r="G17" s="220" t="str">
        <f t="shared" si="4"/>
        <v>　　　()</v>
      </c>
      <c r="H17" s="220"/>
      <c r="I17" s="224">
        <f>MOD(初期設定!$C$4,100)*100+ROW(H13)</f>
        <v>13</v>
      </c>
      <c r="J17" s="224" t="str">
        <f>IFERROR(VLOOKUP($I17,追加登録選手!$A$1:$F$1000,COLUMN(女子選手!B13),FALSE),"")</f>
        <v/>
      </c>
      <c r="K17" s="224" t="str">
        <f>IFERROR(VLOOKUP($I17,追加登録選手!$A$1:$F$1000,COLUMN(女子選手!C13),FALSE),"")</f>
        <v/>
      </c>
      <c r="L17" s="224" t="str">
        <f>IFERROR(VLOOKUP($I17,追加登録選手!$A$1:$F$1000,COLUMN(女子選手!D13),FALSE),"")</f>
        <v/>
      </c>
      <c r="M17" s="224" t="str">
        <f>IFERROR(VLOOKUP($I17,追加登録選手!$A$1:$F$1000,COLUMN(女子選手!E13),FALSE),"")</f>
        <v/>
      </c>
      <c r="N17" s="224" t="str">
        <f>IFERROR(VLOOKUP($I17,追加登録選手!$A$1:$F$1000,COLUMN(女子選手!F13),FALSE),"")</f>
        <v/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</row>
    <row r="18" spans="1:37" x14ac:dyDescent="0.2">
      <c r="A18" s="217"/>
      <c r="B18" s="219">
        <f t="shared" si="0"/>
        <v>14</v>
      </c>
      <c r="C18" s="219" t="str">
        <f t="shared" si="1"/>
        <v>　　　</v>
      </c>
      <c r="D18" s="219" t="str">
        <f t="shared" si="2"/>
        <v xml:space="preserve"> </v>
      </c>
      <c r="E18" s="219" t="str">
        <f>IFERROR(RIGHT(N18,1),"")</f>
        <v/>
      </c>
      <c r="F18" s="219" t="str">
        <f>初期設定!$C$3</f>
        <v/>
      </c>
      <c r="G18" s="220" t="str">
        <f t="shared" si="4"/>
        <v>　　　()</v>
      </c>
      <c r="H18" s="220"/>
      <c r="I18" s="224">
        <f>MOD(初期設定!$C$4,100)*100+ROW(H14)</f>
        <v>14</v>
      </c>
      <c r="J18" s="224" t="str">
        <f>IFERROR(VLOOKUP($I18,追加登録選手!$A$1:$F$1000,COLUMN(女子選手!B14),FALSE),"")</f>
        <v/>
      </c>
      <c r="K18" s="224" t="str">
        <f>IFERROR(VLOOKUP($I18,追加登録選手!$A$1:$F$1000,COLUMN(女子選手!C14),FALSE),"")</f>
        <v/>
      </c>
      <c r="L18" s="224" t="str">
        <f>IFERROR(VLOOKUP($I18,追加登録選手!$A$1:$F$1000,COLUMN(女子選手!D14),FALSE),"")</f>
        <v/>
      </c>
      <c r="M18" s="224" t="str">
        <f>IFERROR(VLOOKUP($I18,追加登録選手!$A$1:$F$1000,COLUMN(女子選手!E14),FALSE),"")</f>
        <v/>
      </c>
      <c r="N18" s="224" t="str">
        <f>IFERROR(VLOOKUP($I18,追加登録選手!$A$1:$F$1000,COLUMN(女子選手!F14),FALSE),"")</f>
        <v/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</row>
    <row r="19" spans="1:37" x14ac:dyDescent="0.2">
      <c r="A19" s="217"/>
      <c r="B19" s="219">
        <f t="shared" si="0"/>
        <v>15</v>
      </c>
      <c r="C19" s="219" t="str">
        <f t="shared" si="1"/>
        <v>　　　</v>
      </c>
      <c r="D19" s="219" t="str">
        <f t="shared" si="2"/>
        <v xml:space="preserve"> </v>
      </c>
      <c r="E19" s="219" t="str">
        <f t="shared" si="3"/>
        <v/>
      </c>
      <c r="F19" s="219" t="str">
        <f>初期設定!$C$3</f>
        <v/>
      </c>
      <c r="G19" s="220" t="str">
        <f t="shared" si="4"/>
        <v>　　　()</v>
      </c>
      <c r="H19" s="220"/>
      <c r="I19" s="224">
        <f>MOD(初期設定!$C$4,100)*100+ROW(H15)</f>
        <v>15</v>
      </c>
      <c r="J19" s="224" t="str">
        <f>IFERROR(VLOOKUP($I19,追加登録選手!$A$1:$F$1000,COLUMN(女子選手!B15),FALSE),"")</f>
        <v/>
      </c>
      <c r="K19" s="224" t="str">
        <f>IFERROR(VLOOKUP($I19,追加登録選手!$A$1:$F$1000,COLUMN(女子選手!C15),FALSE),"")</f>
        <v/>
      </c>
      <c r="L19" s="224" t="str">
        <f>IFERROR(VLOOKUP($I19,追加登録選手!$A$1:$F$1000,COLUMN(女子選手!D15),FALSE),"")</f>
        <v/>
      </c>
      <c r="M19" s="224" t="str">
        <f>IFERROR(VLOOKUP($I19,追加登録選手!$A$1:$F$1000,COLUMN(女子選手!E15),FALSE),"")</f>
        <v/>
      </c>
      <c r="N19" s="224" t="str">
        <f>IFERROR(VLOOKUP($I19,追加登録選手!$A$1:$F$1000,COLUMN(女子選手!F15),FALSE),"")</f>
        <v/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</row>
    <row r="20" spans="1:37" x14ac:dyDescent="0.2">
      <c r="A20" s="217"/>
      <c r="B20" s="219">
        <f t="shared" si="0"/>
        <v>16</v>
      </c>
      <c r="C20" s="219" t="str">
        <f t="shared" si="1"/>
        <v>　　　</v>
      </c>
      <c r="D20" s="219" t="str">
        <f t="shared" si="2"/>
        <v xml:space="preserve"> </v>
      </c>
      <c r="E20" s="219" t="str">
        <f t="shared" si="3"/>
        <v/>
      </c>
      <c r="F20" s="219" t="str">
        <f>初期設定!$C$3</f>
        <v/>
      </c>
      <c r="G20" s="220" t="str">
        <f t="shared" si="4"/>
        <v>　　　()</v>
      </c>
      <c r="H20" s="220"/>
      <c r="I20" s="224">
        <f>MOD(初期設定!$C$4,100)*100+ROW(H16)</f>
        <v>16</v>
      </c>
      <c r="J20" s="224" t="str">
        <f>IFERROR(VLOOKUP($I20,追加登録選手!$A$1:$F$1000,COLUMN(女子選手!B16),FALSE),"")</f>
        <v/>
      </c>
      <c r="K20" s="224" t="str">
        <f>IFERROR(VLOOKUP($I20,追加登録選手!$A$1:$F$1000,COLUMN(女子選手!C16),FALSE),"")</f>
        <v/>
      </c>
      <c r="L20" s="224" t="str">
        <f>IFERROR(VLOOKUP($I20,追加登録選手!$A$1:$F$1000,COLUMN(女子選手!D16),FALSE),"")</f>
        <v/>
      </c>
      <c r="M20" s="224" t="str">
        <f>IFERROR(VLOOKUP($I20,追加登録選手!$A$1:$F$1000,COLUMN(女子選手!E16),FALSE),"")</f>
        <v/>
      </c>
      <c r="N20" s="224" t="str">
        <f>IFERROR(VLOOKUP($I20,追加登録選手!$A$1:$F$1000,COLUMN(女子選手!F16),FALSE),"")</f>
        <v/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</row>
    <row r="21" spans="1:37" x14ac:dyDescent="0.2">
      <c r="A21" s="217"/>
      <c r="B21" s="219">
        <f t="shared" si="0"/>
        <v>17</v>
      </c>
      <c r="C21" s="219" t="str">
        <f t="shared" si="1"/>
        <v>　　　</v>
      </c>
      <c r="D21" s="219" t="str">
        <f t="shared" si="2"/>
        <v xml:space="preserve"> </v>
      </c>
      <c r="E21" s="219" t="str">
        <f t="shared" si="3"/>
        <v/>
      </c>
      <c r="F21" s="219" t="str">
        <f>初期設定!$C$3</f>
        <v/>
      </c>
      <c r="G21" s="220" t="str">
        <f t="shared" si="4"/>
        <v>　　　()</v>
      </c>
      <c r="H21" s="220"/>
      <c r="I21" s="224">
        <f>MOD(初期設定!$C$4,100)*100+ROW(H17)</f>
        <v>17</v>
      </c>
      <c r="J21" s="224" t="str">
        <f>IFERROR(VLOOKUP($I21,追加登録選手!$A$1:$F$1000,COLUMN(女子選手!B17),FALSE),"")</f>
        <v/>
      </c>
      <c r="K21" s="224" t="str">
        <f>IFERROR(VLOOKUP($I21,追加登録選手!$A$1:$F$1000,COLUMN(女子選手!C17),FALSE),"")</f>
        <v/>
      </c>
      <c r="L21" s="224" t="str">
        <f>IFERROR(VLOOKUP($I21,追加登録選手!$A$1:$F$1000,COLUMN(女子選手!D17),FALSE),"")</f>
        <v/>
      </c>
      <c r="M21" s="224" t="str">
        <f>IFERROR(VLOOKUP($I21,追加登録選手!$A$1:$F$1000,COLUMN(女子選手!E17),FALSE),"")</f>
        <v/>
      </c>
      <c r="N21" s="224" t="str">
        <f>IFERROR(VLOOKUP($I21,追加登録選手!$A$1:$F$1000,COLUMN(女子選手!F17),FALSE),"")</f>
        <v/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</row>
    <row r="22" spans="1:37" x14ac:dyDescent="0.2">
      <c r="A22" s="217"/>
      <c r="B22" s="219">
        <f t="shared" si="0"/>
        <v>18</v>
      </c>
      <c r="C22" s="219" t="str">
        <f t="shared" si="1"/>
        <v>　　　</v>
      </c>
      <c r="D22" s="219" t="str">
        <f t="shared" si="2"/>
        <v xml:space="preserve"> </v>
      </c>
      <c r="E22" s="219" t="str">
        <f t="shared" si="3"/>
        <v/>
      </c>
      <c r="F22" s="219" t="str">
        <f>初期設定!$C$3</f>
        <v/>
      </c>
      <c r="G22" s="220" t="str">
        <f t="shared" si="4"/>
        <v>　　　()</v>
      </c>
      <c r="H22" s="220"/>
      <c r="I22" s="224">
        <f>MOD(初期設定!$C$4,100)*100+ROW(H18)</f>
        <v>18</v>
      </c>
      <c r="J22" s="224" t="str">
        <f>IFERROR(VLOOKUP($I22,追加登録選手!$A$1:$F$1000,COLUMN(女子選手!B18),FALSE),"")</f>
        <v/>
      </c>
      <c r="K22" s="224" t="str">
        <f>IFERROR(VLOOKUP($I22,追加登録選手!$A$1:$F$1000,COLUMN(女子選手!C18),FALSE),"")</f>
        <v/>
      </c>
      <c r="L22" s="224" t="str">
        <f>IFERROR(VLOOKUP($I22,追加登録選手!$A$1:$F$1000,COLUMN(女子選手!D18),FALSE),"")</f>
        <v/>
      </c>
      <c r="M22" s="224" t="str">
        <f>IFERROR(VLOOKUP($I22,追加登録選手!$A$1:$F$1000,COLUMN(女子選手!E18),FALSE),"")</f>
        <v/>
      </c>
      <c r="N22" s="224" t="str">
        <f>IFERROR(VLOOKUP($I22,追加登録選手!$A$1:$F$1000,COLUMN(女子選手!F18),FALSE),"")</f>
        <v/>
      </c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</row>
    <row r="23" spans="1:37" x14ac:dyDescent="0.2">
      <c r="A23" s="217"/>
      <c r="B23" s="219">
        <f t="shared" si="0"/>
        <v>19</v>
      </c>
      <c r="C23" s="219" t="str">
        <f t="shared" si="1"/>
        <v>　　　</v>
      </c>
      <c r="D23" s="219" t="str">
        <f t="shared" si="2"/>
        <v xml:space="preserve"> </v>
      </c>
      <c r="E23" s="219" t="str">
        <f t="shared" si="3"/>
        <v/>
      </c>
      <c r="F23" s="219" t="str">
        <f>初期設定!$C$3</f>
        <v/>
      </c>
      <c r="G23" s="220" t="str">
        <f t="shared" si="4"/>
        <v>　　　()</v>
      </c>
      <c r="H23" s="220"/>
      <c r="I23" s="224">
        <f>MOD(初期設定!$C$4,100)*100+ROW(H19)</f>
        <v>19</v>
      </c>
      <c r="J23" s="224" t="str">
        <f>IFERROR(VLOOKUP($I23,追加登録選手!$A$1:$F$1000,COLUMN(女子選手!B19),FALSE),"")</f>
        <v/>
      </c>
      <c r="K23" s="224" t="str">
        <f>IFERROR(VLOOKUP($I23,追加登録選手!$A$1:$F$1000,COLUMN(女子選手!C19),FALSE),"")</f>
        <v/>
      </c>
      <c r="L23" s="224" t="str">
        <f>IFERROR(VLOOKUP($I23,追加登録選手!$A$1:$F$1000,COLUMN(女子選手!D19),FALSE),"")</f>
        <v/>
      </c>
      <c r="M23" s="224" t="str">
        <f>IFERROR(VLOOKUP($I23,追加登録選手!$A$1:$F$1000,COLUMN(女子選手!E19),FALSE),"")</f>
        <v/>
      </c>
      <c r="N23" s="224" t="str">
        <f>IFERROR(VLOOKUP($I23,追加登録選手!$A$1:$F$1000,COLUMN(女子選手!F19),FALSE),"")</f>
        <v/>
      </c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</row>
    <row r="24" spans="1:37" x14ac:dyDescent="0.2">
      <c r="A24" s="217"/>
      <c r="B24" s="219">
        <f t="shared" si="0"/>
        <v>20</v>
      </c>
      <c r="C24" s="219" t="str">
        <f t="shared" si="1"/>
        <v>　　　</v>
      </c>
      <c r="D24" s="219" t="str">
        <f t="shared" si="2"/>
        <v xml:space="preserve"> </v>
      </c>
      <c r="E24" s="219" t="str">
        <f t="shared" si="3"/>
        <v/>
      </c>
      <c r="F24" s="219" t="str">
        <f>初期設定!$C$3</f>
        <v/>
      </c>
      <c r="G24" s="220" t="str">
        <f t="shared" si="4"/>
        <v>　　　()</v>
      </c>
      <c r="H24" s="220"/>
      <c r="I24" s="224">
        <f>MOD(初期設定!$C$4,100)*100+ROW(H20)</f>
        <v>20</v>
      </c>
      <c r="J24" s="224" t="str">
        <f>IFERROR(VLOOKUP($I24,追加登録選手!$A$1:$F$1000,COLUMN(女子選手!B20),FALSE),"")</f>
        <v/>
      </c>
      <c r="K24" s="224" t="str">
        <f>IFERROR(VLOOKUP($I24,追加登録選手!$A$1:$F$1000,COLUMN(女子選手!C20),FALSE),"")</f>
        <v/>
      </c>
      <c r="L24" s="224" t="str">
        <f>IFERROR(VLOOKUP($I24,追加登録選手!$A$1:$F$1000,COLUMN(女子選手!D20),FALSE),"")</f>
        <v/>
      </c>
      <c r="M24" s="224" t="str">
        <f>IFERROR(VLOOKUP($I24,追加登録選手!$A$1:$F$1000,COLUMN(女子選手!E20),FALSE),"")</f>
        <v/>
      </c>
      <c r="N24" s="224" t="str">
        <f>IFERROR(VLOOKUP($I24,追加登録選手!$A$1:$F$1000,COLUMN(女子選手!F20),FALSE),"")</f>
        <v/>
      </c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</row>
    <row r="25" spans="1:37" x14ac:dyDescent="0.2">
      <c r="A25" s="217"/>
      <c r="B25" s="219">
        <f t="shared" si="0"/>
        <v>21</v>
      </c>
      <c r="C25" s="219" t="str">
        <f t="shared" si="1"/>
        <v>　　　</v>
      </c>
      <c r="D25" s="219" t="str">
        <f t="shared" si="2"/>
        <v xml:space="preserve"> </v>
      </c>
      <c r="E25" s="219" t="str">
        <f t="shared" si="3"/>
        <v/>
      </c>
      <c r="F25" s="219" t="str">
        <f>初期設定!$C$3</f>
        <v/>
      </c>
      <c r="G25" s="220" t="str">
        <f t="shared" si="4"/>
        <v>　　　()</v>
      </c>
      <c r="H25" s="220"/>
      <c r="I25" s="224">
        <f>MOD(初期設定!$C$4,100)*100+ROW(H21)</f>
        <v>21</v>
      </c>
      <c r="J25" s="224" t="str">
        <f>IFERROR(VLOOKUP($I25,追加登録選手!$A$1:$F$1000,COLUMN(女子選手!B21),FALSE),"")</f>
        <v/>
      </c>
      <c r="K25" s="224" t="str">
        <f>IFERROR(VLOOKUP($I25,追加登録選手!$A$1:$F$1000,COLUMN(女子選手!C21),FALSE),"")</f>
        <v/>
      </c>
      <c r="L25" s="224" t="str">
        <f>IFERROR(VLOOKUP($I25,追加登録選手!$A$1:$F$1000,COLUMN(女子選手!D21),FALSE),"")</f>
        <v/>
      </c>
      <c r="M25" s="224" t="str">
        <f>IFERROR(VLOOKUP($I25,追加登録選手!$A$1:$F$1000,COLUMN(女子選手!E21),FALSE),"")</f>
        <v/>
      </c>
      <c r="N25" s="224" t="str">
        <f>IFERROR(VLOOKUP($I25,追加登録選手!$A$1:$F$1000,COLUMN(女子選手!F21),FALSE),"")</f>
        <v/>
      </c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</row>
    <row r="26" spans="1:37" x14ac:dyDescent="0.2">
      <c r="A26" s="217"/>
      <c r="B26" s="219">
        <f t="shared" si="0"/>
        <v>22</v>
      </c>
      <c r="C26" s="219" t="str">
        <f t="shared" si="1"/>
        <v>　　　</v>
      </c>
      <c r="D26" s="219" t="str">
        <f t="shared" si="2"/>
        <v xml:space="preserve"> </v>
      </c>
      <c r="E26" s="219" t="str">
        <f t="shared" si="3"/>
        <v/>
      </c>
      <c r="F26" s="219" t="str">
        <f>初期設定!$C$3</f>
        <v/>
      </c>
      <c r="G26" s="220" t="str">
        <f t="shared" si="4"/>
        <v>　　　()</v>
      </c>
      <c r="H26" s="220"/>
      <c r="I26" s="224">
        <f>MOD(初期設定!$C$4,100)*100+ROW(H22)</f>
        <v>22</v>
      </c>
      <c r="J26" s="224" t="str">
        <f>IFERROR(VLOOKUP($I26,追加登録選手!$A$1:$F$1000,COLUMN(女子選手!B22),FALSE),"")</f>
        <v/>
      </c>
      <c r="K26" s="224" t="str">
        <f>IFERROR(VLOOKUP($I26,追加登録選手!$A$1:$F$1000,COLUMN(女子選手!C22),FALSE),"")</f>
        <v/>
      </c>
      <c r="L26" s="224" t="str">
        <f>IFERROR(VLOOKUP($I26,追加登録選手!$A$1:$F$1000,COLUMN(女子選手!D22),FALSE),"")</f>
        <v/>
      </c>
      <c r="M26" s="224" t="str">
        <f>IFERROR(VLOOKUP($I26,追加登録選手!$A$1:$F$1000,COLUMN(女子選手!E22),FALSE),"")</f>
        <v/>
      </c>
      <c r="N26" s="224" t="str">
        <f>IFERROR(VLOOKUP($I26,追加登録選手!$A$1:$F$1000,COLUMN(女子選手!F22),FALSE),"")</f>
        <v/>
      </c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</row>
    <row r="27" spans="1:37" x14ac:dyDescent="0.2">
      <c r="A27" s="217"/>
      <c r="B27" s="219">
        <f t="shared" si="0"/>
        <v>23</v>
      </c>
      <c r="C27" s="219" t="str">
        <f t="shared" si="1"/>
        <v>　　　</v>
      </c>
      <c r="D27" s="219" t="str">
        <f t="shared" si="2"/>
        <v xml:space="preserve"> </v>
      </c>
      <c r="E27" s="219" t="str">
        <f t="shared" si="3"/>
        <v/>
      </c>
      <c r="F27" s="219" t="str">
        <f>初期設定!$C$3</f>
        <v/>
      </c>
      <c r="G27" s="220" t="str">
        <f t="shared" si="4"/>
        <v>　　　()</v>
      </c>
      <c r="H27" s="220"/>
      <c r="I27" s="224">
        <f>MOD(初期設定!$C$4,100)*100+ROW(H23)</f>
        <v>23</v>
      </c>
      <c r="J27" s="224" t="str">
        <f>IFERROR(VLOOKUP($I27,追加登録選手!$A$1:$F$1000,COLUMN(女子選手!B23),FALSE),"")</f>
        <v/>
      </c>
      <c r="K27" s="224" t="str">
        <f>IFERROR(VLOOKUP($I27,追加登録選手!$A$1:$F$1000,COLUMN(女子選手!C23),FALSE),"")</f>
        <v/>
      </c>
      <c r="L27" s="224" t="str">
        <f>IFERROR(VLOOKUP($I27,追加登録選手!$A$1:$F$1000,COLUMN(女子選手!D23),FALSE),"")</f>
        <v/>
      </c>
      <c r="M27" s="224" t="str">
        <f>IFERROR(VLOOKUP($I27,追加登録選手!$A$1:$F$1000,COLUMN(女子選手!E23),FALSE),"")</f>
        <v/>
      </c>
      <c r="N27" s="224" t="str">
        <f>IFERROR(VLOOKUP($I27,追加登録選手!$A$1:$F$1000,COLUMN(女子選手!F23),FALSE),"")</f>
        <v/>
      </c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</row>
    <row r="28" spans="1:37" x14ac:dyDescent="0.2">
      <c r="A28" s="217"/>
      <c r="B28" s="219">
        <f t="shared" si="0"/>
        <v>24</v>
      </c>
      <c r="C28" s="219" t="str">
        <f t="shared" si="1"/>
        <v>　　　</v>
      </c>
      <c r="D28" s="219" t="str">
        <f t="shared" si="2"/>
        <v xml:space="preserve"> </v>
      </c>
      <c r="E28" s="219" t="str">
        <f t="shared" si="3"/>
        <v/>
      </c>
      <c r="F28" s="219" t="str">
        <f>初期設定!$C$3</f>
        <v/>
      </c>
      <c r="G28" s="220" t="str">
        <f t="shared" si="4"/>
        <v>　　　()</v>
      </c>
      <c r="H28" s="220"/>
      <c r="I28" s="224">
        <f>MOD(初期設定!$C$4,100)*100+ROW(H24)</f>
        <v>24</v>
      </c>
      <c r="J28" s="224" t="str">
        <f>IFERROR(VLOOKUP($I28,追加登録選手!$A$1:$F$1000,COLUMN(女子選手!B24),FALSE),"")</f>
        <v/>
      </c>
      <c r="K28" s="224" t="str">
        <f>IFERROR(VLOOKUP($I28,追加登録選手!$A$1:$F$1000,COLUMN(女子選手!C24),FALSE),"")</f>
        <v/>
      </c>
      <c r="L28" s="224" t="str">
        <f>IFERROR(VLOOKUP($I28,追加登録選手!$A$1:$F$1000,COLUMN(女子選手!D24),FALSE),"")</f>
        <v/>
      </c>
      <c r="M28" s="224" t="str">
        <f>IFERROR(VLOOKUP($I28,追加登録選手!$A$1:$F$1000,COLUMN(女子選手!E24),FALSE),"")</f>
        <v/>
      </c>
      <c r="N28" s="224" t="str">
        <f>IFERROR(VLOOKUP($I28,追加登録選手!$A$1:$F$1000,COLUMN(女子選手!F24),FALSE),"")</f>
        <v/>
      </c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</row>
    <row r="29" spans="1:37" x14ac:dyDescent="0.2">
      <c r="A29" s="217"/>
      <c r="B29" s="219">
        <f t="shared" si="0"/>
        <v>25</v>
      </c>
      <c r="C29" s="219" t="str">
        <f t="shared" si="1"/>
        <v>　　　</v>
      </c>
      <c r="D29" s="219" t="str">
        <f t="shared" si="2"/>
        <v xml:space="preserve"> </v>
      </c>
      <c r="E29" s="219" t="str">
        <f t="shared" si="3"/>
        <v/>
      </c>
      <c r="F29" s="219" t="str">
        <f>初期設定!$C$3</f>
        <v/>
      </c>
      <c r="G29" s="220" t="str">
        <f t="shared" si="4"/>
        <v>　　　()</v>
      </c>
      <c r="H29" s="220"/>
      <c r="I29" s="224">
        <f>MOD(初期設定!$C$4,100)*100+ROW(H25)</f>
        <v>25</v>
      </c>
      <c r="J29" s="224" t="str">
        <f>IFERROR(VLOOKUP($I29,追加登録選手!$A$1:$F$1000,COLUMN(女子選手!B25),FALSE),"")</f>
        <v/>
      </c>
      <c r="K29" s="224" t="str">
        <f>IFERROR(VLOOKUP($I29,追加登録選手!$A$1:$F$1000,COLUMN(女子選手!C25),FALSE),"")</f>
        <v/>
      </c>
      <c r="L29" s="224" t="str">
        <f>IFERROR(VLOOKUP($I29,追加登録選手!$A$1:$F$1000,COLUMN(女子選手!D25),FALSE),"")</f>
        <v/>
      </c>
      <c r="M29" s="224" t="str">
        <f>IFERROR(VLOOKUP($I29,追加登録選手!$A$1:$F$1000,COLUMN(女子選手!E25),FALSE),"")</f>
        <v/>
      </c>
      <c r="N29" s="224" t="str">
        <f>IFERROR(VLOOKUP($I29,追加登録選手!$A$1:$F$1000,COLUMN(女子選手!F25),FALSE),"")</f>
        <v/>
      </c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</row>
    <row r="30" spans="1:37" x14ac:dyDescent="0.2">
      <c r="A30" s="217"/>
      <c r="B30" s="219">
        <f t="shared" si="0"/>
        <v>26</v>
      </c>
      <c r="C30" s="219" t="str">
        <f t="shared" si="1"/>
        <v>　　　</v>
      </c>
      <c r="D30" s="219" t="str">
        <f t="shared" si="2"/>
        <v xml:space="preserve"> </v>
      </c>
      <c r="E30" s="219" t="str">
        <f t="shared" si="3"/>
        <v/>
      </c>
      <c r="F30" s="219" t="str">
        <f>初期設定!$C$3</f>
        <v/>
      </c>
      <c r="G30" s="220" t="str">
        <f t="shared" si="4"/>
        <v>　　　()</v>
      </c>
      <c r="H30" s="220"/>
      <c r="I30" s="224">
        <f>MOD(初期設定!$C$4,100)*100+ROW(H26)</f>
        <v>26</v>
      </c>
      <c r="J30" s="224" t="str">
        <f>IFERROR(VLOOKUP($I30,追加登録選手!$A$1:$F$1000,COLUMN(女子選手!B26),FALSE),"")</f>
        <v/>
      </c>
      <c r="K30" s="224" t="str">
        <f>IFERROR(VLOOKUP($I30,追加登録選手!$A$1:$F$1000,COLUMN(女子選手!C26),FALSE),"")</f>
        <v/>
      </c>
      <c r="L30" s="224" t="str">
        <f>IFERROR(VLOOKUP($I30,追加登録選手!$A$1:$F$1000,COLUMN(女子選手!D26),FALSE),"")</f>
        <v/>
      </c>
      <c r="M30" s="224" t="str">
        <f>IFERROR(VLOOKUP($I30,追加登録選手!$A$1:$F$1000,COLUMN(女子選手!E26),FALSE),"")</f>
        <v/>
      </c>
      <c r="N30" s="224" t="str">
        <f>IFERROR(VLOOKUP($I30,追加登録選手!$A$1:$F$1000,COLUMN(女子選手!F26),FALSE),"")</f>
        <v/>
      </c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</row>
    <row r="31" spans="1:37" x14ac:dyDescent="0.2">
      <c r="A31" s="217"/>
      <c r="B31" s="219">
        <f t="shared" si="0"/>
        <v>27</v>
      </c>
      <c r="C31" s="219" t="str">
        <f t="shared" si="1"/>
        <v>　　　</v>
      </c>
      <c r="D31" s="219" t="str">
        <f t="shared" si="2"/>
        <v xml:space="preserve"> </v>
      </c>
      <c r="E31" s="219" t="str">
        <f t="shared" si="3"/>
        <v/>
      </c>
      <c r="F31" s="219" t="str">
        <f>初期設定!$C$3</f>
        <v/>
      </c>
      <c r="G31" s="220" t="str">
        <f t="shared" si="4"/>
        <v>　　　()</v>
      </c>
      <c r="H31" s="220"/>
      <c r="I31" s="224">
        <f>MOD(初期設定!$C$4,100)*100+ROW(H27)</f>
        <v>27</v>
      </c>
      <c r="J31" s="224" t="str">
        <f>IFERROR(VLOOKUP($I31,追加登録選手!$A$1:$F$1000,COLUMN(女子選手!B27),FALSE),"")</f>
        <v/>
      </c>
      <c r="K31" s="224" t="str">
        <f>IFERROR(VLOOKUP($I31,追加登録選手!$A$1:$F$1000,COLUMN(女子選手!C27),FALSE),"")</f>
        <v/>
      </c>
      <c r="L31" s="224" t="str">
        <f>IFERROR(VLOOKUP($I31,追加登録選手!$A$1:$F$1000,COLUMN(女子選手!D27),FALSE),"")</f>
        <v/>
      </c>
      <c r="M31" s="224" t="str">
        <f>IFERROR(VLOOKUP($I31,追加登録選手!$A$1:$F$1000,COLUMN(女子選手!E27),FALSE),"")</f>
        <v/>
      </c>
      <c r="N31" s="224" t="str">
        <f>IFERROR(VLOOKUP($I31,追加登録選手!$A$1:$F$1000,COLUMN(女子選手!F27),FALSE),"")</f>
        <v/>
      </c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</row>
    <row r="32" spans="1:37" x14ac:dyDescent="0.2">
      <c r="A32" s="217"/>
      <c r="B32" s="219">
        <f t="shared" si="0"/>
        <v>28</v>
      </c>
      <c r="C32" s="219" t="str">
        <f t="shared" si="1"/>
        <v>　　　</v>
      </c>
      <c r="D32" s="219" t="str">
        <f t="shared" si="2"/>
        <v xml:space="preserve"> </v>
      </c>
      <c r="E32" s="219" t="str">
        <f t="shared" si="3"/>
        <v/>
      </c>
      <c r="F32" s="219" t="str">
        <f>初期設定!$C$3</f>
        <v/>
      </c>
      <c r="G32" s="220" t="str">
        <f t="shared" si="4"/>
        <v>　　　()</v>
      </c>
      <c r="H32" s="220"/>
      <c r="I32" s="224">
        <f>MOD(初期設定!$C$4,100)*100+ROW(H28)</f>
        <v>28</v>
      </c>
      <c r="J32" s="224" t="str">
        <f>IFERROR(VLOOKUP($I32,追加登録選手!$A$1:$F$1000,COLUMN(女子選手!B28),FALSE),"")</f>
        <v/>
      </c>
      <c r="K32" s="224" t="str">
        <f>IFERROR(VLOOKUP($I32,追加登録選手!$A$1:$F$1000,COLUMN(女子選手!C28),FALSE),"")</f>
        <v/>
      </c>
      <c r="L32" s="224" t="str">
        <f>IFERROR(VLOOKUP($I32,追加登録選手!$A$1:$F$1000,COLUMN(女子選手!D28),FALSE),"")</f>
        <v/>
      </c>
      <c r="M32" s="224" t="str">
        <f>IFERROR(VLOOKUP($I32,追加登録選手!$A$1:$F$1000,COLUMN(女子選手!E28),FALSE),"")</f>
        <v/>
      </c>
      <c r="N32" s="224" t="str">
        <f>IFERROR(VLOOKUP($I32,追加登録選手!$A$1:$F$1000,COLUMN(女子選手!F28),FALSE),"")</f>
        <v/>
      </c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</row>
    <row r="33" spans="1:37" x14ac:dyDescent="0.2">
      <c r="A33" s="217"/>
      <c r="B33" s="219">
        <f t="shared" si="0"/>
        <v>29</v>
      </c>
      <c r="C33" s="219" t="str">
        <f t="shared" si="1"/>
        <v>　　　</v>
      </c>
      <c r="D33" s="219" t="str">
        <f t="shared" si="2"/>
        <v xml:space="preserve"> </v>
      </c>
      <c r="E33" s="219" t="str">
        <f t="shared" si="3"/>
        <v/>
      </c>
      <c r="F33" s="219" t="str">
        <f>初期設定!$C$3</f>
        <v/>
      </c>
      <c r="G33" s="220" t="str">
        <f t="shared" si="4"/>
        <v>　　　()</v>
      </c>
      <c r="H33" s="220"/>
      <c r="I33" s="224">
        <f>MOD(初期設定!$C$4,100)*100+ROW(H29)</f>
        <v>29</v>
      </c>
      <c r="J33" s="224" t="str">
        <f>IFERROR(VLOOKUP($I33,追加登録選手!$A$1:$F$1000,COLUMN(女子選手!B29),FALSE),"")</f>
        <v/>
      </c>
      <c r="K33" s="224" t="str">
        <f>IFERROR(VLOOKUP($I33,追加登録選手!$A$1:$F$1000,COLUMN(女子選手!C29),FALSE),"")</f>
        <v/>
      </c>
      <c r="L33" s="224" t="str">
        <f>IFERROR(VLOOKUP($I33,追加登録選手!$A$1:$F$1000,COLUMN(女子選手!D29),FALSE),"")</f>
        <v/>
      </c>
      <c r="M33" s="224" t="str">
        <f>IFERROR(VLOOKUP($I33,追加登録選手!$A$1:$F$1000,COLUMN(女子選手!E29),FALSE),"")</f>
        <v/>
      </c>
      <c r="N33" s="224" t="str">
        <f>IFERROR(VLOOKUP($I33,追加登録選手!$A$1:$F$1000,COLUMN(女子選手!F29),FALSE),"")</f>
        <v/>
      </c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</row>
    <row r="34" spans="1:37" x14ac:dyDescent="0.2">
      <c r="A34" s="217"/>
      <c r="B34" s="219">
        <f t="shared" si="0"/>
        <v>30</v>
      </c>
      <c r="C34" s="219" t="str">
        <f t="shared" si="1"/>
        <v>　　　</v>
      </c>
      <c r="D34" s="219" t="str">
        <f t="shared" si="2"/>
        <v xml:space="preserve"> </v>
      </c>
      <c r="E34" s="219" t="str">
        <f t="shared" si="3"/>
        <v/>
      </c>
      <c r="F34" s="219" t="str">
        <f>初期設定!$C$3</f>
        <v/>
      </c>
      <c r="G34" s="220" t="str">
        <f t="shared" si="4"/>
        <v>　　　()</v>
      </c>
      <c r="H34" s="220"/>
      <c r="I34" s="224">
        <f>MOD(初期設定!$C$4,100)*100+ROW(H30)</f>
        <v>30</v>
      </c>
      <c r="J34" s="224" t="str">
        <f>IFERROR(VLOOKUP($I34,追加登録選手!$A$1:$F$1000,COLUMN(女子選手!B30),FALSE),"")</f>
        <v/>
      </c>
      <c r="K34" s="224" t="str">
        <f>IFERROR(VLOOKUP($I34,追加登録選手!$A$1:$F$1000,COLUMN(女子選手!C30),FALSE),"")</f>
        <v/>
      </c>
      <c r="L34" s="224" t="str">
        <f>IFERROR(VLOOKUP($I34,追加登録選手!$A$1:$F$1000,COLUMN(女子選手!D30),FALSE),"")</f>
        <v/>
      </c>
      <c r="M34" s="224" t="str">
        <f>IFERROR(VLOOKUP($I34,追加登録選手!$A$1:$F$1000,COLUMN(女子選手!E30),FALSE),"")</f>
        <v/>
      </c>
      <c r="N34" s="224" t="str">
        <f>IFERROR(VLOOKUP($I34,追加登録選手!$A$1:$F$1000,COLUMN(女子選手!F30),FALSE),"")</f>
        <v/>
      </c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</row>
    <row r="35" spans="1:37" x14ac:dyDescent="0.2">
      <c r="A35" s="217"/>
      <c r="B35" s="219">
        <f t="shared" si="0"/>
        <v>31</v>
      </c>
      <c r="C35" s="219" t="str">
        <f t="shared" si="1"/>
        <v>　　　</v>
      </c>
      <c r="D35" s="219" t="str">
        <f t="shared" si="2"/>
        <v xml:space="preserve"> </v>
      </c>
      <c r="E35" s="219" t="str">
        <f t="shared" si="3"/>
        <v/>
      </c>
      <c r="F35" s="219" t="str">
        <f>初期設定!$C$3</f>
        <v/>
      </c>
      <c r="G35" s="220" t="str">
        <f t="shared" si="4"/>
        <v>　　　()</v>
      </c>
      <c r="H35" s="220"/>
      <c r="I35" s="224">
        <f>MOD(初期設定!$C$4,100)*100+ROW(H31)</f>
        <v>31</v>
      </c>
      <c r="J35" s="224" t="str">
        <f>IFERROR(VLOOKUP($I35,追加登録選手!$A$1:$F$1000,COLUMN(女子選手!B31),FALSE),"")</f>
        <v/>
      </c>
      <c r="K35" s="224" t="str">
        <f>IFERROR(VLOOKUP($I35,追加登録選手!$A$1:$F$1000,COLUMN(女子選手!C31),FALSE),"")</f>
        <v/>
      </c>
      <c r="L35" s="224" t="str">
        <f>IFERROR(VLOOKUP($I35,追加登録選手!$A$1:$F$1000,COLUMN(女子選手!D31),FALSE),"")</f>
        <v/>
      </c>
      <c r="M35" s="224" t="str">
        <f>IFERROR(VLOOKUP($I35,追加登録選手!$A$1:$F$1000,COLUMN(女子選手!E31),FALSE),"")</f>
        <v/>
      </c>
      <c r="N35" s="224" t="str">
        <f>IFERROR(VLOOKUP($I35,追加登録選手!$A$1:$F$1000,COLUMN(女子選手!F31),FALSE),"")</f>
        <v/>
      </c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</row>
    <row r="36" spans="1:37" x14ac:dyDescent="0.2">
      <c r="A36" s="217"/>
      <c r="B36" s="219">
        <f t="shared" si="0"/>
        <v>32</v>
      </c>
      <c r="C36" s="219" t="str">
        <f t="shared" si="1"/>
        <v>　　　</v>
      </c>
      <c r="D36" s="219" t="str">
        <f t="shared" si="2"/>
        <v xml:space="preserve"> </v>
      </c>
      <c r="E36" s="219" t="str">
        <f t="shared" si="3"/>
        <v/>
      </c>
      <c r="F36" s="219" t="str">
        <f>初期設定!$C$3</f>
        <v/>
      </c>
      <c r="G36" s="220" t="str">
        <f t="shared" si="4"/>
        <v>　　　()</v>
      </c>
      <c r="H36" s="220"/>
      <c r="I36" s="224">
        <f>MOD(初期設定!$C$4,100)*100+ROW(H32)</f>
        <v>32</v>
      </c>
      <c r="J36" s="224" t="str">
        <f>IFERROR(VLOOKUP($I36,追加登録選手!$A$1:$F$1000,COLUMN(女子選手!B32),FALSE),"")</f>
        <v/>
      </c>
      <c r="K36" s="224" t="str">
        <f>IFERROR(VLOOKUP($I36,追加登録選手!$A$1:$F$1000,COLUMN(女子選手!C32),FALSE),"")</f>
        <v/>
      </c>
      <c r="L36" s="224" t="str">
        <f>IFERROR(VLOOKUP($I36,追加登録選手!$A$1:$F$1000,COLUMN(女子選手!D32),FALSE),"")</f>
        <v/>
      </c>
      <c r="M36" s="224" t="str">
        <f>IFERROR(VLOOKUP($I36,追加登録選手!$A$1:$F$1000,COLUMN(女子選手!E32),FALSE),"")</f>
        <v/>
      </c>
      <c r="N36" s="224" t="str">
        <f>IFERROR(VLOOKUP($I36,追加登録選手!$A$1:$F$1000,COLUMN(女子選手!F32),FALSE),"")</f>
        <v/>
      </c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</row>
    <row r="37" spans="1:37" x14ac:dyDescent="0.2">
      <c r="A37" s="217"/>
      <c r="B37" s="219">
        <f t="shared" si="0"/>
        <v>33</v>
      </c>
      <c r="C37" s="219" t="str">
        <f t="shared" si="1"/>
        <v>　　　</v>
      </c>
      <c r="D37" s="219" t="str">
        <f t="shared" si="2"/>
        <v xml:space="preserve"> </v>
      </c>
      <c r="E37" s="219" t="str">
        <f t="shared" si="3"/>
        <v/>
      </c>
      <c r="F37" s="219" t="str">
        <f>初期設定!$C$3</f>
        <v/>
      </c>
      <c r="G37" s="220" t="str">
        <f t="shared" si="4"/>
        <v>　　　()</v>
      </c>
      <c r="H37" s="220"/>
      <c r="I37" s="224">
        <f>MOD(初期設定!$C$4,100)*100+ROW(H33)</f>
        <v>33</v>
      </c>
      <c r="J37" s="224" t="str">
        <f>IFERROR(VLOOKUP($I37,追加登録選手!$A$1:$F$1000,COLUMN(女子選手!B33),FALSE),"")</f>
        <v/>
      </c>
      <c r="K37" s="224" t="str">
        <f>IFERROR(VLOOKUP($I37,追加登録選手!$A$1:$F$1000,COLUMN(女子選手!C33),FALSE),"")</f>
        <v/>
      </c>
      <c r="L37" s="224" t="str">
        <f>IFERROR(VLOOKUP($I37,追加登録選手!$A$1:$F$1000,COLUMN(女子選手!D33),FALSE),"")</f>
        <v/>
      </c>
      <c r="M37" s="224" t="str">
        <f>IFERROR(VLOOKUP($I37,追加登録選手!$A$1:$F$1000,COLUMN(女子選手!E33),FALSE),"")</f>
        <v/>
      </c>
      <c r="N37" s="224" t="str">
        <f>IFERROR(VLOOKUP($I37,追加登録選手!$A$1:$F$1000,COLUMN(女子選手!F33),FALSE),"")</f>
        <v/>
      </c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</row>
    <row r="38" spans="1:37" x14ac:dyDescent="0.2">
      <c r="A38" s="217"/>
      <c r="B38" s="219">
        <f t="shared" si="0"/>
        <v>34</v>
      </c>
      <c r="C38" s="219" t="str">
        <f t="shared" si="1"/>
        <v>　　　</v>
      </c>
      <c r="D38" s="219" t="str">
        <f t="shared" si="2"/>
        <v xml:space="preserve"> </v>
      </c>
      <c r="E38" s="219" t="str">
        <f t="shared" si="3"/>
        <v/>
      </c>
      <c r="F38" s="219" t="str">
        <f>初期設定!$C$3</f>
        <v/>
      </c>
      <c r="G38" s="220" t="str">
        <f t="shared" si="4"/>
        <v>　　　()</v>
      </c>
      <c r="H38" s="220"/>
      <c r="I38" s="224">
        <f>MOD(初期設定!$C$4,100)*100+ROW(H34)</f>
        <v>34</v>
      </c>
      <c r="J38" s="224" t="str">
        <f>IFERROR(VLOOKUP($I38,追加登録選手!$A$1:$F$1000,COLUMN(女子選手!B34),FALSE),"")</f>
        <v/>
      </c>
      <c r="K38" s="224" t="str">
        <f>IFERROR(VLOOKUP($I38,追加登録選手!$A$1:$F$1000,COLUMN(女子選手!C34),FALSE),"")</f>
        <v/>
      </c>
      <c r="L38" s="224" t="str">
        <f>IFERROR(VLOOKUP($I38,追加登録選手!$A$1:$F$1000,COLUMN(女子選手!D34),FALSE),"")</f>
        <v/>
      </c>
      <c r="M38" s="224" t="str">
        <f>IFERROR(VLOOKUP($I38,追加登録選手!$A$1:$F$1000,COLUMN(女子選手!E34),FALSE),"")</f>
        <v/>
      </c>
      <c r="N38" s="224" t="str">
        <f>IFERROR(VLOOKUP($I38,追加登録選手!$A$1:$F$1000,COLUMN(女子選手!F34),FALSE),"")</f>
        <v/>
      </c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</row>
    <row r="39" spans="1:37" x14ac:dyDescent="0.2">
      <c r="A39" s="217"/>
      <c r="B39" s="219">
        <f t="shared" si="0"/>
        <v>35</v>
      </c>
      <c r="C39" s="219" t="str">
        <f t="shared" si="1"/>
        <v>　　　</v>
      </c>
      <c r="D39" s="219" t="str">
        <f t="shared" si="2"/>
        <v xml:space="preserve"> </v>
      </c>
      <c r="E39" s="219" t="str">
        <f t="shared" si="3"/>
        <v/>
      </c>
      <c r="F39" s="219" t="str">
        <f>初期設定!$C$3</f>
        <v/>
      </c>
      <c r="G39" s="220" t="str">
        <f t="shared" si="4"/>
        <v>　　　()</v>
      </c>
      <c r="H39" s="220"/>
      <c r="I39" s="224">
        <f>MOD(初期設定!$C$4,100)*100+ROW(H35)</f>
        <v>35</v>
      </c>
      <c r="J39" s="224" t="str">
        <f>IFERROR(VLOOKUP($I39,追加登録選手!$A$1:$F$1000,COLUMN(女子選手!B35),FALSE),"")</f>
        <v/>
      </c>
      <c r="K39" s="224" t="str">
        <f>IFERROR(VLOOKUP($I39,追加登録選手!$A$1:$F$1000,COLUMN(女子選手!C35),FALSE),"")</f>
        <v/>
      </c>
      <c r="L39" s="224" t="str">
        <f>IFERROR(VLOOKUP($I39,追加登録選手!$A$1:$F$1000,COLUMN(女子選手!D35),FALSE),"")</f>
        <v/>
      </c>
      <c r="M39" s="224" t="str">
        <f>IFERROR(VLOOKUP($I39,追加登録選手!$A$1:$F$1000,COLUMN(女子選手!E35),FALSE),"")</f>
        <v/>
      </c>
      <c r="N39" s="224" t="str">
        <f>IFERROR(VLOOKUP($I39,追加登録選手!$A$1:$F$1000,COLUMN(女子選手!F35),FALSE),"")</f>
        <v/>
      </c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</row>
    <row r="40" spans="1:37" x14ac:dyDescent="0.2">
      <c r="A40" s="217"/>
      <c r="B40" s="219">
        <f t="shared" si="0"/>
        <v>36</v>
      </c>
      <c r="C40" s="219" t="str">
        <f t="shared" si="1"/>
        <v>　　　</v>
      </c>
      <c r="D40" s="219" t="str">
        <f t="shared" si="2"/>
        <v xml:space="preserve"> </v>
      </c>
      <c r="E40" s="219" t="str">
        <f t="shared" si="3"/>
        <v/>
      </c>
      <c r="F40" s="219" t="str">
        <f>初期設定!$C$3</f>
        <v/>
      </c>
      <c r="G40" s="220" t="str">
        <f t="shared" si="4"/>
        <v>　　　()</v>
      </c>
      <c r="H40" s="220"/>
      <c r="I40" s="224">
        <f>MOD(初期設定!$C$4,100)*100+ROW(H36)</f>
        <v>36</v>
      </c>
      <c r="J40" s="224" t="str">
        <f>IFERROR(VLOOKUP($I40,追加登録選手!$A$1:$F$1000,COLUMN(女子選手!B36),FALSE),"")</f>
        <v/>
      </c>
      <c r="K40" s="224" t="str">
        <f>IFERROR(VLOOKUP($I40,追加登録選手!$A$1:$F$1000,COLUMN(女子選手!C36),FALSE),"")</f>
        <v/>
      </c>
      <c r="L40" s="224" t="str">
        <f>IFERROR(VLOOKUP($I40,追加登録選手!$A$1:$F$1000,COLUMN(女子選手!D36),FALSE),"")</f>
        <v/>
      </c>
      <c r="M40" s="224" t="str">
        <f>IFERROR(VLOOKUP($I40,追加登録選手!$A$1:$F$1000,COLUMN(女子選手!E36),FALSE),"")</f>
        <v/>
      </c>
      <c r="N40" s="224" t="str">
        <f>IFERROR(VLOOKUP($I40,追加登録選手!$A$1:$F$1000,COLUMN(女子選手!F36),FALSE),"")</f>
        <v/>
      </c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</row>
    <row r="41" spans="1:37" x14ac:dyDescent="0.2">
      <c r="A41" s="217"/>
      <c r="B41" s="219">
        <f t="shared" si="0"/>
        <v>37</v>
      </c>
      <c r="C41" s="219" t="str">
        <f t="shared" si="1"/>
        <v>　　　</v>
      </c>
      <c r="D41" s="219" t="str">
        <f t="shared" si="2"/>
        <v xml:space="preserve"> </v>
      </c>
      <c r="E41" s="219" t="str">
        <f t="shared" si="3"/>
        <v/>
      </c>
      <c r="F41" s="219" t="str">
        <f>初期設定!$C$3</f>
        <v/>
      </c>
      <c r="G41" s="220" t="str">
        <f t="shared" si="4"/>
        <v>　　　()</v>
      </c>
      <c r="H41" s="220"/>
      <c r="I41" s="224">
        <f>MOD(初期設定!$C$4,100)*100+ROW(H37)</f>
        <v>37</v>
      </c>
      <c r="J41" s="224" t="str">
        <f>IFERROR(VLOOKUP($I41,追加登録選手!$A$1:$F$1000,COLUMN(女子選手!B37),FALSE),"")</f>
        <v/>
      </c>
      <c r="K41" s="224" t="str">
        <f>IFERROR(VLOOKUP($I41,追加登録選手!$A$1:$F$1000,COLUMN(女子選手!C37),FALSE),"")</f>
        <v/>
      </c>
      <c r="L41" s="224" t="str">
        <f>IFERROR(VLOOKUP($I41,追加登録選手!$A$1:$F$1000,COLUMN(女子選手!D37),FALSE),"")</f>
        <v/>
      </c>
      <c r="M41" s="224" t="str">
        <f>IFERROR(VLOOKUP($I41,追加登録選手!$A$1:$F$1000,COLUMN(女子選手!E37),FALSE),"")</f>
        <v/>
      </c>
      <c r="N41" s="224" t="str">
        <f>IFERROR(VLOOKUP($I41,追加登録選手!$A$1:$F$1000,COLUMN(女子選手!F37),FALSE),"")</f>
        <v/>
      </c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</row>
    <row r="42" spans="1:37" x14ac:dyDescent="0.2">
      <c r="A42" s="217"/>
      <c r="B42" s="219">
        <f t="shared" si="0"/>
        <v>38</v>
      </c>
      <c r="C42" s="219" t="str">
        <f t="shared" si="1"/>
        <v>　　　</v>
      </c>
      <c r="D42" s="219" t="str">
        <f t="shared" si="2"/>
        <v xml:space="preserve"> </v>
      </c>
      <c r="E42" s="219" t="str">
        <f t="shared" si="3"/>
        <v/>
      </c>
      <c r="F42" s="219" t="str">
        <f>初期設定!$C$3</f>
        <v/>
      </c>
      <c r="G42" s="220" t="str">
        <f t="shared" si="4"/>
        <v>　　　()</v>
      </c>
      <c r="H42" s="220"/>
      <c r="I42" s="224">
        <f>MOD(初期設定!$C$4,100)*100+ROW(H38)</f>
        <v>38</v>
      </c>
      <c r="J42" s="224" t="str">
        <f>IFERROR(VLOOKUP($I42,追加登録選手!$A$1:$F$1000,COLUMN(女子選手!B38),FALSE),"")</f>
        <v/>
      </c>
      <c r="K42" s="224" t="str">
        <f>IFERROR(VLOOKUP($I42,追加登録選手!$A$1:$F$1000,COLUMN(女子選手!C38),FALSE),"")</f>
        <v/>
      </c>
      <c r="L42" s="224" t="str">
        <f>IFERROR(VLOOKUP($I42,追加登録選手!$A$1:$F$1000,COLUMN(女子選手!D38),FALSE),"")</f>
        <v/>
      </c>
      <c r="M42" s="224" t="str">
        <f>IFERROR(VLOOKUP($I42,追加登録選手!$A$1:$F$1000,COLUMN(女子選手!E38),FALSE),"")</f>
        <v/>
      </c>
      <c r="N42" s="224" t="str">
        <f>IFERROR(VLOOKUP($I42,追加登録選手!$A$1:$F$1000,COLUMN(女子選手!F38),FALSE),"")</f>
        <v/>
      </c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</row>
    <row r="43" spans="1:37" x14ac:dyDescent="0.2">
      <c r="A43" s="217"/>
      <c r="B43" s="219">
        <f t="shared" si="0"/>
        <v>39</v>
      </c>
      <c r="C43" s="219" t="str">
        <f t="shared" si="1"/>
        <v>　　　</v>
      </c>
      <c r="D43" s="219" t="str">
        <f t="shared" si="2"/>
        <v xml:space="preserve"> </v>
      </c>
      <c r="E43" s="219" t="str">
        <f t="shared" si="3"/>
        <v/>
      </c>
      <c r="F43" s="219" t="str">
        <f>初期設定!$C$3</f>
        <v/>
      </c>
      <c r="G43" s="220" t="str">
        <f t="shared" si="4"/>
        <v>　　　()</v>
      </c>
      <c r="H43" s="220"/>
      <c r="I43" s="224">
        <f>MOD(初期設定!$C$4,100)*100+ROW(H39)</f>
        <v>39</v>
      </c>
      <c r="J43" s="224" t="str">
        <f>IFERROR(VLOOKUP($I43,追加登録選手!$A$1:$F$1000,COLUMN(女子選手!B39),FALSE),"")</f>
        <v/>
      </c>
      <c r="K43" s="224" t="str">
        <f>IFERROR(VLOOKUP($I43,追加登録選手!$A$1:$F$1000,COLUMN(女子選手!C39),FALSE),"")</f>
        <v/>
      </c>
      <c r="L43" s="224" t="str">
        <f>IFERROR(VLOOKUP($I43,追加登録選手!$A$1:$F$1000,COLUMN(女子選手!D39),FALSE),"")</f>
        <v/>
      </c>
      <c r="M43" s="224" t="str">
        <f>IFERROR(VLOOKUP($I43,追加登録選手!$A$1:$F$1000,COLUMN(女子選手!E39),FALSE),"")</f>
        <v/>
      </c>
      <c r="N43" s="224" t="str">
        <f>IFERROR(VLOOKUP($I43,追加登録選手!$A$1:$F$1000,COLUMN(女子選手!F39),FALSE),"")</f>
        <v/>
      </c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</row>
    <row r="44" spans="1:37" x14ac:dyDescent="0.2">
      <c r="A44" s="217"/>
      <c r="B44" s="219">
        <f t="shared" si="0"/>
        <v>40</v>
      </c>
      <c r="C44" s="219" t="str">
        <f t="shared" si="1"/>
        <v>　　　</v>
      </c>
      <c r="D44" s="219" t="str">
        <f t="shared" si="2"/>
        <v xml:space="preserve"> </v>
      </c>
      <c r="E44" s="219" t="str">
        <f t="shared" si="3"/>
        <v/>
      </c>
      <c r="F44" s="219" t="str">
        <f>初期設定!$C$3</f>
        <v/>
      </c>
      <c r="G44" s="220" t="str">
        <f t="shared" si="4"/>
        <v>　　　()</v>
      </c>
      <c r="H44" s="220"/>
      <c r="I44" s="224">
        <f>MOD(初期設定!$C$4,100)*100+ROW(H40)</f>
        <v>40</v>
      </c>
      <c r="J44" s="224" t="str">
        <f>IFERROR(VLOOKUP($I44,追加登録選手!$A$1:$F$1000,COLUMN(女子選手!B40),FALSE),"")</f>
        <v/>
      </c>
      <c r="K44" s="224" t="str">
        <f>IFERROR(VLOOKUP($I44,追加登録選手!$A$1:$F$1000,COLUMN(女子選手!C40),FALSE),"")</f>
        <v/>
      </c>
      <c r="L44" s="224" t="str">
        <f>IFERROR(VLOOKUP($I44,追加登録選手!$A$1:$F$1000,COLUMN(女子選手!D40),FALSE),"")</f>
        <v/>
      </c>
      <c r="M44" s="224" t="str">
        <f>IFERROR(VLOOKUP($I44,追加登録選手!$A$1:$F$1000,COLUMN(女子選手!E40),FALSE),"")</f>
        <v/>
      </c>
      <c r="N44" s="224" t="str">
        <f>IFERROR(VLOOKUP($I44,追加登録選手!$A$1:$F$1000,COLUMN(女子選手!F40),FALSE),"")</f>
        <v/>
      </c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</row>
    <row r="45" spans="1:37" x14ac:dyDescent="0.2">
      <c r="A45" s="217"/>
      <c r="B45" s="219">
        <f t="shared" si="0"/>
        <v>41</v>
      </c>
      <c r="C45" s="219" t="str">
        <f t="shared" si="1"/>
        <v>　　　</v>
      </c>
      <c r="D45" s="219" t="str">
        <f t="shared" si="2"/>
        <v xml:space="preserve"> </v>
      </c>
      <c r="E45" s="219" t="str">
        <f t="shared" si="3"/>
        <v/>
      </c>
      <c r="F45" s="219" t="str">
        <f>初期設定!$C$3</f>
        <v/>
      </c>
      <c r="G45" s="220" t="str">
        <f t="shared" si="4"/>
        <v>　　　()</v>
      </c>
      <c r="H45" s="220"/>
      <c r="I45" s="224">
        <f>MOD(初期設定!$C$4,100)*100+ROW(H41)</f>
        <v>41</v>
      </c>
      <c r="J45" s="224" t="str">
        <f>IFERROR(VLOOKUP($I45,追加登録選手!$A$1:$F$1000,COLUMN(女子選手!B41),FALSE),"")</f>
        <v/>
      </c>
      <c r="K45" s="224" t="str">
        <f>IFERROR(VLOOKUP($I45,追加登録選手!$A$1:$F$1000,COLUMN(女子選手!C41),FALSE),"")</f>
        <v/>
      </c>
      <c r="L45" s="224" t="str">
        <f>IFERROR(VLOOKUP($I45,追加登録選手!$A$1:$F$1000,COLUMN(女子選手!D41),FALSE),"")</f>
        <v/>
      </c>
      <c r="M45" s="224" t="str">
        <f>IFERROR(VLOOKUP($I45,追加登録選手!$A$1:$F$1000,COLUMN(女子選手!E41),FALSE),"")</f>
        <v/>
      </c>
      <c r="N45" s="224" t="str">
        <f>IFERROR(VLOOKUP($I45,追加登録選手!$A$1:$F$1000,COLUMN(女子選手!F41),FALSE),"")</f>
        <v/>
      </c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</row>
    <row r="46" spans="1:37" x14ac:dyDescent="0.2">
      <c r="A46" s="217"/>
      <c r="B46" s="219">
        <f t="shared" si="0"/>
        <v>42</v>
      </c>
      <c r="C46" s="219" t="str">
        <f t="shared" si="1"/>
        <v>　　　</v>
      </c>
      <c r="D46" s="219" t="str">
        <f t="shared" si="2"/>
        <v xml:space="preserve"> </v>
      </c>
      <c r="E46" s="219" t="str">
        <f t="shared" si="3"/>
        <v/>
      </c>
      <c r="F46" s="219" t="str">
        <f>初期設定!$C$3</f>
        <v/>
      </c>
      <c r="G46" s="220" t="str">
        <f t="shared" si="4"/>
        <v>　　　()</v>
      </c>
      <c r="H46" s="220"/>
      <c r="I46" s="224">
        <f>MOD(初期設定!$C$4,100)*100+ROW(H42)</f>
        <v>42</v>
      </c>
      <c r="J46" s="224" t="str">
        <f>IFERROR(VLOOKUP($I46,追加登録選手!$A$1:$F$1000,COLUMN(女子選手!B42),FALSE),"")</f>
        <v/>
      </c>
      <c r="K46" s="224" t="str">
        <f>IFERROR(VLOOKUP($I46,追加登録選手!$A$1:$F$1000,COLUMN(女子選手!C42),FALSE),"")</f>
        <v/>
      </c>
      <c r="L46" s="224" t="str">
        <f>IFERROR(VLOOKUP($I46,追加登録選手!$A$1:$F$1000,COLUMN(女子選手!D42),FALSE),"")</f>
        <v/>
      </c>
      <c r="M46" s="224" t="str">
        <f>IFERROR(VLOOKUP($I46,追加登録選手!$A$1:$F$1000,COLUMN(女子選手!E42),FALSE),"")</f>
        <v/>
      </c>
      <c r="N46" s="224" t="str">
        <f>IFERROR(VLOOKUP($I46,追加登録選手!$A$1:$F$1000,COLUMN(女子選手!F42),FALSE),"")</f>
        <v/>
      </c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</row>
    <row r="47" spans="1:37" x14ac:dyDescent="0.2">
      <c r="A47" s="217"/>
      <c r="B47" s="219">
        <f t="shared" si="0"/>
        <v>43</v>
      </c>
      <c r="C47" s="219" t="str">
        <f t="shared" si="1"/>
        <v>　　　</v>
      </c>
      <c r="D47" s="219" t="str">
        <f t="shared" si="2"/>
        <v xml:space="preserve"> </v>
      </c>
      <c r="E47" s="219" t="str">
        <f t="shared" si="3"/>
        <v/>
      </c>
      <c r="F47" s="219" t="str">
        <f>初期設定!$C$3</f>
        <v/>
      </c>
      <c r="G47" s="220" t="str">
        <f t="shared" si="4"/>
        <v>　　　()</v>
      </c>
      <c r="H47" s="220"/>
      <c r="I47" s="224">
        <f>MOD(初期設定!$C$4,100)*100+ROW(H43)</f>
        <v>43</v>
      </c>
      <c r="J47" s="224" t="str">
        <f>IFERROR(VLOOKUP($I47,追加登録選手!$A$1:$F$1000,COLUMN(女子選手!B43),FALSE),"")</f>
        <v/>
      </c>
      <c r="K47" s="224" t="str">
        <f>IFERROR(VLOOKUP($I47,追加登録選手!$A$1:$F$1000,COLUMN(女子選手!C43),FALSE),"")</f>
        <v/>
      </c>
      <c r="L47" s="224" t="str">
        <f>IFERROR(VLOOKUP($I47,追加登録選手!$A$1:$F$1000,COLUMN(女子選手!D43),FALSE),"")</f>
        <v/>
      </c>
      <c r="M47" s="224" t="str">
        <f>IFERROR(VLOOKUP($I47,追加登録選手!$A$1:$F$1000,COLUMN(女子選手!E43),FALSE),"")</f>
        <v/>
      </c>
      <c r="N47" s="224" t="str">
        <f>IFERROR(VLOOKUP($I47,追加登録選手!$A$1:$F$1000,COLUMN(女子選手!F43),FALSE),"")</f>
        <v/>
      </c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</row>
    <row r="48" spans="1:37" x14ac:dyDescent="0.2">
      <c r="A48" s="217"/>
      <c r="B48" s="219">
        <f t="shared" si="0"/>
        <v>44</v>
      </c>
      <c r="C48" s="219" t="str">
        <f t="shared" si="1"/>
        <v>　　　</v>
      </c>
      <c r="D48" s="219" t="str">
        <f t="shared" si="2"/>
        <v xml:space="preserve"> </v>
      </c>
      <c r="E48" s="219" t="str">
        <f t="shared" si="3"/>
        <v/>
      </c>
      <c r="F48" s="219" t="str">
        <f>初期設定!$C$3</f>
        <v/>
      </c>
      <c r="G48" s="220" t="str">
        <f t="shared" si="4"/>
        <v>　　　()</v>
      </c>
      <c r="H48" s="220"/>
      <c r="I48" s="224">
        <f>MOD(初期設定!$C$4,100)*100+ROW(H44)</f>
        <v>44</v>
      </c>
      <c r="J48" s="224" t="str">
        <f>IFERROR(VLOOKUP($I48,追加登録選手!$A$1:$F$1000,COLUMN(女子選手!B44),FALSE),"")</f>
        <v/>
      </c>
      <c r="K48" s="224" t="str">
        <f>IFERROR(VLOOKUP($I48,追加登録選手!$A$1:$F$1000,COLUMN(女子選手!C44),FALSE),"")</f>
        <v/>
      </c>
      <c r="L48" s="224" t="str">
        <f>IFERROR(VLOOKUP($I48,追加登録選手!$A$1:$F$1000,COLUMN(女子選手!D44),FALSE),"")</f>
        <v/>
      </c>
      <c r="M48" s="224" t="str">
        <f>IFERROR(VLOOKUP($I48,追加登録選手!$A$1:$F$1000,COLUMN(女子選手!E44),FALSE),"")</f>
        <v/>
      </c>
      <c r="N48" s="224" t="str">
        <f>IFERROR(VLOOKUP($I48,追加登録選手!$A$1:$F$1000,COLUMN(女子選手!F44),FALSE),"")</f>
        <v/>
      </c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</row>
    <row r="49" spans="1:37" x14ac:dyDescent="0.2">
      <c r="A49" s="217"/>
      <c r="B49" s="219">
        <f t="shared" si="0"/>
        <v>45</v>
      </c>
      <c r="C49" s="219" t="str">
        <f t="shared" si="1"/>
        <v>　　　</v>
      </c>
      <c r="D49" s="219" t="str">
        <f t="shared" si="2"/>
        <v xml:space="preserve"> </v>
      </c>
      <c r="E49" s="219" t="str">
        <f t="shared" si="3"/>
        <v/>
      </c>
      <c r="F49" s="219" t="str">
        <f>初期設定!$C$3</f>
        <v/>
      </c>
      <c r="G49" s="220" t="str">
        <f t="shared" si="4"/>
        <v>　　　()</v>
      </c>
      <c r="H49" s="220"/>
      <c r="I49" s="224">
        <f>MOD(初期設定!$C$4,100)*100+ROW(H45)</f>
        <v>45</v>
      </c>
      <c r="J49" s="224" t="str">
        <f>IFERROR(VLOOKUP($I49,追加登録選手!$A$1:$F$1000,COLUMN(女子選手!B45),FALSE),"")</f>
        <v/>
      </c>
      <c r="K49" s="224" t="str">
        <f>IFERROR(VLOOKUP($I49,追加登録選手!$A$1:$F$1000,COLUMN(女子選手!C45),FALSE),"")</f>
        <v/>
      </c>
      <c r="L49" s="224" t="str">
        <f>IFERROR(VLOOKUP($I49,追加登録選手!$A$1:$F$1000,COLUMN(女子選手!D45),FALSE),"")</f>
        <v/>
      </c>
      <c r="M49" s="224" t="str">
        <f>IFERROR(VLOOKUP($I49,追加登録選手!$A$1:$F$1000,COLUMN(女子選手!E45),FALSE),"")</f>
        <v/>
      </c>
      <c r="N49" s="224" t="str">
        <f>IFERROR(VLOOKUP($I49,追加登録選手!$A$1:$F$1000,COLUMN(女子選手!F45),FALSE),"")</f>
        <v/>
      </c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</row>
    <row r="50" spans="1:37" x14ac:dyDescent="0.2">
      <c r="A50" s="217"/>
      <c r="B50" s="219">
        <f t="shared" si="0"/>
        <v>46</v>
      </c>
      <c r="C50" s="219" t="str">
        <f t="shared" si="1"/>
        <v>　　　</v>
      </c>
      <c r="D50" s="219" t="str">
        <f t="shared" si="2"/>
        <v xml:space="preserve"> </v>
      </c>
      <c r="E50" s="219" t="str">
        <f t="shared" si="3"/>
        <v/>
      </c>
      <c r="F50" s="219" t="str">
        <f>初期設定!$C$3</f>
        <v/>
      </c>
      <c r="G50" s="220" t="str">
        <f t="shared" si="4"/>
        <v>　　　()</v>
      </c>
      <c r="H50" s="220"/>
      <c r="I50" s="224">
        <f>MOD(初期設定!$C$4,100)*100+ROW(H46)</f>
        <v>46</v>
      </c>
      <c r="J50" s="224" t="str">
        <f>IFERROR(VLOOKUP($I50,追加登録選手!$A$1:$F$1000,COLUMN(女子選手!B46),FALSE),"")</f>
        <v/>
      </c>
      <c r="K50" s="224" t="str">
        <f>IFERROR(VLOOKUP($I50,追加登録選手!$A$1:$F$1000,COLUMN(女子選手!C46),FALSE),"")</f>
        <v/>
      </c>
      <c r="L50" s="224" t="str">
        <f>IFERROR(VLOOKUP($I50,追加登録選手!$A$1:$F$1000,COLUMN(女子選手!D46),FALSE),"")</f>
        <v/>
      </c>
      <c r="M50" s="224" t="str">
        <f>IFERROR(VLOOKUP($I50,追加登録選手!$A$1:$F$1000,COLUMN(女子選手!E46),FALSE),"")</f>
        <v/>
      </c>
      <c r="N50" s="224" t="str">
        <f>IFERROR(VLOOKUP($I50,追加登録選手!$A$1:$F$1000,COLUMN(女子選手!F46),FALSE),"")</f>
        <v/>
      </c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</row>
    <row r="51" spans="1:37" x14ac:dyDescent="0.2">
      <c r="A51" s="217"/>
      <c r="B51" s="219">
        <f t="shared" si="0"/>
        <v>47</v>
      </c>
      <c r="C51" s="219" t="str">
        <f t="shared" si="1"/>
        <v>　　　</v>
      </c>
      <c r="D51" s="219" t="str">
        <f t="shared" si="2"/>
        <v xml:space="preserve"> </v>
      </c>
      <c r="E51" s="219" t="str">
        <f t="shared" si="3"/>
        <v/>
      </c>
      <c r="F51" s="219" t="str">
        <f>初期設定!$C$3</f>
        <v/>
      </c>
      <c r="G51" s="220" t="str">
        <f t="shared" si="4"/>
        <v>　　　()</v>
      </c>
      <c r="H51" s="220"/>
      <c r="I51" s="224">
        <f>MOD(初期設定!$C$4,100)*100+ROW(H47)</f>
        <v>47</v>
      </c>
      <c r="J51" s="224" t="str">
        <f>IFERROR(VLOOKUP($I51,追加登録選手!$A$1:$F$1000,COLUMN(女子選手!B47),FALSE),"")</f>
        <v/>
      </c>
      <c r="K51" s="224" t="str">
        <f>IFERROR(VLOOKUP($I51,追加登録選手!$A$1:$F$1000,COLUMN(女子選手!C47),FALSE),"")</f>
        <v/>
      </c>
      <c r="L51" s="224" t="str">
        <f>IFERROR(VLOOKUP($I51,追加登録選手!$A$1:$F$1000,COLUMN(女子選手!D47),FALSE),"")</f>
        <v/>
      </c>
      <c r="M51" s="224" t="str">
        <f>IFERROR(VLOOKUP($I51,追加登録選手!$A$1:$F$1000,COLUMN(女子選手!E47),FALSE),"")</f>
        <v/>
      </c>
      <c r="N51" s="224" t="str">
        <f>IFERROR(VLOOKUP($I51,追加登録選手!$A$1:$F$1000,COLUMN(女子選手!F47),FALSE),"")</f>
        <v/>
      </c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</row>
    <row r="52" spans="1:37" x14ac:dyDescent="0.2">
      <c r="A52" s="217"/>
      <c r="B52" s="219">
        <f t="shared" si="0"/>
        <v>48</v>
      </c>
      <c r="C52" s="219" t="str">
        <f t="shared" si="1"/>
        <v>　　　</v>
      </c>
      <c r="D52" s="219" t="str">
        <f t="shared" si="2"/>
        <v xml:space="preserve"> </v>
      </c>
      <c r="E52" s="219" t="str">
        <f t="shared" si="3"/>
        <v/>
      </c>
      <c r="F52" s="219" t="str">
        <f>初期設定!$C$3</f>
        <v/>
      </c>
      <c r="G52" s="220" t="str">
        <f t="shared" si="4"/>
        <v>　　　()</v>
      </c>
      <c r="H52" s="220"/>
      <c r="I52" s="224">
        <f>MOD(初期設定!$C$4,100)*100+ROW(H48)</f>
        <v>48</v>
      </c>
      <c r="J52" s="224" t="str">
        <f>IFERROR(VLOOKUP($I52,追加登録選手!$A$1:$F$1000,COLUMN(女子選手!B48),FALSE),"")</f>
        <v/>
      </c>
      <c r="K52" s="224" t="str">
        <f>IFERROR(VLOOKUP($I52,追加登録選手!$A$1:$F$1000,COLUMN(女子選手!C48),FALSE),"")</f>
        <v/>
      </c>
      <c r="L52" s="224" t="str">
        <f>IFERROR(VLOOKUP($I52,追加登録選手!$A$1:$F$1000,COLUMN(女子選手!D48),FALSE),"")</f>
        <v/>
      </c>
      <c r="M52" s="224" t="str">
        <f>IFERROR(VLOOKUP($I52,追加登録選手!$A$1:$F$1000,COLUMN(女子選手!E48),FALSE),"")</f>
        <v/>
      </c>
      <c r="N52" s="224" t="str">
        <f>IFERROR(VLOOKUP($I52,追加登録選手!$A$1:$F$1000,COLUMN(女子選手!F48),FALSE),"")</f>
        <v/>
      </c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</row>
    <row r="53" spans="1:37" x14ac:dyDescent="0.2">
      <c r="A53" s="217"/>
      <c r="B53" s="219">
        <f t="shared" si="0"/>
        <v>49</v>
      </c>
      <c r="C53" s="219" t="str">
        <f t="shared" si="1"/>
        <v>　　　</v>
      </c>
      <c r="D53" s="219" t="str">
        <f t="shared" si="2"/>
        <v xml:space="preserve"> </v>
      </c>
      <c r="E53" s="219" t="str">
        <f t="shared" si="3"/>
        <v/>
      </c>
      <c r="F53" s="219" t="str">
        <f>初期設定!$C$3</f>
        <v/>
      </c>
      <c r="G53" s="220" t="str">
        <f t="shared" si="4"/>
        <v>　　　()</v>
      </c>
      <c r="H53" s="220"/>
      <c r="I53" s="224">
        <f>MOD(初期設定!$C$4,100)*100+ROW(H49)</f>
        <v>49</v>
      </c>
      <c r="J53" s="224" t="str">
        <f>IFERROR(VLOOKUP($I53,追加登録選手!$A$1:$F$1000,COLUMN(女子選手!B49),FALSE),"")</f>
        <v/>
      </c>
      <c r="K53" s="224" t="str">
        <f>IFERROR(VLOOKUP($I53,追加登録選手!$A$1:$F$1000,COLUMN(女子選手!C49),FALSE),"")</f>
        <v/>
      </c>
      <c r="L53" s="224" t="str">
        <f>IFERROR(VLOOKUP($I53,追加登録選手!$A$1:$F$1000,COLUMN(女子選手!D49),FALSE),"")</f>
        <v/>
      </c>
      <c r="M53" s="224" t="str">
        <f>IFERROR(VLOOKUP($I53,追加登録選手!$A$1:$F$1000,COLUMN(女子選手!E49),FALSE),"")</f>
        <v/>
      </c>
      <c r="N53" s="224" t="str">
        <f>IFERROR(VLOOKUP($I53,追加登録選手!$A$1:$F$1000,COLUMN(女子選手!F49),FALSE),"")</f>
        <v/>
      </c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</row>
    <row r="54" spans="1:37" x14ac:dyDescent="0.2">
      <c r="A54" s="217"/>
      <c r="B54" s="219">
        <f t="shared" si="0"/>
        <v>50</v>
      </c>
      <c r="C54" s="219" t="str">
        <f t="shared" si="1"/>
        <v>　　　</v>
      </c>
      <c r="D54" s="219" t="str">
        <f t="shared" si="2"/>
        <v xml:space="preserve"> </v>
      </c>
      <c r="E54" s="219" t="str">
        <f t="shared" si="3"/>
        <v/>
      </c>
      <c r="F54" s="219" t="str">
        <f>初期設定!$C$3</f>
        <v/>
      </c>
      <c r="G54" s="220" t="str">
        <f t="shared" si="4"/>
        <v>　　　()</v>
      </c>
      <c r="H54" s="220"/>
      <c r="I54" s="224">
        <f>MOD(初期設定!$C$4,100)*100+ROW(H50)</f>
        <v>50</v>
      </c>
      <c r="J54" s="224" t="str">
        <f>IFERROR(VLOOKUP($I54,追加登録選手!$A$1:$F$1000,COLUMN(女子選手!B50),FALSE),"")</f>
        <v/>
      </c>
      <c r="K54" s="224" t="str">
        <f>IFERROR(VLOOKUP($I54,追加登録選手!$A$1:$F$1000,COLUMN(女子選手!C50),FALSE),"")</f>
        <v/>
      </c>
      <c r="L54" s="224" t="str">
        <f>IFERROR(VLOOKUP($I54,追加登録選手!$A$1:$F$1000,COLUMN(女子選手!D50),FALSE),"")</f>
        <v/>
      </c>
      <c r="M54" s="224" t="str">
        <f>IFERROR(VLOOKUP($I54,追加登録選手!$A$1:$F$1000,COLUMN(女子選手!E50),FALSE),"")</f>
        <v/>
      </c>
      <c r="N54" s="224" t="str">
        <f>IFERROR(VLOOKUP($I54,追加登録選手!$A$1:$F$1000,COLUMN(女子選手!F50),FALSE),"")</f>
        <v/>
      </c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</row>
    <row r="55" spans="1:37" x14ac:dyDescent="0.2">
      <c r="A55" s="217"/>
      <c r="B55" s="219">
        <f t="shared" si="0"/>
        <v>51</v>
      </c>
      <c r="C55" s="219" t="str">
        <f t="shared" si="1"/>
        <v>　　　</v>
      </c>
      <c r="D55" s="219" t="str">
        <f t="shared" si="2"/>
        <v xml:space="preserve"> </v>
      </c>
      <c r="E55" s="219" t="str">
        <f t="shared" si="3"/>
        <v/>
      </c>
      <c r="F55" s="219" t="str">
        <f>初期設定!$C$3</f>
        <v/>
      </c>
      <c r="G55" s="220" t="str">
        <f t="shared" si="4"/>
        <v>　　　()</v>
      </c>
      <c r="H55" s="220"/>
      <c r="I55" s="224">
        <f>MOD(初期設定!$C$4,100)*100+ROW(H51)</f>
        <v>51</v>
      </c>
      <c r="J55" s="224" t="str">
        <f>IFERROR(VLOOKUP($I55,追加登録選手!$A$1:$F$1000,COLUMN(女子選手!B51),FALSE),"")</f>
        <v/>
      </c>
      <c r="K55" s="224" t="str">
        <f>IFERROR(VLOOKUP($I55,追加登録選手!$A$1:$F$1000,COLUMN(女子選手!C51),FALSE),"")</f>
        <v/>
      </c>
      <c r="L55" s="224" t="str">
        <f>IFERROR(VLOOKUP($I55,追加登録選手!$A$1:$F$1000,COLUMN(女子選手!D51),FALSE),"")</f>
        <v/>
      </c>
      <c r="M55" s="224" t="str">
        <f>IFERROR(VLOOKUP($I55,追加登録選手!$A$1:$F$1000,COLUMN(女子選手!E51),FALSE),"")</f>
        <v/>
      </c>
      <c r="N55" s="224" t="str">
        <f>IFERROR(VLOOKUP($I55,追加登録選手!$A$1:$F$1000,COLUMN(女子選手!F51),FALSE),"")</f>
        <v/>
      </c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</row>
    <row r="56" spans="1:37" x14ac:dyDescent="0.2">
      <c r="A56" s="217"/>
      <c r="B56" s="219">
        <f t="shared" si="0"/>
        <v>52</v>
      </c>
      <c r="C56" s="219" t="str">
        <f t="shared" si="1"/>
        <v>　　　</v>
      </c>
      <c r="D56" s="219" t="str">
        <f t="shared" si="2"/>
        <v xml:space="preserve"> </v>
      </c>
      <c r="E56" s="219" t="str">
        <f t="shared" si="3"/>
        <v/>
      </c>
      <c r="F56" s="219" t="str">
        <f>初期設定!$C$3</f>
        <v/>
      </c>
      <c r="G56" s="220" t="str">
        <f t="shared" si="4"/>
        <v>　　　()</v>
      </c>
      <c r="H56" s="220"/>
      <c r="I56" s="224">
        <f>MOD(初期設定!$C$4,100)*100+ROW(H52)</f>
        <v>52</v>
      </c>
      <c r="J56" s="224" t="str">
        <f>IFERROR(VLOOKUP($I56,追加登録選手!$A$1:$F$1000,COLUMN(女子選手!B52),FALSE),"")</f>
        <v/>
      </c>
      <c r="K56" s="224" t="str">
        <f>IFERROR(VLOOKUP($I56,追加登録選手!$A$1:$F$1000,COLUMN(女子選手!C52),FALSE),"")</f>
        <v/>
      </c>
      <c r="L56" s="224" t="str">
        <f>IFERROR(VLOOKUP($I56,追加登録選手!$A$1:$F$1000,COLUMN(女子選手!D52),FALSE),"")</f>
        <v/>
      </c>
      <c r="M56" s="224" t="str">
        <f>IFERROR(VLOOKUP($I56,追加登録選手!$A$1:$F$1000,COLUMN(女子選手!E52),FALSE),"")</f>
        <v/>
      </c>
      <c r="N56" s="224" t="str">
        <f>IFERROR(VLOOKUP($I56,追加登録選手!$A$1:$F$1000,COLUMN(女子選手!F52),FALSE),"")</f>
        <v/>
      </c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</row>
    <row r="57" spans="1:37" x14ac:dyDescent="0.2">
      <c r="A57" s="217"/>
      <c r="B57" s="219">
        <f t="shared" si="0"/>
        <v>53</v>
      </c>
      <c r="C57" s="219" t="str">
        <f t="shared" si="1"/>
        <v>　　　</v>
      </c>
      <c r="D57" s="219" t="str">
        <f t="shared" si="2"/>
        <v xml:space="preserve"> </v>
      </c>
      <c r="E57" s="219" t="str">
        <f t="shared" si="3"/>
        <v/>
      </c>
      <c r="F57" s="219" t="str">
        <f>初期設定!$C$3</f>
        <v/>
      </c>
      <c r="G57" s="220" t="str">
        <f t="shared" si="4"/>
        <v>　　　()</v>
      </c>
      <c r="H57" s="220"/>
      <c r="I57" s="224">
        <f>MOD(初期設定!$C$4,100)*100+ROW(H53)</f>
        <v>53</v>
      </c>
      <c r="J57" s="224" t="str">
        <f>IFERROR(VLOOKUP($I57,追加登録選手!$A$1:$F$1000,COLUMN(女子選手!B53),FALSE),"")</f>
        <v/>
      </c>
      <c r="K57" s="224" t="str">
        <f>IFERROR(VLOOKUP($I57,追加登録選手!$A$1:$F$1000,COLUMN(女子選手!C53),FALSE),"")</f>
        <v/>
      </c>
      <c r="L57" s="224" t="str">
        <f>IFERROR(VLOOKUP($I57,追加登録選手!$A$1:$F$1000,COLUMN(女子選手!D53),FALSE),"")</f>
        <v/>
      </c>
      <c r="M57" s="224" t="str">
        <f>IFERROR(VLOOKUP($I57,追加登録選手!$A$1:$F$1000,COLUMN(女子選手!E53),FALSE),"")</f>
        <v/>
      </c>
      <c r="N57" s="224" t="str">
        <f>IFERROR(VLOOKUP($I57,追加登録選手!$A$1:$F$1000,COLUMN(女子選手!F53),FALSE),"")</f>
        <v/>
      </c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</row>
    <row r="58" spans="1:37" x14ac:dyDescent="0.2">
      <c r="A58" s="217"/>
      <c r="B58" s="219">
        <f t="shared" si="0"/>
        <v>54</v>
      </c>
      <c r="C58" s="219" t="str">
        <f t="shared" si="1"/>
        <v>　　　</v>
      </c>
      <c r="D58" s="219" t="str">
        <f t="shared" si="2"/>
        <v xml:space="preserve"> </v>
      </c>
      <c r="E58" s="219" t="str">
        <f t="shared" si="3"/>
        <v/>
      </c>
      <c r="F58" s="219" t="str">
        <f>初期設定!$C$3</f>
        <v/>
      </c>
      <c r="G58" s="220" t="str">
        <f t="shared" si="4"/>
        <v>　　　()</v>
      </c>
      <c r="H58" s="220"/>
      <c r="I58" s="224">
        <f>MOD(初期設定!$C$4,100)*100+ROW(H54)</f>
        <v>54</v>
      </c>
      <c r="J58" s="224" t="str">
        <f>IFERROR(VLOOKUP($I58,追加登録選手!$A$1:$F$1000,COLUMN(女子選手!B54),FALSE),"")</f>
        <v/>
      </c>
      <c r="K58" s="224" t="str">
        <f>IFERROR(VLOOKUP($I58,追加登録選手!$A$1:$F$1000,COLUMN(女子選手!C54),FALSE),"")</f>
        <v/>
      </c>
      <c r="L58" s="224" t="str">
        <f>IFERROR(VLOOKUP($I58,追加登録選手!$A$1:$F$1000,COLUMN(女子選手!D54),FALSE),"")</f>
        <v/>
      </c>
      <c r="M58" s="224" t="str">
        <f>IFERROR(VLOOKUP($I58,追加登録選手!$A$1:$F$1000,COLUMN(女子選手!E54),FALSE),"")</f>
        <v/>
      </c>
      <c r="N58" s="224" t="str">
        <f>IFERROR(VLOOKUP($I58,追加登録選手!$A$1:$F$1000,COLUMN(女子選手!F54),FALSE),"")</f>
        <v/>
      </c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</row>
    <row r="59" spans="1:37" x14ac:dyDescent="0.2">
      <c r="A59" s="217"/>
      <c r="B59" s="219">
        <f t="shared" si="0"/>
        <v>55</v>
      </c>
      <c r="C59" s="219" t="str">
        <f t="shared" si="1"/>
        <v>　　　</v>
      </c>
      <c r="D59" s="219" t="str">
        <f t="shared" si="2"/>
        <v xml:space="preserve"> </v>
      </c>
      <c r="E59" s="219" t="str">
        <f t="shared" si="3"/>
        <v/>
      </c>
      <c r="F59" s="219" t="str">
        <f>初期設定!$C$3</f>
        <v/>
      </c>
      <c r="G59" s="220" t="str">
        <f t="shared" si="4"/>
        <v>　　　()</v>
      </c>
      <c r="H59" s="220"/>
      <c r="I59" s="224">
        <f>MOD(初期設定!$C$4,100)*100+ROW(H55)</f>
        <v>55</v>
      </c>
      <c r="J59" s="224" t="str">
        <f>IFERROR(VLOOKUP($I59,追加登録選手!$A$1:$F$1000,COLUMN(女子選手!B55),FALSE),"")</f>
        <v/>
      </c>
      <c r="K59" s="224" t="str">
        <f>IFERROR(VLOOKUP($I59,追加登録選手!$A$1:$F$1000,COLUMN(女子選手!C55),FALSE),"")</f>
        <v/>
      </c>
      <c r="L59" s="224" t="str">
        <f>IFERROR(VLOOKUP($I59,追加登録選手!$A$1:$F$1000,COLUMN(女子選手!D55),FALSE),"")</f>
        <v/>
      </c>
      <c r="M59" s="224" t="str">
        <f>IFERROR(VLOOKUP($I59,追加登録選手!$A$1:$F$1000,COLUMN(女子選手!E55),FALSE),"")</f>
        <v/>
      </c>
      <c r="N59" s="224" t="str">
        <f>IFERROR(VLOOKUP($I59,追加登録選手!$A$1:$F$1000,COLUMN(女子選手!F55),FALSE),"")</f>
        <v/>
      </c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</row>
    <row r="60" spans="1:37" x14ac:dyDescent="0.2">
      <c r="A60" s="217"/>
      <c r="B60" s="219">
        <f t="shared" si="0"/>
        <v>56</v>
      </c>
      <c r="C60" s="219" t="str">
        <f t="shared" si="1"/>
        <v>　　　</v>
      </c>
      <c r="D60" s="219" t="str">
        <f t="shared" si="2"/>
        <v xml:space="preserve"> </v>
      </c>
      <c r="E60" s="219" t="str">
        <f t="shared" si="3"/>
        <v/>
      </c>
      <c r="F60" s="219" t="str">
        <f>初期設定!$C$3</f>
        <v/>
      </c>
      <c r="G60" s="220" t="str">
        <f t="shared" si="4"/>
        <v>　　　()</v>
      </c>
      <c r="H60" s="220"/>
      <c r="I60" s="224">
        <f>MOD(初期設定!$C$4,100)*100+ROW(H56)</f>
        <v>56</v>
      </c>
      <c r="J60" s="224" t="str">
        <f>IFERROR(VLOOKUP($I60,追加登録選手!$A$1:$F$1000,COLUMN(女子選手!B56),FALSE),"")</f>
        <v/>
      </c>
      <c r="K60" s="224" t="str">
        <f>IFERROR(VLOOKUP($I60,追加登録選手!$A$1:$F$1000,COLUMN(女子選手!C56),FALSE),"")</f>
        <v/>
      </c>
      <c r="L60" s="224" t="str">
        <f>IFERROR(VLOOKUP($I60,追加登録選手!$A$1:$F$1000,COLUMN(女子選手!D56),FALSE),"")</f>
        <v/>
      </c>
      <c r="M60" s="224" t="str">
        <f>IFERROR(VLOOKUP($I60,追加登録選手!$A$1:$F$1000,COLUMN(女子選手!E56),FALSE),"")</f>
        <v/>
      </c>
      <c r="N60" s="224" t="str">
        <f>IFERROR(VLOOKUP($I60,追加登録選手!$A$1:$F$1000,COLUMN(女子選手!F56),FALSE),"")</f>
        <v/>
      </c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</row>
    <row r="61" spans="1:37" x14ac:dyDescent="0.2">
      <c r="A61" s="217"/>
      <c r="B61" s="219">
        <f t="shared" si="0"/>
        <v>57</v>
      </c>
      <c r="C61" s="219" t="str">
        <f t="shared" si="1"/>
        <v>　　　</v>
      </c>
      <c r="D61" s="219" t="str">
        <f t="shared" si="2"/>
        <v xml:space="preserve"> </v>
      </c>
      <c r="E61" s="219" t="str">
        <f t="shared" si="3"/>
        <v/>
      </c>
      <c r="F61" s="219" t="str">
        <f>初期設定!$C$3</f>
        <v/>
      </c>
      <c r="G61" s="220" t="str">
        <f t="shared" si="4"/>
        <v>　　　()</v>
      </c>
      <c r="H61" s="220"/>
      <c r="I61" s="224">
        <f>MOD(初期設定!$C$4,100)*100+ROW(H57)</f>
        <v>57</v>
      </c>
      <c r="J61" s="224" t="str">
        <f>IFERROR(VLOOKUP($I61,追加登録選手!$A$1:$F$1000,COLUMN(女子選手!B57),FALSE),"")</f>
        <v/>
      </c>
      <c r="K61" s="224" t="str">
        <f>IFERROR(VLOOKUP($I61,追加登録選手!$A$1:$F$1000,COLUMN(女子選手!C57),FALSE),"")</f>
        <v/>
      </c>
      <c r="L61" s="224" t="str">
        <f>IFERROR(VLOOKUP($I61,追加登録選手!$A$1:$F$1000,COLUMN(女子選手!D57),FALSE),"")</f>
        <v/>
      </c>
      <c r="M61" s="224" t="str">
        <f>IFERROR(VLOOKUP($I61,追加登録選手!$A$1:$F$1000,COLUMN(女子選手!E57),FALSE),"")</f>
        <v/>
      </c>
      <c r="N61" s="224" t="str">
        <f>IFERROR(VLOOKUP($I61,追加登録選手!$A$1:$F$1000,COLUMN(女子選手!F57),FALSE),"")</f>
        <v/>
      </c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</row>
    <row r="62" spans="1:37" x14ac:dyDescent="0.2">
      <c r="A62" s="217"/>
      <c r="B62" s="219">
        <f t="shared" si="0"/>
        <v>58</v>
      </c>
      <c r="C62" s="219" t="str">
        <f t="shared" si="1"/>
        <v>　　　</v>
      </c>
      <c r="D62" s="219" t="str">
        <f t="shared" si="2"/>
        <v xml:space="preserve"> </v>
      </c>
      <c r="E62" s="219" t="str">
        <f t="shared" si="3"/>
        <v/>
      </c>
      <c r="F62" s="219" t="str">
        <f>初期設定!$C$3</f>
        <v/>
      </c>
      <c r="G62" s="220" t="str">
        <f t="shared" si="4"/>
        <v>　　　()</v>
      </c>
      <c r="H62" s="220"/>
      <c r="I62" s="224">
        <f>MOD(初期設定!$C$4,100)*100+ROW(H58)</f>
        <v>58</v>
      </c>
      <c r="J62" s="224" t="str">
        <f>IFERROR(VLOOKUP($I62,追加登録選手!$A$1:$F$1000,COLUMN(女子選手!B58),FALSE),"")</f>
        <v/>
      </c>
      <c r="K62" s="224" t="str">
        <f>IFERROR(VLOOKUP($I62,追加登録選手!$A$1:$F$1000,COLUMN(女子選手!C58),FALSE),"")</f>
        <v/>
      </c>
      <c r="L62" s="224" t="str">
        <f>IFERROR(VLOOKUP($I62,追加登録選手!$A$1:$F$1000,COLUMN(女子選手!D58),FALSE),"")</f>
        <v/>
      </c>
      <c r="M62" s="224" t="str">
        <f>IFERROR(VLOOKUP($I62,追加登録選手!$A$1:$F$1000,COLUMN(女子選手!E58),FALSE),"")</f>
        <v/>
      </c>
      <c r="N62" s="224" t="str">
        <f>IFERROR(VLOOKUP($I62,追加登録選手!$A$1:$F$1000,COLUMN(女子選手!F58),FALSE),"")</f>
        <v/>
      </c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</row>
    <row r="63" spans="1:37" x14ac:dyDescent="0.2">
      <c r="A63" s="217"/>
      <c r="B63" s="219">
        <f t="shared" si="0"/>
        <v>59</v>
      </c>
      <c r="C63" s="219" t="str">
        <f t="shared" si="1"/>
        <v>　　　</v>
      </c>
      <c r="D63" s="219" t="str">
        <f t="shared" si="2"/>
        <v xml:space="preserve"> </v>
      </c>
      <c r="E63" s="219" t="str">
        <f t="shared" si="3"/>
        <v/>
      </c>
      <c r="F63" s="219" t="str">
        <f>初期設定!$C$3</f>
        <v/>
      </c>
      <c r="G63" s="220" t="str">
        <f t="shared" si="4"/>
        <v>　　　()</v>
      </c>
      <c r="H63" s="220"/>
      <c r="I63" s="224">
        <f>MOD(初期設定!$C$4,100)*100+ROW(H59)</f>
        <v>59</v>
      </c>
      <c r="J63" s="224" t="str">
        <f>IFERROR(VLOOKUP($I63,追加登録選手!$A$1:$F$1000,COLUMN(女子選手!B59),FALSE),"")</f>
        <v/>
      </c>
      <c r="K63" s="224" t="str">
        <f>IFERROR(VLOOKUP($I63,追加登録選手!$A$1:$F$1000,COLUMN(女子選手!C59),FALSE),"")</f>
        <v/>
      </c>
      <c r="L63" s="224" t="str">
        <f>IFERROR(VLOOKUP($I63,追加登録選手!$A$1:$F$1000,COLUMN(女子選手!D59),FALSE),"")</f>
        <v/>
      </c>
      <c r="M63" s="224" t="str">
        <f>IFERROR(VLOOKUP($I63,追加登録選手!$A$1:$F$1000,COLUMN(女子選手!E59),FALSE),"")</f>
        <v/>
      </c>
      <c r="N63" s="224" t="str">
        <f>IFERROR(VLOOKUP($I63,追加登録選手!$A$1:$F$1000,COLUMN(女子選手!F59),FALSE),"")</f>
        <v/>
      </c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</row>
    <row r="64" spans="1:37" x14ac:dyDescent="0.2">
      <c r="A64" s="217"/>
      <c r="B64" s="219">
        <f t="shared" si="0"/>
        <v>60</v>
      </c>
      <c r="C64" s="219" t="str">
        <f t="shared" si="1"/>
        <v>　　　</v>
      </c>
      <c r="D64" s="219" t="str">
        <f t="shared" si="2"/>
        <v xml:space="preserve"> </v>
      </c>
      <c r="E64" s="219" t="str">
        <f t="shared" si="3"/>
        <v/>
      </c>
      <c r="F64" s="219" t="str">
        <f>初期設定!$C$3</f>
        <v/>
      </c>
      <c r="G64" s="220" t="str">
        <f t="shared" si="4"/>
        <v>　　　()</v>
      </c>
      <c r="H64" s="220"/>
      <c r="I64" s="224">
        <f>MOD(初期設定!$C$4,100)*100+ROW(H60)</f>
        <v>60</v>
      </c>
      <c r="J64" s="224" t="str">
        <f>IFERROR(VLOOKUP($I64,追加登録選手!$A$1:$F$1000,COLUMN(女子選手!B60),FALSE),"")</f>
        <v/>
      </c>
      <c r="K64" s="224" t="str">
        <f>IFERROR(VLOOKUP($I64,追加登録選手!$A$1:$F$1000,COLUMN(女子選手!C60),FALSE),"")</f>
        <v/>
      </c>
      <c r="L64" s="224" t="str">
        <f>IFERROR(VLOOKUP($I64,追加登録選手!$A$1:$F$1000,COLUMN(女子選手!D60),FALSE),"")</f>
        <v/>
      </c>
      <c r="M64" s="224" t="str">
        <f>IFERROR(VLOOKUP($I64,追加登録選手!$A$1:$F$1000,COLUMN(女子選手!E60),FALSE),"")</f>
        <v/>
      </c>
      <c r="N64" s="224" t="str">
        <f>IFERROR(VLOOKUP($I64,追加登録選手!$A$1:$F$1000,COLUMN(女子選手!F60),FALSE),"")</f>
        <v/>
      </c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</row>
    <row r="65" spans="1:37" x14ac:dyDescent="0.2">
      <c r="A65" s="217"/>
      <c r="B65" s="219">
        <f t="shared" si="0"/>
        <v>61</v>
      </c>
      <c r="C65" s="219" t="str">
        <f t="shared" si="1"/>
        <v>　　　</v>
      </c>
      <c r="D65" s="219" t="str">
        <f t="shared" si="2"/>
        <v xml:space="preserve"> </v>
      </c>
      <c r="E65" s="219" t="str">
        <f t="shared" si="3"/>
        <v/>
      </c>
      <c r="F65" s="219" t="str">
        <f>初期設定!$C$3</f>
        <v/>
      </c>
      <c r="G65" s="220" t="str">
        <f t="shared" si="4"/>
        <v>　　　()</v>
      </c>
      <c r="H65" s="220"/>
      <c r="I65" s="224">
        <f>MOD(初期設定!$C$4,100)*100+ROW(H61)</f>
        <v>61</v>
      </c>
      <c r="J65" s="224" t="str">
        <f>IFERROR(VLOOKUP($I65,追加登録選手!$A$1:$F$1000,COLUMN(女子選手!B61),FALSE),"")</f>
        <v/>
      </c>
      <c r="K65" s="224" t="str">
        <f>IFERROR(VLOOKUP($I65,追加登録選手!$A$1:$F$1000,COLUMN(女子選手!C61),FALSE),"")</f>
        <v/>
      </c>
      <c r="L65" s="224" t="str">
        <f>IFERROR(VLOOKUP($I65,追加登録選手!$A$1:$F$1000,COLUMN(女子選手!D61),FALSE),"")</f>
        <v/>
      </c>
      <c r="M65" s="224" t="str">
        <f>IFERROR(VLOOKUP($I65,追加登録選手!$A$1:$F$1000,COLUMN(女子選手!E61),FALSE),"")</f>
        <v/>
      </c>
      <c r="N65" s="224" t="str">
        <f>IFERROR(VLOOKUP($I65,追加登録選手!$A$1:$F$1000,COLUMN(女子選手!F61),FALSE),"")</f>
        <v/>
      </c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</row>
    <row r="66" spans="1:37" x14ac:dyDescent="0.2">
      <c r="A66" s="217"/>
      <c r="B66" s="219">
        <f t="shared" si="0"/>
        <v>62</v>
      </c>
      <c r="C66" s="219" t="str">
        <f t="shared" si="1"/>
        <v>　　　</v>
      </c>
      <c r="D66" s="219" t="str">
        <f t="shared" si="2"/>
        <v xml:space="preserve"> </v>
      </c>
      <c r="E66" s="219" t="str">
        <f t="shared" si="3"/>
        <v/>
      </c>
      <c r="F66" s="219" t="str">
        <f>初期設定!$C$3</f>
        <v/>
      </c>
      <c r="G66" s="220" t="str">
        <f t="shared" si="4"/>
        <v>　　　()</v>
      </c>
      <c r="H66" s="220"/>
      <c r="I66" s="224">
        <f>MOD(初期設定!$C$4,100)*100+ROW(H62)</f>
        <v>62</v>
      </c>
      <c r="J66" s="224" t="str">
        <f>IFERROR(VLOOKUP($I66,追加登録選手!$A$1:$F$1000,COLUMN(女子選手!B62),FALSE),"")</f>
        <v/>
      </c>
      <c r="K66" s="224" t="str">
        <f>IFERROR(VLOOKUP($I66,追加登録選手!$A$1:$F$1000,COLUMN(女子選手!C62),FALSE),"")</f>
        <v/>
      </c>
      <c r="L66" s="224" t="str">
        <f>IFERROR(VLOOKUP($I66,追加登録選手!$A$1:$F$1000,COLUMN(女子選手!D62),FALSE),"")</f>
        <v/>
      </c>
      <c r="M66" s="224" t="str">
        <f>IFERROR(VLOOKUP($I66,追加登録選手!$A$1:$F$1000,COLUMN(女子選手!E62),FALSE),"")</f>
        <v/>
      </c>
      <c r="N66" s="224" t="str">
        <f>IFERROR(VLOOKUP($I66,追加登録選手!$A$1:$F$1000,COLUMN(女子選手!F62),FALSE),"")</f>
        <v/>
      </c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</row>
    <row r="67" spans="1:37" x14ac:dyDescent="0.2">
      <c r="A67" s="217"/>
      <c r="B67" s="219">
        <f t="shared" si="0"/>
        <v>63</v>
      </c>
      <c r="C67" s="219" t="str">
        <f t="shared" si="1"/>
        <v>　　　</v>
      </c>
      <c r="D67" s="219" t="str">
        <f t="shared" si="2"/>
        <v xml:space="preserve"> </v>
      </c>
      <c r="E67" s="219" t="str">
        <f t="shared" si="3"/>
        <v/>
      </c>
      <c r="F67" s="219" t="str">
        <f>初期設定!$C$3</f>
        <v/>
      </c>
      <c r="G67" s="220" t="str">
        <f t="shared" si="4"/>
        <v>　　　()</v>
      </c>
      <c r="H67" s="220"/>
      <c r="I67" s="224">
        <f>MOD(初期設定!$C$4,100)*100+ROW(H63)</f>
        <v>63</v>
      </c>
      <c r="J67" s="224" t="str">
        <f>IFERROR(VLOOKUP($I67,追加登録選手!$A$1:$F$1000,COLUMN(女子選手!B63),FALSE),"")</f>
        <v/>
      </c>
      <c r="K67" s="224" t="str">
        <f>IFERROR(VLOOKUP($I67,追加登録選手!$A$1:$F$1000,COLUMN(女子選手!C63),FALSE),"")</f>
        <v/>
      </c>
      <c r="L67" s="224" t="str">
        <f>IFERROR(VLOOKUP($I67,追加登録選手!$A$1:$F$1000,COLUMN(女子選手!D63),FALSE),"")</f>
        <v/>
      </c>
      <c r="M67" s="224" t="str">
        <f>IFERROR(VLOOKUP($I67,追加登録選手!$A$1:$F$1000,COLUMN(女子選手!E63),FALSE),"")</f>
        <v/>
      </c>
      <c r="N67" s="224" t="str">
        <f>IFERROR(VLOOKUP($I67,追加登録選手!$A$1:$F$1000,COLUMN(女子選手!F63),FALSE),"")</f>
        <v/>
      </c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</row>
    <row r="68" spans="1:37" x14ac:dyDescent="0.2">
      <c r="A68" s="217"/>
      <c r="B68" s="219">
        <f t="shared" si="0"/>
        <v>64</v>
      </c>
      <c r="C68" s="219" t="str">
        <f t="shared" si="1"/>
        <v>　　　</v>
      </c>
      <c r="D68" s="219" t="str">
        <f t="shared" si="2"/>
        <v xml:space="preserve"> </v>
      </c>
      <c r="E68" s="219" t="str">
        <f t="shared" si="3"/>
        <v/>
      </c>
      <c r="F68" s="219" t="str">
        <f>初期設定!$C$3</f>
        <v/>
      </c>
      <c r="G68" s="220" t="str">
        <f t="shared" si="4"/>
        <v>　　　()</v>
      </c>
      <c r="H68" s="220"/>
      <c r="I68" s="224">
        <f>MOD(初期設定!$C$4,100)*100+ROW(H64)</f>
        <v>64</v>
      </c>
      <c r="J68" s="224" t="str">
        <f>IFERROR(VLOOKUP($I68,追加登録選手!$A$1:$F$1000,COLUMN(女子選手!B64),FALSE),"")</f>
        <v/>
      </c>
      <c r="K68" s="224" t="str">
        <f>IFERROR(VLOOKUP($I68,追加登録選手!$A$1:$F$1000,COLUMN(女子選手!C64),FALSE),"")</f>
        <v/>
      </c>
      <c r="L68" s="224" t="str">
        <f>IFERROR(VLOOKUP($I68,追加登録選手!$A$1:$F$1000,COLUMN(女子選手!D64),FALSE),"")</f>
        <v/>
      </c>
      <c r="M68" s="224" t="str">
        <f>IFERROR(VLOOKUP($I68,追加登録選手!$A$1:$F$1000,COLUMN(女子選手!E64),FALSE),"")</f>
        <v/>
      </c>
      <c r="N68" s="224" t="str">
        <f>IFERROR(VLOOKUP($I68,追加登録選手!$A$1:$F$1000,COLUMN(女子選手!F64),FALSE),"")</f>
        <v/>
      </c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</row>
    <row r="69" spans="1:37" x14ac:dyDescent="0.2">
      <c r="A69" s="217"/>
      <c r="B69" s="219">
        <f t="shared" si="0"/>
        <v>65</v>
      </c>
      <c r="C69" s="219" t="str">
        <f t="shared" si="1"/>
        <v>　　　</v>
      </c>
      <c r="D69" s="219" t="str">
        <f t="shared" si="2"/>
        <v xml:space="preserve"> </v>
      </c>
      <c r="E69" s="219" t="str">
        <f t="shared" si="3"/>
        <v/>
      </c>
      <c r="F69" s="219" t="str">
        <f>初期設定!$C$3</f>
        <v/>
      </c>
      <c r="G69" s="220" t="str">
        <f t="shared" si="4"/>
        <v>　　　()</v>
      </c>
      <c r="H69" s="220"/>
      <c r="I69" s="224">
        <f>MOD(初期設定!$C$4,100)*100+ROW(H65)</f>
        <v>65</v>
      </c>
      <c r="J69" s="224" t="str">
        <f>IFERROR(VLOOKUP($I69,追加登録選手!$A$1:$F$1000,COLUMN(女子選手!B65),FALSE),"")</f>
        <v/>
      </c>
      <c r="K69" s="224" t="str">
        <f>IFERROR(VLOOKUP($I69,追加登録選手!$A$1:$F$1000,COLUMN(女子選手!C65),FALSE),"")</f>
        <v/>
      </c>
      <c r="L69" s="224" t="str">
        <f>IFERROR(VLOOKUP($I69,追加登録選手!$A$1:$F$1000,COLUMN(女子選手!D65),FALSE),"")</f>
        <v/>
      </c>
      <c r="M69" s="224" t="str">
        <f>IFERROR(VLOOKUP($I69,追加登録選手!$A$1:$F$1000,COLUMN(女子選手!E65),FALSE),"")</f>
        <v/>
      </c>
      <c r="N69" s="224" t="str">
        <f>IFERROR(VLOOKUP($I69,追加登録選手!$A$1:$F$1000,COLUMN(女子選手!F65),FALSE),"")</f>
        <v/>
      </c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</row>
    <row r="70" spans="1:37" x14ac:dyDescent="0.2">
      <c r="A70" s="217"/>
      <c r="B70" s="219">
        <f t="shared" ref="B70:B103" si="5">IFERROR(VALUE(SUBSTITUTE(I70,"""","")),"")</f>
        <v>66</v>
      </c>
      <c r="C70" s="219" t="str">
        <f t="shared" ref="C70:C103" si="6">IFERROR(J70&amp;VLOOKUP(5-LEN(J70)-LEN(K70),$C$104:$D$107,2,TRUE)&amp;K70,"")</f>
        <v>　　　</v>
      </c>
      <c r="D70" s="219" t="str">
        <f t="shared" ref="D70:D103" si="7">IFERROR(ASC(L70)&amp;" "&amp;ASC(M70),"")</f>
        <v xml:space="preserve"> </v>
      </c>
      <c r="E70" s="219" t="str">
        <f t="shared" ref="E70:E103" si="8">IFERROR(RIGHT(N70,1),"")</f>
        <v/>
      </c>
      <c r="F70" s="219" t="str">
        <f>初期設定!$C$3</f>
        <v/>
      </c>
      <c r="G70" s="220" t="str">
        <f t="shared" ref="G70:G103" si="9">IF(B70="","",C70&amp;"("&amp;E70&amp;")")</f>
        <v>　　　()</v>
      </c>
      <c r="H70" s="220"/>
      <c r="I70" s="224">
        <f>MOD(初期設定!$C$4,100)*100+ROW(H66)</f>
        <v>66</v>
      </c>
      <c r="J70" s="224" t="str">
        <f>IFERROR(VLOOKUP($I70,追加登録選手!$A$1:$F$1000,COLUMN(女子選手!B66),FALSE),"")</f>
        <v/>
      </c>
      <c r="K70" s="224" t="str">
        <f>IFERROR(VLOOKUP($I70,追加登録選手!$A$1:$F$1000,COLUMN(女子選手!C66),FALSE),"")</f>
        <v/>
      </c>
      <c r="L70" s="224" t="str">
        <f>IFERROR(VLOOKUP($I70,追加登録選手!$A$1:$F$1000,COLUMN(女子選手!D66),FALSE),"")</f>
        <v/>
      </c>
      <c r="M70" s="224" t="str">
        <f>IFERROR(VLOOKUP($I70,追加登録選手!$A$1:$F$1000,COLUMN(女子選手!E66),FALSE),"")</f>
        <v/>
      </c>
      <c r="N70" s="224" t="str">
        <f>IFERROR(VLOOKUP($I70,追加登録選手!$A$1:$F$1000,COLUMN(女子選手!F66),FALSE),"")</f>
        <v/>
      </c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</row>
    <row r="71" spans="1:37" x14ac:dyDescent="0.2">
      <c r="A71" s="217"/>
      <c r="B71" s="219">
        <f t="shared" si="5"/>
        <v>67</v>
      </c>
      <c r="C71" s="219" t="str">
        <f t="shared" si="6"/>
        <v>　　　</v>
      </c>
      <c r="D71" s="219" t="str">
        <f t="shared" si="7"/>
        <v xml:space="preserve"> </v>
      </c>
      <c r="E71" s="219" t="str">
        <f t="shared" si="8"/>
        <v/>
      </c>
      <c r="F71" s="219" t="str">
        <f>初期設定!$C$3</f>
        <v/>
      </c>
      <c r="G71" s="220" t="str">
        <f t="shared" si="9"/>
        <v>　　　()</v>
      </c>
      <c r="H71" s="220"/>
      <c r="I71" s="224">
        <f>MOD(初期設定!$C$4,100)*100+ROW(H67)</f>
        <v>67</v>
      </c>
      <c r="J71" s="224" t="str">
        <f>IFERROR(VLOOKUP($I71,追加登録選手!$A$1:$F$1000,COLUMN(女子選手!B67),FALSE),"")</f>
        <v/>
      </c>
      <c r="K71" s="224" t="str">
        <f>IFERROR(VLOOKUP($I71,追加登録選手!$A$1:$F$1000,COLUMN(女子選手!C67),FALSE),"")</f>
        <v/>
      </c>
      <c r="L71" s="224" t="str">
        <f>IFERROR(VLOOKUP($I71,追加登録選手!$A$1:$F$1000,COLUMN(女子選手!D67),FALSE),"")</f>
        <v/>
      </c>
      <c r="M71" s="224" t="str">
        <f>IFERROR(VLOOKUP($I71,追加登録選手!$A$1:$F$1000,COLUMN(女子選手!E67),FALSE),"")</f>
        <v/>
      </c>
      <c r="N71" s="224" t="str">
        <f>IFERROR(VLOOKUP($I71,追加登録選手!$A$1:$F$1000,COLUMN(女子選手!F67),FALSE),"")</f>
        <v/>
      </c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</row>
    <row r="72" spans="1:37" x14ac:dyDescent="0.2">
      <c r="A72" s="217"/>
      <c r="B72" s="219">
        <f t="shared" si="5"/>
        <v>68</v>
      </c>
      <c r="C72" s="219" t="str">
        <f t="shared" si="6"/>
        <v>　　　</v>
      </c>
      <c r="D72" s="219" t="str">
        <f t="shared" si="7"/>
        <v xml:space="preserve"> </v>
      </c>
      <c r="E72" s="219" t="str">
        <f t="shared" si="8"/>
        <v/>
      </c>
      <c r="F72" s="219" t="str">
        <f>初期設定!$C$3</f>
        <v/>
      </c>
      <c r="G72" s="220" t="str">
        <f t="shared" si="9"/>
        <v>　　　()</v>
      </c>
      <c r="H72" s="220"/>
      <c r="I72" s="224">
        <f>MOD(初期設定!$C$4,100)*100+ROW(H68)</f>
        <v>68</v>
      </c>
      <c r="J72" s="224" t="str">
        <f>IFERROR(VLOOKUP($I72,追加登録選手!$A$1:$F$1000,COLUMN(女子選手!B68),FALSE),"")</f>
        <v/>
      </c>
      <c r="K72" s="224" t="str">
        <f>IFERROR(VLOOKUP($I72,追加登録選手!$A$1:$F$1000,COLUMN(女子選手!C68),FALSE),"")</f>
        <v/>
      </c>
      <c r="L72" s="224" t="str">
        <f>IFERROR(VLOOKUP($I72,追加登録選手!$A$1:$F$1000,COLUMN(女子選手!D68),FALSE),"")</f>
        <v/>
      </c>
      <c r="M72" s="224" t="str">
        <f>IFERROR(VLOOKUP($I72,追加登録選手!$A$1:$F$1000,COLUMN(女子選手!E68),FALSE),"")</f>
        <v/>
      </c>
      <c r="N72" s="224" t="str">
        <f>IFERROR(VLOOKUP($I72,追加登録選手!$A$1:$F$1000,COLUMN(女子選手!F68),FALSE),"")</f>
        <v/>
      </c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</row>
    <row r="73" spans="1:37" x14ac:dyDescent="0.2">
      <c r="A73" s="217"/>
      <c r="B73" s="219">
        <f t="shared" si="5"/>
        <v>69</v>
      </c>
      <c r="C73" s="219" t="str">
        <f t="shared" si="6"/>
        <v>　　　</v>
      </c>
      <c r="D73" s="219" t="str">
        <f t="shared" si="7"/>
        <v xml:space="preserve"> </v>
      </c>
      <c r="E73" s="219" t="str">
        <f t="shared" si="8"/>
        <v/>
      </c>
      <c r="F73" s="219" t="str">
        <f>初期設定!$C$3</f>
        <v/>
      </c>
      <c r="G73" s="220" t="str">
        <f t="shared" si="9"/>
        <v>　　　()</v>
      </c>
      <c r="H73" s="220"/>
      <c r="I73" s="224">
        <f>MOD(初期設定!$C$4,100)*100+ROW(H69)</f>
        <v>69</v>
      </c>
      <c r="J73" s="224" t="str">
        <f>IFERROR(VLOOKUP($I73,追加登録選手!$A$1:$F$1000,COLUMN(女子選手!B69),FALSE),"")</f>
        <v/>
      </c>
      <c r="K73" s="224" t="str">
        <f>IFERROR(VLOOKUP($I73,追加登録選手!$A$1:$F$1000,COLUMN(女子選手!C69),FALSE),"")</f>
        <v/>
      </c>
      <c r="L73" s="224" t="str">
        <f>IFERROR(VLOOKUP($I73,追加登録選手!$A$1:$F$1000,COLUMN(女子選手!D69),FALSE),"")</f>
        <v/>
      </c>
      <c r="M73" s="224" t="str">
        <f>IFERROR(VLOOKUP($I73,追加登録選手!$A$1:$F$1000,COLUMN(女子選手!E69),FALSE),"")</f>
        <v/>
      </c>
      <c r="N73" s="224" t="str">
        <f>IFERROR(VLOOKUP($I73,追加登録選手!$A$1:$F$1000,COLUMN(女子選手!F69),FALSE),"")</f>
        <v/>
      </c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</row>
    <row r="74" spans="1:37" x14ac:dyDescent="0.2">
      <c r="A74" s="217"/>
      <c r="B74" s="219">
        <f t="shared" si="5"/>
        <v>70</v>
      </c>
      <c r="C74" s="219" t="str">
        <f t="shared" si="6"/>
        <v>　　　</v>
      </c>
      <c r="D74" s="219" t="str">
        <f t="shared" si="7"/>
        <v xml:space="preserve"> </v>
      </c>
      <c r="E74" s="219" t="str">
        <f t="shared" si="8"/>
        <v/>
      </c>
      <c r="F74" s="219" t="str">
        <f>初期設定!$C$3</f>
        <v/>
      </c>
      <c r="G74" s="220" t="str">
        <f t="shared" si="9"/>
        <v>　　　()</v>
      </c>
      <c r="H74" s="220"/>
      <c r="I74" s="224">
        <f>MOD(初期設定!$C$4,100)*100+ROW(H70)</f>
        <v>70</v>
      </c>
      <c r="J74" s="224" t="str">
        <f>IFERROR(VLOOKUP($I74,追加登録選手!$A$1:$F$1000,COLUMN(女子選手!B70),FALSE),"")</f>
        <v/>
      </c>
      <c r="K74" s="224" t="str">
        <f>IFERROR(VLOOKUP($I74,追加登録選手!$A$1:$F$1000,COLUMN(女子選手!C70),FALSE),"")</f>
        <v/>
      </c>
      <c r="L74" s="224" t="str">
        <f>IFERROR(VLOOKUP($I74,追加登録選手!$A$1:$F$1000,COLUMN(女子選手!D70),FALSE),"")</f>
        <v/>
      </c>
      <c r="M74" s="224" t="str">
        <f>IFERROR(VLOOKUP($I74,追加登録選手!$A$1:$F$1000,COLUMN(女子選手!E70),FALSE),"")</f>
        <v/>
      </c>
      <c r="N74" s="224" t="str">
        <f>IFERROR(VLOOKUP($I74,追加登録選手!$A$1:$F$1000,COLUMN(女子選手!F70),FALSE),"")</f>
        <v/>
      </c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</row>
    <row r="75" spans="1:37" x14ac:dyDescent="0.2">
      <c r="A75" s="217"/>
      <c r="B75" s="219">
        <f t="shared" si="5"/>
        <v>71</v>
      </c>
      <c r="C75" s="219" t="str">
        <f t="shared" si="6"/>
        <v>　　　</v>
      </c>
      <c r="D75" s="219" t="str">
        <f t="shared" si="7"/>
        <v xml:space="preserve"> </v>
      </c>
      <c r="E75" s="219" t="str">
        <f t="shared" si="8"/>
        <v/>
      </c>
      <c r="F75" s="219" t="str">
        <f>初期設定!$C$3</f>
        <v/>
      </c>
      <c r="G75" s="220" t="str">
        <f t="shared" si="9"/>
        <v>　　　()</v>
      </c>
      <c r="H75" s="220"/>
      <c r="I75" s="224">
        <f>MOD(初期設定!$C$4,100)*100+ROW(H71)</f>
        <v>71</v>
      </c>
      <c r="J75" s="224" t="str">
        <f>IFERROR(VLOOKUP($I75,追加登録選手!$A$1:$F$1000,COLUMN(女子選手!B71),FALSE),"")</f>
        <v/>
      </c>
      <c r="K75" s="224" t="str">
        <f>IFERROR(VLOOKUP($I75,追加登録選手!$A$1:$F$1000,COLUMN(女子選手!C71),FALSE),"")</f>
        <v/>
      </c>
      <c r="L75" s="224" t="str">
        <f>IFERROR(VLOOKUP($I75,追加登録選手!$A$1:$F$1000,COLUMN(女子選手!D71),FALSE),"")</f>
        <v/>
      </c>
      <c r="M75" s="224" t="str">
        <f>IFERROR(VLOOKUP($I75,追加登録選手!$A$1:$F$1000,COLUMN(女子選手!E71),FALSE),"")</f>
        <v/>
      </c>
      <c r="N75" s="224" t="str">
        <f>IFERROR(VLOOKUP($I75,追加登録選手!$A$1:$F$1000,COLUMN(女子選手!F71),FALSE),"")</f>
        <v/>
      </c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</row>
    <row r="76" spans="1:37" x14ac:dyDescent="0.2">
      <c r="A76" s="217"/>
      <c r="B76" s="219">
        <f t="shared" si="5"/>
        <v>72</v>
      </c>
      <c r="C76" s="219" t="str">
        <f t="shared" si="6"/>
        <v>　　　</v>
      </c>
      <c r="D76" s="219" t="str">
        <f t="shared" si="7"/>
        <v xml:space="preserve"> </v>
      </c>
      <c r="E76" s="219" t="str">
        <f t="shared" si="8"/>
        <v/>
      </c>
      <c r="F76" s="219" t="str">
        <f>初期設定!$C$3</f>
        <v/>
      </c>
      <c r="G76" s="220" t="str">
        <f t="shared" si="9"/>
        <v>　　　()</v>
      </c>
      <c r="H76" s="220"/>
      <c r="I76" s="224">
        <f>MOD(初期設定!$C$4,100)*100+ROW(H72)</f>
        <v>72</v>
      </c>
      <c r="J76" s="224" t="str">
        <f>IFERROR(VLOOKUP($I76,追加登録選手!$A$1:$F$1000,COLUMN(女子選手!B72),FALSE),"")</f>
        <v/>
      </c>
      <c r="K76" s="224" t="str">
        <f>IFERROR(VLOOKUP($I76,追加登録選手!$A$1:$F$1000,COLUMN(女子選手!C72),FALSE),"")</f>
        <v/>
      </c>
      <c r="L76" s="224" t="str">
        <f>IFERROR(VLOOKUP($I76,追加登録選手!$A$1:$F$1000,COLUMN(女子選手!D72),FALSE),"")</f>
        <v/>
      </c>
      <c r="M76" s="224" t="str">
        <f>IFERROR(VLOOKUP($I76,追加登録選手!$A$1:$F$1000,COLUMN(女子選手!E72),FALSE),"")</f>
        <v/>
      </c>
      <c r="N76" s="224" t="str">
        <f>IFERROR(VLOOKUP($I76,追加登録選手!$A$1:$F$1000,COLUMN(女子選手!F72),FALSE),"")</f>
        <v/>
      </c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</row>
    <row r="77" spans="1:37" x14ac:dyDescent="0.2">
      <c r="A77" s="217"/>
      <c r="B77" s="219">
        <f t="shared" si="5"/>
        <v>73</v>
      </c>
      <c r="C77" s="219" t="str">
        <f t="shared" si="6"/>
        <v>　　　</v>
      </c>
      <c r="D77" s="219" t="str">
        <f t="shared" si="7"/>
        <v xml:space="preserve"> </v>
      </c>
      <c r="E77" s="219" t="str">
        <f t="shared" si="8"/>
        <v/>
      </c>
      <c r="F77" s="219" t="str">
        <f>初期設定!$C$3</f>
        <v/>
      </c>
      <c r="G77" s="220" t="str">
        <f t="shared" si="9"/>
        <v>　　　()</v>
      </c>
      <c r="H77" s="220"/>
      <c r="I77" s="224">
        <f>MOD(初期設定!$C$4,100)*100+ROW(H73)</f>
        <v>73</v>
      </c>
      <c r="J77" s="224" t="str">
        <f>IFERROR(VLOOKUP($I77,追加登録選手!$A$1:$F$1000,COLUMN(女子選手!B73),FALSE),"")</f>
        <v/>
      </c>
      <c r="K77" s="224" t="str">
        <f>IFERROR(VLOOKUP($I77,追加登録選手!$A$1:$F$1000,COLUMN(女子選手!C73),FALSE),"")</f>
        <v/>
      </c>
      <c r="L77" s="224" t="str">
        <f>IFERROR(VLOOKUP($I77,追加登録選手!$A$1:$F$1000,COLUMN(女子選手!D73),FALSE),"")</f>
        <v/>
      </c>
      <c r="M77" s="224" t="str">
        <f>IFERROR(VLOOKUP($I77,追加登録選手!$A$1:$F$1000,COLUMN(女子選手!E73),FALSE),"")</f>
        <v/>
      </c>
      <c r="N77" s="224" t="str">
        <f>IFERROR(VLOOKUP($I77,追加登録選手!$A$1:$F$1000,COLUMN(女子選手!F73),FALSE),"")</f>
        <v/>
      </c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</row>
    <row r="78" spans="1:37" x14ac:dyDescent="0.2">
      <c r="A78" s="217"/>
      <c r="B78" s="219">
        <f t="shared" si="5"/>
        <v>74</v>
      </c>
      <c r="C78" s="219" t="str">
        <f t="shared" si="6"/>
        <v>　　　</v>
      </c>
      <c r="D78" s="219" t="str">
        <f t="shared" si="7"/>
        <v xml:space="preserve"> </v>
      </c>
      <c r="E78" s="219" t="str">
        <f t="shared" si="8"/>
        <v/>
      </c>
      <c r="F78" s="219" t="str">
        <f>初期設定!$C$3</f>
        <v/>
      </c>
      <c r="G78" s="220" t="str">
        <f t="shared" si="9"/>
        <v>　　　()</v>
      </c>
      <c r="H78" s="220"/>
      <c r="I78" s="224">
        <f>MOD(初期設定!$C$4,100)*100+ROW(H74)</f>
        <v>74</v>
      </c>
      <c r="J78" s="224" t="str">
        <f>IFERROR(VLOOKUP($I78,追加登録選手!$A$1:$F$1000,COLUMN(女子選手!B74),FALSE),"")</f>
        <v/>
      </c>
      <c r="K78" s="224" t="str">
        <f>IFERROR(VLOOKUP($I78,追加登録選手!$A$1:$F$1000,COLUMN(女子選手!C74),FALSE),"")</f>
        <v/>
      </c>
      <c r="L78" s="224" t="str">
        <f>IFERROR(VLOOKUP($I78,追加登録選手!$A$1:$F$1000,COLUMN(女子選手!D74),FALSE),"")</f>
        <v/>
      </c>
      <c r="M78" s="224" t="str">
        <f>IFERROR(VLOOKUP($I78,追加登録選手!$A$1:$F$1000,COLUMN(女子選手!E74),FALSE),"")</f>
        <v/>
      </c>
      <c r="N78" s="224" t="str">
        <f>IFERROR(VLOOKUP($I78,追加登録選手!$A$1:$F$1000,COLUMN(女子選手!F74),FALSE),"")</f>
        <v/>
      </c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</row>
    <row r="79" spans="1:37" x14ac:dyDescent="0.2">
      <c r="A79" s="217"/>
      <c r="B79" s="219">
        <f t="shared" si="5"/>
        <v>75</v>
      </c>
      <c r="C79" s="219" t="str">
        <f t="shared" si="6"/>
        <v>　　　</v>
      </c>
      <c r="D79" s="219" t="str">
        <f t="shared" si="7"/>
        <v xml:space="preserve"> </v>
      </c>
      <c r="E79" s="219" t="str">
        <f t="shared" si="8"/>
        <v/>
      </c>
      <c r="F79" s="219" t="str">
        <f>初期設定!$C$3</f>
        <v/>
      </c>
      <c r="G79" s="220" t="str">
        <f t="shared" si="9"/>
        <v>　　　()</v>
      </c>
      <c r="H79" s="220"/>
      <c r="I79" s="224">
        <f>MOD(初期設定!$C$4,100)*100+ROW(H75)</f>
        <v>75</v>
      </c>
      <c r="J79" s="224" t="str">
        <f>IFERROR(VLOOKUP($I79,追加登録選手!$A$1:$F$1000,COLUMN(女子選手!B75),FALSE),"")</f>
        <v/>
      </c>
      <c r="K79" s="224" t="str">
        <f>IFERROR(VLOOKUP($I79,追加登録選手!$A$1:$F$1000,COLUMN(女子選手!C75),FALSE),"")</f>
        <v/>
      </c>
      <c r="L79" s="224" t="str">
        <f>IFERROR(VLOOKUP($I79,追加登録選手!$A$1:$F$1000,COLUMN(女子選手!D75),FALSE),"")</f>
        <v/>
      </c>
      <c r="M79" s="224" t="str">
        <f>IFERROR(VLOOKUP($I79,追加登録選手!$A$1:$F$1000,COLUMN(女子選手!E75),FALSE),"")</f>
        <v/>
      </c>
      <c r="N79" s="224" t="str">
        <f>IFERROR(VLOOKUP($I79,追加登録選手!$A$1:$F$1000,COLUMN(女子選手!F75),FALSE),"")</f>
        <v/>
      </c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</row>
    <row r="80" spans="1:37" x14ac:dyDescent="0.2">
      <c r="A80" s="217"/>
      <c r="B80" s="219">
        <f t="shared" si="5"/>
        <v>76</v>
      </c>
      <c r="C80" s="219" t="str">
        <f t="shared" si="6"/>
        <v>　　　</v>
      </c>
      <c r="D80" s="219" t="str">
        <f t="shared" si="7"/>
        <v xml:space="preserve"> </v>
      </c>
      <c r="E80" s="219" t="str">
        <f t="shared" si="8"/>
        <v/>
      </c>
      <c r="F80" s="219" t="str">
        <f>初期設定!$C$3</f>
        <v/>
      </c>
      <c r="G80" s="220" t="str">
        <f t="shared" si="9"/>
        <v>　　　()</v>
      </c>
      <c r="H80" s="220"/>
      <c r="I80" s="224">
        <f>MOD(初期設定!$C$4,100)*100+ROW(H76)</f>
        <v>76</v>
      </c>
      <c r="J80" s="224" t="str">
        <f>IFERROR(VLOOKUP($I80,追加登録選手!$A$1:$F$1000,COLUMN(女子選手!B76),FALSE),"")</f>
        <v/>
      </c>
      <c r="K80" s="224" t="str">
        <f>IFERROR(VLOOKUP($I80,追加登録選手!$A$1:$F$1000,COLUMN(女子選手!C76),FALSE),"")</f>
        <v/>
      </c>
      <c r="L80" s="224" t="str">
        <f>IFERROR(VLOOKUP($I80,追加登録選手!$A$1:$F$1000,COLUMN(女子選手!D76),FALSE),"")</f>
        <v/>
      </c>
      <c r="M80" s="224" t="str">
        <f>IFERROR(VLOOKUP($I80,追加登録選手!$A$1:$F$1000,COLUMN(女子選手!E76),FALSE),"")</f>
        <v/>
      </c>
      <c r="N80" s="224" t="str">
        <f>IFERROR(VLOOKUP($I80,追加登録選手!$A$1:$F$1000,COLUMN(女子選手!F76),FALSE),"")</f>
        <v/>
      </c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</row>
    <row r="81" spans="1:37" x14ac:dyDescent="0.2">
      <c r="A81" s="217"/>
      <c r="B81" s="219">
        <f t="shared" si="5"/>
        <v>77</v>
      </c>
      <c r="C81" s="219" t="str">
        <f t="shared" si="6"/>
        <v>　　　</v>
      </c>
      <c r="D81" s="219" t="str">
        <f t="shared" si="7"/>
        <v xml:space="preserve"> </v>
      </c>
      <c r="E81" s="219" t="str">
        <f t="shared" si="8"/>
        <v/>
      </c>
      <c r="F81" s="219" t="str">
        <f>初期設定!$C$3</f>
        <v/>
      </c>
      <c r="G81" s="220" t="str">
        <f t="shared" si="9"/>
        <v>　　　()</v>
      </c>
      <c r="H81" s="220"/>
      <c r="I81" s="224">
        <f>MOD(初期設定!$C$4,100)*100+ROW(H77)</f>
        <v>77</v>
      </c>
      <c r="J81" s="224" t="str">
        <f>IFERROR(VLOOKUP($I81,追加登録選手!$A$1:$F$1000,COLUMN(女子選手!B77),FALSE),"")</f>
        <v/>
      </c>
      <c r="K81" s="224" t="str">
        <f>IFERROR(VLOOKUP($I81,追加登録選手!$A$1:$F$1000,COLUMN(女子選手!C77),FALSE),"")</f>
        <v/>
      </c>
      <c r="L81" s="224" t="str">
        <f>IFERROR(VLOOKUP($I81,追加登録選手!$A$1:$F$1000,COLUMN(女子選手!D77),FALSE),"")</f>
        <v/>
      </c>
      <c r="M81" s="224" t="str">
        <f>IFERROR(VLOOKUP($I81,追加登録選手!$A$1:$F$1000,COLUMN(女子選手!E77),FALSE),"")</f>
        <v/>
      </c>
      <c r="N81" s="224" t="str">
        <f>IFERROR(VLOOKUP($I81,追加登録選手!$A$1:$F$1000,COLUMN(女子選手!F77),FALSE),"")</f>
        <v/>
      </c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</row>
    <row r="82" spans="1:37" x14ac:dyDescent="0.2">
      <c r="A82" s="217"/>
      <c r="B82" s="219">
        <f t="shared" si="5"/>
        <v>78</v>
      </c>
      <c r="C82" s="219" t="str">
        <f t="shared" si="6"/>
        <v>　　　</v>
      </c>
      <c r="D82" s="219" t="str">
        <f t="shared" si="7"/>
        <v xml:space="preserve"> </v>
      </c>
      <c r="E82" s="219" t="str">
        <f t="shared" si="8"/>
        <v/>
      </c>
      <c r="F82" s="219" t="str">
        <f>初期設定!$C$3</f>
        <v/>
      </c>
      <c r="G82" s="220" t="str">
        <f t="shared" si="9"/>
        <v>　　　()</v>
      </c>
      <c r="H82" s="220"/>
      <c r="I82" s="224">
        <f>MOD(初期設定!$C$4,100)*100+ROW(H78)</f>
        <v>78</v>
      </c>
      <c r="J82" s="224" t="str">
        <f>IFERROR(VLOOKUP($I82,追加登録選手!$A$1:$F$1000,COLUMN(女子選手!B78),FALSE),"")</f>
        <v/>
      </c>
      <c r="K82" s="224" t="str">
        <f>IFERROR(VLOOKUP($I82,追加登録選手!$A$1:$F$1000,COLUMN(女子選手!C78),FALSE),"")</f>
        <v/>
      </c>
      <c r="L82" s="224" t="str">
        <f>IFERROR(VLOOKUP($I82,追加登録選手!$A$1:$F$1000,COLUMN(女子選手!D78),FALSE),"")</f>
        <v/>
      </c>
      <c r="M82" s="224" t="str">
        <f>IFERROR(VLOOKUP($I82,追加登録選手!$A$1:$F$1000,COLUMN(女子選手!E78),FALSE),"")</f>
        <v/>
      </c>
      <c r="N82" s="224" t="str">
        <f>IFERROR(VLOOKUP($I82,追加登録選手!$A$1:$F$1000,COLUMN(女子選手!F78),FALSE),"")</f>
        <v/>
      </c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</row>
    <row r="83" spans="1:37" x14ac:dyDescent="0.2">
      <c r="A83" s="217"/>
      <c r="B83" s="219">
        <f t="shared" si="5"/>
        <v>79</v>
      </c>
      <c r="C83" s="219" t="str">
        <f t="shared" si="6"/>
        <v>　　　</v>
      </c>
      <c r="D83" s="219" t="str">
        <f t="shared" si="7"/>
        <v xml:space="preserve"> </v>
      </c>
      <c r="E83" s="219" t="str">
        <f t="shared" si="8"/>
        <v/>
      </c>
      <c r="F83" s="219" t="str">
        <f>初期設定!$C$3</f>
        <v/>
      </c>
      <c r="G83" s="220" t="str">
        <f t="shared" si="9"/>
        <v>　　　()</v>
      </c>
      <c r="H83" s="220"/>
      <c r="I83" s="224">
        <f>MOD(初期設定!$C$4,100)*100+ROW(H79)</f>
        <v>79</v>
      </c>
      <c r="J83" s="224" t="str">
        <f>IFERROR(VLOOKUP($I83,追加登録選手!$A$1:$F$1000,COLUMN(女子選手!B79),FALSE),"")</f>
        <v/>
      </c>
      <c r="K83" s="224" t="str">
        <f>IFERROR(VLOOKUP($I83,追加登録選手!$A$1:$F$1000,COLUMN(女子選手!C79),FALSE),"")</f>
        <v/>
      </c>
      <c r="L83" s="224" t="str">
        <f>IFERROR(VLOOKUP($I83,追加登録選手!$A$1:$F$1000,COLUMN(女子選手!D79),FALSE),"")</f>
        <v/>
      </c>
      <c r="M83" s="224" t="str">
        <f>IFERROR(VLOOKUP($I83,追加登録選手!$A$1:$F$1000,COLUMN(女子選手!E79),FALSE),"")</f>
        <v/>
      </c>
      <c r="N83" s="224" t="str">
        <f>IFERROR(VLOOKUP($I83,追加登録選手!$A$1:$F$1000,COLUMN(女子選手!F79),FALSE),"")</f>
        <v/>
      </c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</row>
    <row r="84" spans="1:37" x14ac:dyDescent="0.2">
      <c r="A84" s="217"/>
      <c r="B84" s="219">
        <f t="shared" si="5"/>
        <v>80</v>
      </c>
      <c r="C84" s="219" t="str">
        <f t="shared" si="6"/>
        <v>　　　</v>
      </c>
      <c r="D84" s="219" t="str">
        <f t="shared" si="7"/>
        <v xml:space="preserve"> </v>
      </c>
      <c r="E84" s="219" t="str">
        <f t="shared" si="8"/>
        <v/>
      </c>
      <c r="F84" s="219" t="str">
        <f>初期設定!$C$3</f>
        <v/>
      </c>
      <c r="G84" s="220" t="str">
        <f t="shared" si="9"/>
        <v>　　　()</v>
      </c>
      <c r="H84" s="220"/>
      <c r="I84" s="224">
        <f>MOD(初期設定!$C$4,100)*100+ROW(H80)</f>
        <v>80</v>
      </c>
      <c r="J84" s="224" t="str">
        <f>IFERROR(VLOOKUP($I84,追加登録選手!$A$1:$F$1000,COLUMN(女子選手!B80),FALSE),"")</f>
        <v/>
      </c>
      <c r="K84" s="224" t="str">
        <f>IFERROR(VLOOKUP($I84,追加登録選手!$A$1:$F$1000,COLUMN(女子選手!C80),FALSE),"")</f>
        <v/>
      </c>
      <c r="L84" s="224" t="str">
        <f>IFERROR(VLOOKUP($I84,追加登録選手!$A$1:$F$1000,COLUMN(女子選手!D80),FALSE),"")</f>
        <v/>
      </c>
      <c r="M84" s="224" t="str">
        <f>IFERROR(VLOOKUP($I84,追加登録選手!$A$1:$F$1000,COLUMN(女子選手!E80),FALSE),"")</f>
        <v/>
      </c>
      <c r="N84" s="224" t="str">
        <f>IFERROR(VLOOKUP($I84,追加登録選手!$A$1:$F$1000,COLUMN(女子選手!F80),FALSE),"")</f>
        <v/>
      </c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</row>
    <row r="85" spans="1:37" x14ac:dyDescent="0.2">
      <c r="A85" s="217"/>
      <c r="B85" s="219">
        <f t="shared" si="5"/>
        <v>81</v>
      </c>
      <c r="C85" s="219" t="str">
        <f t="shared" si="6"/>
        <v>　　　</v>
      </c>
      <c r="D85" s="219" t="str">
        <f t="shared" si="7"/>
        <v xml:space="preserve"> </v>
      </c>
      <c r="E85" s="219" t="str">
        <f t="shared" si="8"/>
        <v/>
      </c>
      <c r="F85" s="219" t="str">
        <f>初期設定!$C$3</f>
        <v/>
      </c>
      <c r="G85" s="220" t="str">
        <f t="shared" si="9"/>
        <v>　　　()</v>
      </c>
      <c r="H85" s="220"/>
      <c r="I85" s="224">
        <f>MOD(初期設定!$C$4,100)*100+ROW(H81)</f>
        <v>81</v>
      </c>
      <c r="J85" s="224" t="str">
        <f>IFERROR(VLOOKUP($I85,追加登録選手!$A$1:$F$1000,COLUMN(女子選手!B81),FALSE),"")</f>
        <v/>
      </c>
      <c r="K85" s="224" t="str">
        <f>IFERROR(VLOOKUP($I85,追加登録選手!$A$1:$F$1000,COLUMN(女子選手!C81),FALSE),"")</f>
        <v/>
      </c>
      <c r="L85" s="224" t="str">
        <f>IFERROR(VLOOKUP($I85,追加登録選手!$A$1:$F$1000,COLUMN(女子選手!D81),FALSE),"")</f>
        <v/>
      </c>
      <c r="M85" s="224" t="str">
        <f>IFERROR(VLOOKUP($I85,追加登録選手!$A$1:$F$1000,COLUMN(女子選手!E81),FALSE),"")</f>
        <v/>
      </c>
      <c r="N85" s="224" t="str">
        <f>IFERROR(VLOOKUP($I85,追加登録選手!$A$1:$F$1000,COLUMN(女子選手!F81),FALSE),"")</f>
        <v/>
      </c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</row>
    <row r="86" spans="1:37" x14ac:dyDescent="0.2">
      <c r="A86" s="217"/>
      <c r="B86" s="219">
        <f t="shared" si="5"/>
        <v>82</v>
      </c>
      <c r="C86" s="219" t="str">
        <f t="shared" si="6"/>
        <v>　　　</v>
      </c>
      <c r="D86" s="219" t="str">
        <f t="shared" si="7"/>
        <v xml:space="preserve"> </v>
      </c>
      <c r="E86" s="219" t="str">
        <f t="shared" si="8"/>
        <v/>
      </c>
      <c r="F86" s="219" t="str">
        <f>初期設定!$C$3</f>
        <v/>
      </c>
      <c r="G86" s="220" t="str">
        <f t="shared" si="9"/>
        <v>　　　()</v>
      </c>
      <c r="H86" s="220"/>
      <c r="I86" s="224">
        <f>MOD(初期設定!$C$4,100)*100+ROW(H82)</f>
        <v>82</v>
      </c>
      <c r="J86" s="224" t="str">
        <f>IFERROR(VLOOKUP($I86,追加登録選手!$A$1:$F$1000,COLUMN(女子選手!B82),FALSE),"")</f>
        <v/>
      </c>
      <c r="K86" s="224" t="str">
        <f>IFERROR(VLOOKUP($I86,追加登録選手!$A$1:$F$1000,COLUMN(女子選手!C82),FALSE),"")</f>
        <v/>
      </c>
      <c r="L86" s="224" t="str">
        <f>IFERROR(VLOOKUP($I86,追加登録選手!$A$1:$F$1000,COLUMN(女子選手!D82),FALSE),"")</f>
        <v/>
      </c>
      <c r="M86" s="224" t="str">
        <f>IFERROR(VLOOKUP($I86,追加登録選手!$A$1:$F$1000,COLUMN(女子選手!E82),FALSE),"")</f>
        <v/>
      </c>
      <c r="N86" s="224" t="str">
        <f>IFERROR(VLOOKUP($I86,追加登録選手!$A$1:$F$1000,COLUMN(女子選手!F82),FALSE),"")</f>
        <v/>
      </c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</row>
    <row r="87" spans="1:37" x14ac:dyDescent="0.2">
      <c r="A87" s="217"/>
      <c r="B87" s="219">
        <f t="shared" si="5"/>
        <v>83</v>
      </c>
      <c r="C87" s="219" t="str">
        <f t="shared" si="6"/>
        <v>　　　</v>
      </c>
      <c r="D87" s="219" t="str">
        <f t="shared" si="7"/>
        <v xml:space="preserve"> </v>
      </c>
      <c r="E87" s="219" t="str">
        <f t="shared" si="8"/>
        <v/>
      </c>
      <c r="F87" s="219" t="str">
        <f>初期設定!$C$3</f>
        <v/>
      </c>
      <c r="G87" s="220" t="str">
        <f t="shared" si="9"/>
        <v>　　　()</v>
      </c>
      <c r="H87" s="220"/>
      <c r="I87" s="224">
        <f>MOD(初期設定!$C$4,100)*100+ROW(H83)</f>
        <v>83</v>
      </c>
      <c r="J87" s="224" t="str">
        <f>IFERROR(VLOOKUP($I87,追加登録選手!$A$1:$F$1000,COLUMN(女子選手!B83),FALSE),"")</f>
        <v/>
      </c>
      <c r="K87" s="224" t="str">
        <f>IFERROR(VLOOKUP($I87,追加登録選手!$A$1:$F$1000,COLUMN(女子選手!C83),FALSE),"")</f>
        <v/>
      </c>
      <c r="L87" s="224" t="str">
        <f>IFERROR(VLOOKUP($I87,追加登録選手!$A$1:$F$1000,COLUMN(女子選手!D83),FALSE),"")</f>
        <v/>
      </c>
      <c r="M87" s="224" t="str">
        <f>IFERROR(VLOOKUP($I87,追加登録選手!$A$1:$F$1000,COLUMN(女子選手!E83),FALSE),"")</f>
        <v/>
      </c>
      <c r="N87" s="224" t="str">
        <f>IFERROR(VLOOKUP($I87,追加登録選手!$A$1:$F$1000,COLUMN(女子選手!F83),FALSE),"")</f>
        <v/>
      </c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</row>
    <row r="88" spans="1:37" x14ac:dyDescent="0.2">
      <c r="A88" s="217"/>
      <c r="B88" s="219">
        <f t="shared" si="5"/>
        <v>84</v>
      </c>
      <c r="C88" s="219" t="str">
        <f t="shared" si="6"/>
        <v>　　　</v>
      </c>
      <c r="D88" s="219" t="str">
        <f t="shared" si="7"/>
        <v xml:space="preserve"> </v>
      </c>
      <c r="E88" s="219" t="str">
        <f t="shared" si="8"/>
        <v/>
      </c>
      <c r="F88" s="219" t="str">
        <f>初期設定!$C$3</f>
        <v/>
      </c>
      <c r="G88" s="220" t="str">
        <f t="shared" si="9"/>
        <v>　　　()</v>
      </c>
      <c r="H88" s="220"/>
      <c r="I88" s="224">
        <f>MOD(初期設定!$C$4,100)*100+ROW(H84)</f>
        <v>84</v>
      </c>
      <c r="J88" s="224" t="str">
        <f>IFERROR(VLOOKUP($I88,追加登録選手!$A$1:$F$1000,COLUMN(女子選手!B84),FALSE),"")</f>
        <v/>
      </c>
      <c r="K88" s="224" t="str">
        <f>IFERROR(VLOOKUP($I88,追加登録選手!$A$1:$F$1000,COLUMN(女子選手!C84),FALSE),"")</f>
        <v/>
      </c>
      <c r="L88" s="224" t="str">
        <f>IFERROR(VLOOKUP($I88,追加登録選手!$A$1:$F$1000,COLUMN(女子選手!D84),FALSE),"")</f>
        <v/>
      </c>
      <c r="M88" s="224" t="str">
        <f>IFERROR(VLOOKUP($I88,追加登録選手!$A$1:$F$1000,COLUMN(女子選手!E84),FALSE),"")</f>
        <v/>
      </c>
      <c r="N88" s="224" t="str">
        <f>IFERROR(VLOOKUP($I88,追加登録選手!$A$1:$F$1000,COLUMN(女子選手!F84),FALSE),"")</f>
        <v/>
      </c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</row>
    <row r="89" spans="1:37" x14ac:dyDescent="0.2">
      <c r="A89" s="217"/>
      <c r="B89" s="219">
        <f t="shared" si="5"/>
        <v>85</v>
      </c>
      <c r="C89" s="219" t="str">
        <f t="shared" si="6"/>
        <v>　　　</v>
      </c>
      <c r="D89" s="219" t="str">
        <f t="shared" si="7"/>
        <v xml:space="preserve"> </v>
      </c>
      <c r="E89" s="219" t="str">
        <f t="shared" si="8"/>
        <v/>
      </c>
      <c r="F89" s="219" t="str">
        <f>初期設定!$C$3</f>
        <v/>
      </c>
      <c r="G89" s="220" t="str">
        <f t="shared" si="9"/>
        <v>　　　()</v>
      </c>
      <c r="H89" s="220"/>
      <c r="I89" s="224">
        <f>MOD(初期設定!$C$4,100)*100+ROW(H85)</f>
        <v>85</v>
      </c>
      <c r="J89" s="224" t="str">
        <f>IFERROR(VLOOKUP($I89,追加登録選手!$A$1:$F$1000,COLUMN(女子選手!B85),FALSE),"")</f>
        <v/>
      </c>
      <c r="K89" s="224" t="str">
        <f>IFERROR(VLOOKUP($I89,追加登録選手!$A$1:$F$1000,COLUMN(女子選手!C85),FALSE),"")</f>
        <v/>
      </c>
      <c r="L89" s="224" t="str">
        <f>IFERROR(VLOOKUP($I89,追加登録選手!$A$1:$F$1000,COLUMN(女子選手!D85),FALSE),"")</f>
        <v/>
      </c>
      <c r="M89" s="224" t="str">
        <f>IFERROR(VLOOKUP($I89,追加登録選手!$A$1:$F$1000,COLUMN(女子選手!E85),FALSE),"")</f>
        <v/>
      </c>
      <c r="N89" s="224" t="str">
        <f>IFERROR(VLOOKUP($I89,追加登録選手!$A$1:$F$1000,COLUMN(女子選手!F85),FALSE),"")</f>
        <v/>
      </c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</row>
    <row r="90" spans="1:37" x14ac:dyDescent="0.2">
      <c r="A90" s="217"/>
      <c r="B90" s="219">
        <f t="shared" si="5"/>
        <v>86</v>
      </c>
      <c r="C90" s="219" t="str">
        <f t="shared" si="6"/>
        <v>　　　</v>
      </c>
      <c r="D90" s="219" t="str">
        <f t="shared" si="7"/>
        <v xml:space="preserve"> </v>
      </c>
      <c r="E90" s="219" t="str">
        <f t="shared" si="8"/>
        <v/>
      </c>
      <c r="F90" s="219" t="str">
        <f>初期設定!$C$3</f>
        <v/>
      </c>
      <c r="G90" s="220" t="str">
        <f t="shared" si="9"/>
        <v>　　　()</v>
      </c>
      <c r="H90" s="220"/>
      <c r="I90" s="224">
        <f>MOD(初期設定!$C$4,100)*100+ROW(H86)</f>
        <v>86</v>
      </c>
      <c r="J90" s="224" t="str">
        <f>IFERROR(VLOOKUP($I90,追加登録選手!$A$1:$F$1000,COLUMN(女子選手!B86),FALSE),"")</f>
        <v/>
      </c>
      <c r="K90" s="224" t="str">
        <f>IFERROR(VLOOKUP($I90,追加登録選手!$A$1:$F$1000,COLUMN(女子選手!C86),FALSE),"")</f>
        <v/>
      </c>
      <c r="L90" s="224" t="str">
        <f>IFERROR(VLOOKUP($I90,追加登録選手!$A$1:$F$1000,COLUMN(女子選手!D86),FALSE),"")</f>
        <v/>
      </c>
      <c r="M90" s="224" t="str">
        <f>IFERROR(VLOOKUP($I90,追加登録選手!$A$1:$F$1000,COLUMN(女子選手!E86),FALSE),"")</f>
        <v/>
      </c>
      <c r="N90" s="224" t="str">
        <f>IFERROR(VLOOKUP($I90,追加登録選手!$A$1:$F$1000,COLUMN(女子選手!F86),FALSE),"")</f>
        <v/>
      </c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</row>
    <row r="91" spans="1:37" x14ac:dyDescent="0.2">
      <c r="A91" s="217"/>
      <c r="B91" s="219">
        <f t="shared" si="5"/>
        <v>87</v>
      </c>
      <c r="C91" s="219" t="str">
        <f t="shared" si="6"/>
        <v>　　　</v>
      </c>
      <c r="D91" s="219" t="str">
        <f t="shared" si="7"/>
        <v xml:space="preserve"> </v>
      </c>
      <c r="E91" s="219" t="str">
        <f t="shared" si="8"/>
        <v/>
      </c>
      <c r="F91" s="219" t="str">
        <f>初期設定!$C$3</f>
        <v/>
      </c>
      <c r="G91" s="220" t="str">
        <f t="shared" si="9"/>
        <v>　　　()</v>
      </c>
      <c r="H91" s="220"/>
      <c r="I91" s="224">
        <f>MOD(初期設定!$C$4,100)*100+ROW(H87)</f>
        <v>87</v>
      </c>
      <c r="J91" s="224" t="str">
        <f>IFERROR(VLOOKUP($I91,追加登録選手!$A$1:$F$1000,COLUMN(女子選手!B87),FALSE),"")</f>
        <v/>
      </c>
      <c r="K91" s="224" t="str">
        <f>IFERROR(VLOOKUP($I91,追加登録選手!$A$1:$F$1000,COLUMN(女子選手!C87),FALSE),"")</f>
        <v/>
      </c>
      <c r="L91" s="224" t="str">
        <f>IFERROR(VLOOKUP($I91,追加登録選手!$A$1:$F$1000,COLUMN(女子選手!D87),FALSE),"")</f>
        <v/>
      </c>
      <c r="M91" s="224" t="str">
        <f>IFERROR(VLOOKUP($I91,追加登録選手!$A$1:$F$1000,COLUMN(女子選手!E87),FALSE),"")</f>
        <v/>
      </c>
      <c r="N91" s="224" t="str">
        <f>IFERROR(VLOOKUP($I91,追加登録選手!$A$1:$F$1000,COLUMN(女子選手!F87),FALSE),"")</f>
        <v/>
      </c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</row>
    <row r="92" spans="1:37" x14ac:dyDescent="0.2">
      <c r="A92" s="217"/>
      <c r="B92" s="219">
        <f t="shared" si="5"/>
        <v>88</v>
      </c>
      <c r="C92" s="219" t="str">
        <f t="shared" si="6"/>
        <v>　　　</v>
      </c>
      <c r="D92" s="219" t="str">
        <f t="shared" si="7"/>
        <v xml:space="preserve"> </v>
      </c>
      <c r="E92" s="219" t="str">
        <f t="shared" si="8"/>
        <v/>
      </c>
      <c r="F92" s="219" t="str">
        <f>初期設定!$C$3</f>
        <v/>
      </c>
      <c r="G92" s="220" t="str">
        <f t="shared" si="9"/>
        <v>　　　()</v>
      </c>
      <c r="H92" s="220"/>
      <c r="I92" s="224">
        <f>MOD(初期設定!$C$4,100)*100+ROW(H88)</f>
        <v>88</v>
      </c>
      <c r="J92" s="224" t="str">
        <f>IFERROR(VLOOKUP($I92,追加登録選手!$A$1:$F$1000,COLUMN(女子選手!B88),FALSE),"")</f>
        <v/>
      </c>
      <c r="K92" s="224" t="str">
        <f>IFERROR(VLOOKUP($I92,追加登録選手!$A$1:$F$1000,COLUMN(女子選手!C88),FALSE),"")</f>
        <v/>
      </c>
      <c r="L92" s="224" t="str">
        <f>IFERROR(VLOOKUP($I92,追加登録選手!$A$1:$F$1000,COLUMN(女子選手!D88),FALSE),"")</f>
        <v/>
      </c>
      <c r="M92" s="224" t="str">
        <f>IFERROR(VLOOKUP($I92,追加登録選手!$A$1:$F$1000,COLUMN(女子選手!E88),FALSE),"")</f>
        <v/>
      </c>
      <c r="N92" s="224" t="str">
        <f>IFERROR(VLOOKUP($I92,追加登録選手!$A$1:$F$1000,COLUMN(女子選手!F88),FALSE),"")</f>
        <v/>
      </c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</row>
    <row r="93" spans="1:37" x14ac:dyDescent="0.2">
      <c r="A93" s="217"/>
      <c r="B93" s="219">
        <f t="shared" si="5"/>
        <v>89</v>
      </c>
      <c r="C93" s="219" t="str">
        <f t="shared" si="6"/>
        <v>　　　</v>
      </c>
      <c r="D93" s="219" t="str">
        <f t="shared" si="7"/>
        <v xml:space="preserve"> </v>
      </c>
      <c r="E93" s="219" t="str">
        <f t="shared" si="8"/>
        <v/>
      </c>
      <c r="F93" s="219" t="str">
        <f>初期設定!$C$3</f>
        <v/>
      </c>
      <c r="G93" s="220" t="str">
        <f t="shared" si="9"/>
        <v>　　　()</v>
      </c>
      <c r="H93" s="220"/>
      <c r="I93" s="224">
        <f>MOD(初期設定!$C$4,100)*100+ROW(H89)</f>
        <v>89</v>
      </c>
      <c r="J93" s="224" t="str">
        <f>IFERROR(VLOOKUP($I93,追加登録選手!$A$1:$F$1000,COLUMN(女子選手!B89),FALSE),"")</f>
        <v/>
      </c>
      <c r="K93" s="224" t="str">
        <f>IFERROR(VLOOKUP($I93,追加登録選手!$A$1:$F$1000,COLUMN(女子選手!C89),FALSE),"")</f>
        <v/>
      </c>
      <c r="L93" s="224" t="str">
        <f>IFERROR(VLOOKUP($I93,追加登録選手!$A$1:$F$1000,COLUMN(女子選手!D89),FALSE),"")</f>
        <v/>
      </c>
      <c r="M93" s="224" t="str">
        <f>IFERROR(VLOOKUP($I93,追加登録選手!$A$1:$F$1000,COLUMN(女子選手!E89),FALSE),"")</f>
        <v/>
      </c>
      <c r="N93" s="224" t="str">
        <f>IFERROR(VLOOKUP($I93,追加登録選手!$A$1:$F$1000,COLUMN(女子選手!F89),FALSE),"")</f>
        <v/>
      </c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</row>
    <row r="94" spans="1:37" x14ac:dyDescent="0.2">
      <c r="A94" s="217"/>
      <c r="B94" s="219">
        <f t="shared" si="5"/>
        <v>90</v>
      </c>
      <c r="C94" s="219" t="str">
        <f t="shared" si="6"/>
        <v>　　　</v>
      </c>
      <c r="D94" s="219" t="str">
        <f t="shared" si="7"/>
        <v xml:space="preserve"> </v>
      </c>
      <c r="E94" s="219" t="str">
        <f t="shared" si="8"/>
        <v/>
      </c>
      <c r="F94" s="219" t="str">
        <f>初期設定!$C$3</f>
        <v/>
      </c>
      <c r="G94" s="220" t="str">
        <f t="shared" si="9"/>
        <v>　　　()</v>
      </c>
      <c r="H94" s="220"/>
      <c r="I94" s="224">
        <f>MOD(初期設定!$C$4,100)*100+ROW(H90)</f>
        <v>90</v>
      </c>
      <c r="J94" s="224" t="str">
        <f>IFERROR(VLOOKUP($I94,追加登録選手!$A$1:$F$1000,COLUMN(女子選手!B90),FALSE),"")</f>
        <v/>
      </c>
      <c r="K94" s="224" t="str">
        <f>IFERROR(VLOOKUP($I94,追加登録選手!$A$1:$F$1000,COLUMN(女子選手!C90),FALSE),"")</f>
        <v/>
      </c>
      <c r="L94" s="224" t="str">
        <f>IFERROR(VLOOKUP($I94,追加登録選手!$A$1:$F$1000,COLUMN(女子選手!D90),FALSE),"")</f>
        <v/>
      </c>
      <c r="M94" s="224" t="str">
        <f>IFERROR(VLOOKUP($I94,追加登録選手!$A$1:$F$1000,COLUMN(女子選手!E90),FALSE),"")</f>
        <v/>
      </c>
      <c r="N94" s="224" t="str">
        <f>IFERROR(VLOOKUP($I94,追加登録選手!$A$1:$F$1000,COLUMN(女子選手!F90),FALSE),"")</f>
        <v/>
      </c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</row>
    <row r="95" spans="1:37" x14ac:dyDescent="0.2">
      <c r="A95" s="217"/>
      <c r="B95" s="219">
        <f t="shared" si="5"/>
        <v>91</v>
      </c>
      <c r="C95" s="219" t="str">
        <f t="shared" si="6"/>
        <v>　　　</v>
      </c>
      <c r="D95" s="219" t="str">
        <f t="shared" si="7"/>
        <v xml:space="preserve"> </v>
      </c>
      <c r="E95" s="219" t="str">
        <f t="shared" si="8"/>
        <v/>
      </c>
      <c r="F95" s="219" t="str">
        <f>初期設定!$C$3</f>
        <v/>
      </c>
      <c r="G95" s="220" t="str">
        <f t="shared" si="9"/>
        <v>　　　()</v>
      </c>
      <c r="H95" s="220"/>
      <c r="I95" s="224">
        <f>MOD(初期設定!$C$4,100)*100+ROW(H91)</f>
        <v>91</v>
      </c>
      <c r="J95" s="224" t="str">
        <f>IFERROR(VLOOKUP($I95,追加登録選手!$A$1:$F$1000,COLUMN(女子選手!B91),FALSE),"")</f>
        <v/>
      </c>
      <c r="K95" s="224" t="str">
        <f>IFERROR(VLOOKUP($I95,追加登録選手!$A$1:$F$1000,COLUMN(女子選手!C91),FALSE),"")</f>
        <v/>
      </c>
      <c r="L95" s="224" t="str">
        <f>IFERROR(VLOOKUP($I95,追加登録選手!$A$1:$F$1000,COLUMN(女子選手!D91),FALSE),"")</f>
        <v/>
      </c>
      <c r="M95" s="224" t="str">
        <f>IFERROR(VLOOKUP($I95,追加登録選手!$A$1:$F$1000,COLUMN(女子選手!E91),FALSE),"")</f>
        <v/>
      </c>
      <c r="N95" s="224" t="str">
        <f>IFERROR(VLOOKUP($I95,追加登録選手!$A$1:$F$1000,COLUMN(女子選手!F91),FALSE),"")</f>
        <v/>
      </c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</row>
    <row r="96" spans="1:37" x14ac:dyDescent="0.2">
      <c r="A96" s="217"/>
      <c r="B96" s="219">
        <f t="shared" si="5"/>
        <v>92</v>
      </c>
      <c r="C96" s="219" t="str">
        <f t="shared" si="6"/>
        <v>　　　</v>
      </c>
      <c r="D96" s="219" t="str">
        <f t="shared" si="7"/>
        <v xml:space="preserve"> </v>
      </c>
      <c r="E96" s="219" t="str">
        <f t="shared" si="8"/>
        <v/>
      </c>
      <c r="F96" s="219" t="str">
        <f>初期設定!$C$3</f>
        <v/>
      </c>
      <c r="G96" s="220" t="str">
        <f t="shared" si="9"/>
        <v>　　　()</v>
      </c>
      <c r="H96" s="220"/>
      <c r="I96" s="224">
        <f>MOD(初期設定!$C$4,100)*100+ROW(H92)</f>
        <v>92</v>
      </c>
      <c r="J96" s="224" t="str">
        <f>IFERROR(VLOOKUP($I96,追加登録選手!$A$1:$F$1000,COLUMN(女子選手!B92),FALSE),"")</f>
        <v/>
      </c>
      <c r="K96" s="224" t="str">
        <f>IFERROR(VLOOKUP($I96,追加登録選手!$A$1:$F$1000,COLUMN(女子選手!C92),FALSE),"")</f>
        <v/>
      </c>
      <c r="L96" s="224" t="str">
        <f>IFERROR(VLOOKUP($I96,追加登録選手!$A$1:$F$1000,COLUMN(女子選手!D92),FALSE),"")</f>
        <v/>
      </c>
      <c r="M96" s="224" t="str">
        <f>IFERROR(VLOOKUP($I96,追加登録選手!$A$1:$F$1000,COLUMN(女子選手!E92),FALSE),"")</f>
        <v/>
      </c>
      <c r="N96" s="224" t="str">
        <f>IFERROR(VLOOKUP($I96,追加登録選手!$A$1:$F$1000,COLUMN(女子選手!F92),FALSE),"")</f>
        <v/>
      </c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</row>
    <row r="97" spans="1:37" x14ac:dyDescent="0.2">
      <c r="A97" s="217"/>
      <c r="B97" s="219">
        <f t="shared" si="5"/>
        <v>93</v>
      </c>
      <c r="C97" s="219" t="str">
        <f t="shared" si="6"/>
        <v>　　　</v>
      </c>
      <c r="D97" s="219" t="str">
        <f t="shared" si="7"/>
        <v xml:space="preserve"> </v>
      </c>
      <c r="E97" s="219" t="str">
        <f t="shared" si="8"/>
        <v/>
      </c>
      <c r="F97" s="219" t="str">
        <f>初期設定!$C$3</f>
        <v/>
      </c>
      <c r="G97" s="220" t="str">
        <f t="shared" si="9"/>
        <v>　　　()</v>
      </c>
      <c r="H97" s="220"/>
      <c r="I97" s="224">
        <f>MOD(初期設定!$C$4,100)*100+ROW(H93)</f>
        <v>93</v>
      </c>
      <c r="J97" s="224" t="str">
        <f>IFERROR(VLOOKUP($I97,追加登録選手!$A$1:$F$1000,COLUMN(女子選手!B93),FALSE),"")</f>
        <v/>
      </c>
      <c r="K97" s="224" t="str">
        <f>IFERROR(VLOOKUP($I97,追加登録選手!$A$1:$F$1000,COLUMN(女子選手!C93),FALSE),"")</f>
        <v/>
      </c>
      <c r="L97" s="224" t="str">
        <f>IFERROR(VLOOKUP($I97,追加登録選手!$A$1:$F$1000,COLUMN(女子選手!D93),FALSE),"")</f>
        <v/>
      </c>
      <c r="M97" s="224" t="str">
        <f>IFERROR(VLOOKUP($I97,追加登録選手!$A$1:$F$1000,COLUMN(女子選手!E93),FALSE),"")</f>
        <v/>
      </c>
      <c r="N97" s="224" t="str">
        <f>IFERROR(VLOOKUP($I97,追加登録選手!$A$1:$F$1000,COLUMN(女子選手!F93),FALSE),"")</f>
        <v/>
      </c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</row>
    <row r="98" spans="1:37" x14ac:dyDescent="0.2">
      <c r="A98" s="217"/>
      <c r="B98" s="219">
        <f t="shared" si="5"/>
        <v>94</v>
      </c>
      <c r="C98" s="219" t="str">
        <f t="shared" si="6"/>
        <v>　　　</v>
      </c>
      <c r="D98" s="219" t="str">
        <f t="shared" si="7"/>
        <v xml:space="preserve"> </v>
      </c>
      <c r="E98" s="219" t="str">
        <f t="shared" si="8"/>
        <v/>
      </c>
      <c r="F98" s="219" t="str">
        <f>初期設定!$C$3</f>
        <v/>
      </c>
      <c r="G98" s="220" t="str">
        <f t="shared" si="9"/>
        <v>　　　()</v>
      </c>
      <c r="H98" s="220"/>
      <c r="I98" s="224">
        <f>MOD(初期設定!$C$4,100)*100+ROW(H94)</f>
        <v>94</v>
      </c>
      <c r="J98" s="224" t="str">
        <f>IFERROR(VLOOKUP($I98,追加登録選手!$A$1:$F$1000,COLUMN(女子選手!B94),FALSE),"")</f>
        <v/>
      </c>
      <c r="K98" s="224" t="str">
        <f>IFERROR(VLOOKUP($I98,追加登録選手!$A$1:$F$1000,COLUMN(女子選手!C94),FALSE),"")</f>
        <v/>
      </c>
      <c r="L98" s="224" t="str">
        <f>IFERROR(VLOOKUP($I98,追加登録選手!$A$1:$F$1000,COLUMN(女子選手!D94),FALSE),"")</f>
        <v/>
      </c>
      <c r="M98" s="224" t="str">
        <f>IFERROR(VLOOKUP($I98,追加登録選手!$A$1:$F$1000,COLUMN(女子選手!E94),FALSE),"")</f>
        <v/>
      </c>
      <c r="N98" s="224" t="str">
        <f>IFERROR(VLOOKUP($I98,追加登録選手!$A$1:$F$1000,COLUMN(女子選手!F94),FALSE),"")</f>
        <v/>
      </c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</row>
    <row r="99" spans="1:37" x14ac:dyDescent="0.2">
      <c r="A99" s="217"/>
      <c r="B99" s="219">
        <f t="shared" si="5"/>
        <v>95</v>
      </c>
      <c r="C99" s="219" t="str">
        <f t="shared" si="6"/>
        <v>　　　</v>
      </c>
      <c r="D99" s="219" t="str">
        <f t="shared" si="7"/>
        <v xml:space="preserve"> </v>
      </c>
      <c r="E99" s="219" t="str">
        <f t="shared" si="8"/>
        <v/>
      </c>
      <c r="F99" s="219" t="str">
        <f>初期設定!$C$3</f>
        <v/>
      </c>
      <c r="G99" s="220" t="str">
        <f t="shared" si="9"/>
        <v>　　　()</v>
      </c>
      <c r="H99" s="220"/>
      <c r="I99" s="224">
        <f>MOD(初期設定!$C$4,100)*100+ROW(H95)</f>
        <v>95</v>
      </c>
      <c r="J99" s="224" t="str">
        <f>IFERROR(VLOOKUP($I99,追加登録選手!$A$1:$F$1000,COLUMN(女子選手!B95),FALSE),"")</f>
        <v/>
      </c>
      <c r="K99" s="224" t="str">
        <f>IFERROR(VLOOKUP($I99,追加登録選手!$A$1:$F$1000,COLUMN(女子選手!C95),FALSE),"")</f>
        <v/>
      </c>
      <c r="L99" s="224" t="str">
        <f>IFERROR(VLOOKUP($I99,追加登録選手!$A$1:$F$1000,COLUMN(女子選手!D95),FALSE),"")</f>
        <v/>
      </c>
      <c r="M99" s="224" t="str">
        <f>IFERROR(VLOOKUP($I99,追加登録選手!$A$1:$F$1000,COLUMN(女子選手!E95),FALSE),"")</f>
        <v/>
      </c>
      <c r="N99" s="224" t="str">
        <f>IFERROR(VLOOKUP($I99,追加登録選手!$A$1:$F$1000,COLUMN(女子選手!F95),FALSE),"")</f>
        <v/>
      </c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</row>
    <row r="100" spans="1:37" x14ac:dyDescent="0.2">
      <c r="A100" s="217"/>
      <c r="B100" s="219">
        <f t="shared" si="5"/>
        <v>96</v>
      </c>
      <c r="C100" s="219" t="str">
        <f t="shared" si="6"/>
        <v>　　　</v>
      </c>
      <c r="D100" s="219" t="str">
        <f t="shared" si="7"/>
        <v xml:space="preserve"> </v>
      </c>
      <c r="E100" s="219" t="str">
        <f t="shared" si="8"/>
        <v/>
      </c>
      <c r="F100" s="219" t="str">
        <f>初期設定!$C$3</f>
        <v/>
      </c>
      <c r="G100" s="220" t="str">
        <f t="shared" si="9"/>
        <v>　　　()</v>
      </c>
      <c r="H100" s="220"/>
      <c r="I100" s="224">
        <f>MOD(初期設定!$C$4,100)*100+ROW(H96)</f>
        <v>96</v>
      </c>
      <c r="J100" s="224" t="str">
        <f>IFERROR(VLOOKUP($I100,追加登録選手!$A$1:$F$1000,COLUMN(女子選手!B96),FALSE),"")</f>
        <v/>
      </c>
      <c r="K100" s="224" t="str">
        <f>IFERROR(VLOOKUP($I100,追加登録選手!$A$1:$F$1000,COLUMN(女子選手!C96),FALSE),"")</f>
        <v/>
      </c>
      <c r="L100" s="224" t="str">
        <f>IFERROR(VLOOKUP($I100,追加登録選手!$A$1:$F$1000,COLUMN(女子選手!D96),FALSE),"")</f>
        <v/>
      </c>
      <c r="M100" s="224" t="str">
        <f>IFERROR(VLOOKUP($I100,追加登録選手!$A$1:$F$1000,COLUMN(女子選手!E96),FALSE),"")</f>
        <v/>
      </c>
      <c r="N100" s="224" t="str">
        <f>IFERROR(VLOOKUP($I100,追加登録選手!$A$1:$F$1000,COLUMN(女子選手!F96),FALSE),"")</f>
        <v/>
      </c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</row>
    <row r="101" spans="1:37" x14ac:dyDescent="0.2">
      <c r="A101" s="217"/>
      <c r="B101" s="219">
        <f t="shared" si="5"/>
        <v>97</v>
      </c>
      <c r="C101" s="219" t="str">
        <f t="shared" si="6"/>
        <v>　　　</v>
      </c>
      <c r="D101" s="219" t="str">
        <f t="shared" si="7"/>
        <v xml:space="preserve"> </v>
      </c>
      <c r="E101" s="219" t="str">
        <f t="shared" si="8"/>
        <v/>
      </c>
      <c r="F101" s="219" t="str">
        <f>初期設定!$C$3</f>
        <v/>
      </c>
      <c r="G101" s="220" t="str">
        <f t="shared" si="9"/>
        <v>　　　()</v>
      </c>
      <c r="H101" s="220"/>
      <c r="I101" s="224">
        <f>MOD(初期設定!$C$4,100)*100+ROW(H97)</f>
        <v>97</v>
      </c>
      <c r="J101" s="224" t="str">
        <f>IFERROR(VLOOKUP($I101,追加登録選手!$A$1:$F$1000,COLUMN(女子選手!B97),FALSE),"")</f>
        <v/>
      </c>
      <c r="K101" s="224" t="str">
        <f>IFERROR(VLOOKUP($I101,追加登録選手!$A$1:$F$1000,COLUMN(女子選手!C97),FALSE),"")</f>
        <v/>
      </c>
      <c r="L101" s="224" t="str">
        <f>IFERROR(VLOOKUP($I101,追加登録選手!$A$1:$F$1000,COLUMN(女子選手!D97),FALSE),"")</f>
        <v/>
      </c>
      <c r="M101" s="224" t="str">
        <f>IFERROR(VLOOKUP($I101,追加登録選手!$A$1:$F$1000,COLUMN(女子選手!E97),FALSE),"")</f>
        <v/>
      </c>
      <c r="N101" s="224" t="str">
        <f>IFERROR(VLOOKUP($I101,追加登録選手!$A$1:$F$1000,COLUMN(女子選手!F97),FALSE),"")</f>
        <v/>
      </c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</row>
    <row r="102" spans="1:37" x14ac:dyDescent="0.2">
      <c r="A102" s="217"/>
      <c r="B102" s="219">
        <f t="shared" si="5"/>
        <v>98</v>
      </c>
      <c r="C102" s="219" t="str">
        <f t="shared" si="6"/>
        <v>　　　</v>
      </c>
      <c r="D102" s="219" t="str">
        <f t="shared" si="7"/>
        <v xml:space="preserve"> </v>
      </c>
      <c r="E102" s="219" t="str">
        <f t="shared" si="8"/>
        <v/>
      </c>
      <c r="F102" s="219" t="str">
        <f>初期設定!$C$3</f>
        <v/>
      </c>
      <c r="G102" s="220" t="str">
        <f t="shared" si="9"/>
        <v>　　　()</v>
      </c>
      <c r="H102" s="220"/>
      <c r="I102" s="224">
        <f>MOD(初期設定!$C$4,100)*100+ROW(H98)</f>
        <v>98</v>
      </c>
      <c r="J102" s="224" t="str">
        <f>IFERROR(VLOOKUP($I102,追加登録選手!$A$1:$F$1000,COLUMN(女子選手!B98),FALSE),"")</f>
        <v/>
      </c>
      <c r="K102" s="224" t="str">
        <f>IFERROR(VLOOKUP($I102,追加登録選手!$A$1:$F$1000,COLUMN(女子選手!C98),FALSE),"")</f>
        <v/>
      </c>
      <c r="L102" s="224" t="str">
        <f>IFERROR(VLOOKUP($I102,追加登録選手!$A$1:$F$1000,COLUMN(女子選手!D98),FALSE),"")</f>
        <v/>
      </c>
      <c r="M102" s="224" t="str">
        <f>IFERROR(VLOOKUP($I102,追加登録選手!$A$1:$F$1000,COLUMN(女子選手!E98),FALSE),"")</f>
        <v/>
      </c>
      <c r="N102" s="224" t="str">
        <f>IFERROR(VLOOKUP($I102,追加登録選手!$A$1:$F$1000,COLUMN(女子選手!F98),FALSE),"")</f>
        <v/>
      </c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</row>
    <row r="103" spans="1:37" x14ac:dyDescent="0.2">
      <c r="A103" s="217"/>
      <c r="B103" s="219">
        <f t="shared" si="5"/>
        <v>99</v>
      </c>
      <c r="C103" s="219" t="str">
        <f t="shared" si="6"/>
        <v>　　　</v>
      </c>
      <c r="D103" s="219" t="str">
        <f t="shared" si="7"/>
        <v xml:space="preserve"> </v>
      </c>
      <c r="E103" s="219" t="str">
        <f t="shared" si="8"/>
        <v/>
      </c>
      <c r="F103" s="219" t="str">
        <f>初期設定!$C$3</f>
        <v/>
      </c>
      <c r="G103" s="220" t="str">
        <f t="shared" si="9"/>
        <v>　　　()</v>
      </c>
      <c r="H103" s="220"/>
      <c r="I103" s="224">
        <f>MOD(初期設定!$C$4,100)*100+ROW(H99)</f>
        <v>99</v>
      </c>
      <c r="J103" s="224" t="str">
        <f>IFERROR(VLOOKUP($I103,追加登録選手!$A$1:$F$1000,COLUMN(女子選手!B99),FALSE),"")</f>
        <v/>
      </c>
      <c r="K103" s="224" t="str">
        <f>IFERROR(VLOOKUP($I103,追加登録選手!$A$1:$F$1000,COLUMN(女子選手!C99),FALSE),"")</f>
        <v/>
      </c>
      <c r="L103" s="224" t="str">
        <f>IFERROR(VLOOKUP($I103,追加登録選手!$A$1:$F$1000,COLUMN(女子選手!D99),FALSE),"")</f>
        <v/>
      </c>
      <c r="M103" s="224" t="str">
        <f>IFERROR(VLOOKUP($I103,追加登録選手!$A$1:$F$1000,COLUMN(女子選手!E99),FALSE),"")</f>
        <v/>
      </c>
      <c r="N103" s="224" t="str">
        <f>IFERROR(VLOOKUP($I103,追加登録選手!$A$1:$F$1000,COLUMN(女子選手!F99),FALSE),"")</f>
        <v/>
      </c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</row>
    <row r="104" spans="1:37" x14ac:dyDescent="0.2">
      <c r="A104" s="217"/>
      <c r="B104" s="112"/>
      <c r="C104" s="112">
        <v>-20</v>
      </c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</row>
    <row r="105" spans="1:37" x14ac:dyDescent="0.2">
      <c r="A105" s="217"/>
      <c r="B105" s="112"/>
      <c r="C105" s="112">
        <v>1</v>
      </c>
      <c r="D105" s="112" t="s">
        <v>392</v>
      </c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</row>
    <row r="106" spans="1:37" x14ac:dyDescent="0.2">
      <c r="A106" s="217"/>
      <c r="B106" s="112"/>
      <c r="C106" s="112">
        <v>2</v>
      </c>
      <c r="D106" s="112" t="s">
        <v>393</v>
      </c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</row>
    <row r="107" spans="1:37" x14ac:dyDescent="0.2">
      <c r="A107" s="217"/>
      <c r="B107" s="112"/>
      <c r="C107" s="112">
        <v>3</v>
      </c>
      <c r="D107" s="112" t="s">
        <v>394</v>
      </c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</row>
    <row r="108" spans="1:37" x14ac:dyDescent="0.2">
      <c r="A108" s="217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</row>
    <row r="109" spans="1:37" x14ac:dyDescent="0.2">
      <c r="A109" s="217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</row>
    <row r="110" spans="1:37" x14ac:dyDescent="0.2">
      <c r="A110" s="217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</row>
    <row r="111" spans="1:37" x14ac:dyDescent="0.2">
      <c r="A111" s="217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</row>
    <row r="112" spans="1:37" x14ac:dyDescent="0.2">
      <c r="A112" s="217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</row>
    <row r="113" spans="1:37" x14ac:dyDescent="0.2">
      <c r="A113" s="217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</row>
    <row r="114" spans="1:37" x14ac:dyDescent="0.2">
      <c r="A114" s="217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</row>
    <row r="115" spans="1:37" x14ac:dyDescent="0.2">
      <c r="A115" s="217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</row>
    <row r="116" spans="1:37" x14ac:dyDescent="0.2">
      <c r="A116" s="217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</row>
    <row r="117" spans="1:37" x14ac:dyDescent="0.2">
      <c r="A117" s="217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</row>
    <row r="118" spans="1:37" x14ac:dyDescent="0.2">
      <c r="A118" s="217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</row>
    <row r="119" spans="1:37" x14ac:dyDescent="0.2">
      <c r="A119" s="217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</row>
    <row r="120" spans="1:37" x14ac:dyDescent="0.2">
      <c r="A120" s="217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</row>
    <row r="121" spans="1:37" x14ac:dyDescent="0.2">
      <c r="A121" s="217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</row>
    <row r="122" spans="1:37" x14ac:dyDescent="0.2">
      <c r="A122" s="217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</row>
    <row r="123" spans="1:37" x14ac:dyDescent="0.2">
      <c r="A123" s="217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</row>
    <row r="124" spans="1:37" x14ac:dyDescent="0.2">
      <c r="A124" s="217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</row>
    <row r="125" spans="1:37" x14ac:dyDescent="0.2">
      <c r="A125" s="217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</row>
    <row r="126" spans="1:37" x14ac:dyDescent="0.2">
      <c r="A126" s="217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</row>
    <row r="127" spans="1:37" x14ac:dyDescent="0.2">
      <c r="A127" s="217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</row>
    <row r="128" spans="1:37" x14ac:dyDescent="0.2">
      <c r="A128" s="217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</row>
    <row r="129" spans="1:37" x14ac:dyDescent="0.2">
      <c r="A129" s="217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</row>
    <row r="130" spans="1:37" x14ac:dyDescent="0.2">
      <c r="A130" s="217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</row>
    <row r="131" spans="1:37" x14ac:dyDescent="0.2">
      <c r="A131" s="217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</row>
    <row r="132" spans="1:37" x14ac:dyDescent="0.2">
      <c r="A132" s="217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</row>
    <row r="133" spans="1:37" x14ac:dyDescent="0.2">
      <c r="A133" s="217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</row>
    <row r="134" spans="1:37" x14ac:dyDescent="0.2">
      <c r="A134" s="217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2"/>
      <c r="AK134" s="112"/>
    </row>
    <row r="135" spans="1:37" x14ac:dyDescent="0.2">
      <c r="A135" s="217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</row>
    <row r="136" spans="1:37" x14ac:dyDescent="0.2">
      <c r="A136" s="217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</row>
    <row r="137" spans="1:37" x14ac:dyDescent="0.2">
      <c r="A137" s="217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</row>
    <row r="138" spans="1:37" x14ac:dyDescent="0.2">
      <c r="A138" s="217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2"/>
      <c r="AK138" s="112"/>
    </row>
    <row r="139" spans="1:37" x14ac:dyDescent="0.2">
      <c r="A139" s="217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2"/>
      <c r="AK139" s="112"/>
    </row>
    <row r="140" spans="1:37" x14ac:dyDescent="0.2">
      <c r="A140" s="217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</row>
    <row r="141" spans="1:37" x14ac:dyDescent="0.2">
      <c r="A141" s="217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12"/>
      <c r="AK141" s="112"/>
    </row>
    <row r="142" spans="1:37" x14ac:dyDescent="0.2">
      <c r="A142" s="217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112"/>
      <c r="AK142" s="112"/>
    </row>
    <row r="143" spans="1:37" x14ac:dyDescent="0.2">
      <c r="A143" s="217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12"/>
      <c r="AK143" s="112"/>
    </row>
    <row r="144" spans="1:37" x14ac:dyDescent="0.2">
      <c r="A144" s="217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</row>
    <row r="145" spans="1:37" x14ac:dyDescent="0.2">
      <c r="A145" s="217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12"/>
      <c r="AK145" s="112"/>
    </row>
    <row r="146" spans="1:37" x14ac:dyDescent="0.2">
      <c r="A146" s="217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</row>
    <row r="147" spans="1:37" x14ac:dyDescent="0.2">
      <c r="A147" s="217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</row>
    <row r="148" spans="1:37" x14ac:dyDescent="0.2">
      <c r="A148" s="217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</row>
    <row r="149" spans="1:37" x14ac:dyDescent="0.2">
      <c r="A149" s="217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</row>
    <row r="150" spans="1:37" x14ac:dyDescent="0.2">
      <c r="A150" s="217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</row>
    <row r="151" spans="1:37" x14ac:dyDescent="0.2">
      <c r="A151" s="217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</row>
    <row r="152" spans="1:37" x14ac:dyDescent="0.2">
      <c r="A152" s="217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</row>
    <row r="153" spans="1:37" x14ac:dyDescent="0.2">
      <c r="A153" s="217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</row>
    <row r="154" spans="1:37" x14ac:dyDescent="0.2">
      <c r="A154" s="217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112"/>
      <c r="AF154" s="112"/>
      <c r="AG154" s="112"/>
      <c r="AH154" s="112"/>
      <c r="AI154" s="112"/>
      <c r="AJ154" s="112"/>
      <c r="AK154" s="112"/>
    </row>
    <row r="155" spans="1:37" x14ac:dyDescent="0.2">
      <c r="A155" s="217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</row>
    <row r="156" spans="1:37" x14ac:dyDescent="0.2">
      <c r="A156" s="217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</row>
    <row r="157" spans="1:37" x14ac:dyDescent="0.2">
      <c r="A157" s="217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112"/>
      <c r="AF157" s="112"/>
      <c r="AG157" s="112"/>
      <c r="AH157" s="112"/>
      <c r="AI157" s="112"/>
      <c r="AJ157" s="112"/>
      <c r="AK157" s="112"/>
    </row>
    <row r="158" spans="1:37" x14ac:dyDescent="0.2">
      <c r="A158" s="217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</row>
    <row r="159" spans="1:37" x14ac:dyDescent="0.2">
      <c r="A159" s="217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112"/>
      <c r="AH159" s="112"/>
      <c r="AI159" s="112"/>
      <c r="AJ159" s="112"/>
      <c r="AK159" s="112"/>
    </row>
    <row r="160" spans="1:37" x14ac:dyDescent="0.2">
      <c r="A160" s="217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</row>
    <row r="161" spans="1:37" x14ac:dyDescent="0.2">
      <c r="A161" s="217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</row>
    <row r="162" spans="1:37" x14ac:dyDescent="0.2">
      <c r="A162" s="217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</row>
    <row r="163" spans="1:37" x14ac:dyDescent="0.2">
      <c r="A163" s="217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</row>
    <row r="164" spans="1:37" x14ac:dyDescent="0.2">
      <c r="A164" s="217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</row>
    <row r="165" spans="1:37" x14ac:dyDescent="0.2">
      <c r="A165" s="217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  <c r="AD165" s="112"/>
      <c r="AE165" s="112"/>
      <c r="AF165" s="112"/>
      <c r="AG165" s="112"/>
      <c r="AH165" s="112"/>
      <c r="AI165" s="112"/>
      <c r="AJ165" s="112"/>
      <c r="AK165" s="112"/>
    </row>
    <row r="166" spans="1:37" x14ac:dyDescent="0.2">
      <c r="A166" s="217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  <c r="AD166" s="112"/>
      <c r="AE166" s="112"/>
      <c r="AF166" s="112"/>
      <c r="AG166" s="112"/>
      <c r="AH166" s="112"/>
      <c r="AI166" s="112"/>
      <c r="AJ166" s="112"/>
      <c r="AK166" s="112"/>
    </row>
    <row r="167" spans="1:37" x14ac:dyDescent="0.2">
      <c r="A167" s="217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  <c r="AC167" s="112"/>
      <c r="AD167" s="112"/>
      <c r="AE167" s="112"/>
      <c r="AF167" s="112"/>
      <c r="AG167" s="112"/>
      <c r="AH167" s="112"/>
      <c r="AI167" s="112"/>
      <c r="AJ167" s="112"/>
      <c r="AK167" s="112"/>
    </row>
    <row r="168" spans="1:37" x14ac:dyDescent="0.2">
      <c r="A168" s="217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112"/>
      <c r="AK168" s="112"/>
    </row>
    <row r="169" spans="1:37" x14ac:dyDescent="0.2">
      <c r="A169" s="217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2"/>
      <c r="AK169" s="112"/>
    </row>
    <row r="170" spans="1:37" x14ac:dyDescent="0.2">
      <c r="A170" s="217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2"/>
      <c r="AK170" s="112"/>
    </row>
    <row r="171" spans="1:37" x14ac:dyDescent="0.2">
      <c r="A171" s="217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2"/>
      <c r="AK171" s="112"/>
    </row>
    <row r="172" spans="1:37" x14ac:dyDescent="0.2">
      <c r="A172" s="217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2"/>
      <c r="AK172" s="112"/>
    </row>
    <row r="173" spans="1:37" x14ac:dyDescent="0.2">
      <c r="A173" s="217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2"/>
      <c r="AK173" s="112"/>
    </row>
    <row r="174" spans="1:37" x14ac:dyDescent="0.2">
      <c r="A174" s="217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</row>
    <row r="175" spans="1:37" x14ac:dyDescent="0.2">
      <c r="A175" s="217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2"/>
      <c r="AK175" s="112"/>
    </row>
    <row r="176" spans="1:37" x14ac:dyDescent="0.2">
      <c r="A176" s="217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  <c r="AD176" s="112"/>
      <c r="AE176" s="112"/>
      <c r="AF176" s="112"/>
      <c r="AG176" s="112"/>
      <c r="AH176" s="112"/>
      <c r="AI176" s="112"/>
      <c r="AJ176" s="112"/>
      <c r="AK176" s="112"/>
    </row>
    <row r="177" spans="1:37" x14ac:dyDescent="0.2">
      <c r="A177" s="217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  <c r="AD177" s="112"/>
      <c r="AE177" s="112"/>
      <c r="AF177" s="112"/>
      <c r="AG177" s="112"/>
      <c r="AH177" s="112"/>
      <c r="AI177" s="112"/>
      <c r="AJ177" s="112"/>
      <c r="AK177" s="112"/>
    </row>
    <row r="178" spans="1:37" x14ac:dyDescent="0.2">
      <c r="A178" s="217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2"/>
      <c r="AG178" s="112"/>
      <c r="AH178" s="112"/>
      <c r="AI178" s="112"/>
      <c r="AJ178" s="112"/>
      <c r="AK178" s="112"/>
    </row>
    <row r="179" spans="1:37" x14ac:dyDescent="0.2">
      <c r="A179" s="217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112"/>
      <c r="AF179" s="112"/>
      <c r="AG179" s="112"/>
      <c r="AH179" s="112"/>
      <c r="AI179" s="112"/>
      <c r="AJ179" s="112"/>
      <c r="AK179" s="112"/>
    </row>
    <row r="180" spans="1:37" x14ac:dyDescent="0.2">
      <c r="A180" s="217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2"/>
      <c r="AG180" s="112"/>
      <c r="AH180" s="112"/>
      <c r="AI180" s="112"/>
      <c r="AJ180" s="112"/>
      <c r="AK180" s="112"/>
    </row>
    <row r="181" spans="1:37" x14ac:dyDescent="0.2">
      <c r="A181" s="217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</row>
    <row r="182" spans="1:37" x14ac:dyDescent="0.2">
      <c r="A182" s="217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</row>
    <row r="183" spans="1:37" x14ac:dyDescent="0.2">
      <c r="A183" s="217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</row>
    <row r="184" spans="1:37" x14ac:dyDescent="0.2">
      <c r="A184" s="217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</row>
    <row r="185" spans="1:37" x14ac:dyDescent="0.2">
      <c r="A185" s="217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12"/>
      <c r="AK185" s="112"/>
    </row>
    <row r="186" spans="1:37" x14ac:dyDescent="0.2">
      <c r="A186" s="217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</row>
    <row r="187" spans="1:37" x14ac:dyDescent="0.2">
      <c r="A187" s="217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</row>
    <row r="188" spans="1:37" x14ac:dyDescent="0.2">
      <c r="A188" s="217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</row>
    <row r="189" spans="1:37" x14ac:dyDescent="0.2">
      <c r="A189" s="217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</row>
    <row r="190" spans="1:37" x14ac:dyDescent="0.2">
      <c r="A190" s="217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</row>
    <row r="191" spans="1:37" x14ac:dyDescent="0.2">
      <c r="A191" s="217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</row>
    <row r="192" spans="1:37" x14ac:dyDescent="0.2">
      <c r="A192" s="217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</row>
    <row r="193" spans="1:37" x14ac:dyDescent="0.2">
      <c r="A193" s="217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</row>
    <row r="194" spans="1:37" x14ac:dyDescent="0.2">
      <c r="A194" s="217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</row>
    <row r="195" spans="1:37" x14ac:dyDescent="0.2">
      <c r="A195" s="217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  <c r="AC195" s="112"/>
      <c r="AD195" s="112"/>
      <c r="AE195" s="112"/>
      <c r="AF195" s="112"/>
      <c r="AG195" s="112"/>
      <c r="AH195" s="112"/>
      <c r="AI195" s="112"/>
      <c r="AJ195" s="112"/>
      <c r="AK195" s="112"/>
    </row>
    <row r="196" spans="1:37" x14ac:dyDescent="0.2">
      <c r="A196" s="217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112"/>
      <c r="AC196" s="112"/>
      <c r="AD196" s="112"/>
      <c r="AE196" s="112"/>
      <c r="AF196" s="112"/>
      <c r="AG196" s="112"/>
      <c r="AH196" s="112"/>
      <c r="AI196" s="112"/>
      <c r="AJ196" s="112"/>
      <c r="AK196" s="112"/>
    </row>
    <row r="197" spans="1:37" x14ac:dyDescent="0.2">
      <c r="A197" s="217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  <c r="AB197" s="112"/>
      <c r="AC197" s="112"/>
      <c r="AD197" s="112"/>
      <c r="AE197" s="112"/>
      <c r="AF197" s="112"/>
      <c r="AG197" s="112"/>
      <c r="AH197" s="112"/>
      <c r="AI197" s="112"/>
      <c r="AJ197" s="112"/>
      <c r="AK197" s="112"/>
    </row>
    <row r="198" spans="1:37" x14ac:dyDescent="0.2">
      <c r="A198" s="217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  <c r="AC198" s="112"/>
      <c r="AD198" s="112"/>
      <c r="AE198" s="112"/>
      <c r="AF198" s="112"/>
      <c r="AG198" s="112"/>
      <c r="AH198" s="112"/>
      <c r="AI198" s="112"/>
      <c r="AJ198" s="112"/>
      <c r="AK198" s="112"/>
    </row>
    <row r="199" spans="1:37" x14ac:dyDescent="0.2">
      <c r="A199" s="217"/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</row>
    <row r="200" spans="1:37" x14ac:dyDescent="0.2">
      <c r="A200" s="217"/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</row>
    <row r="201" spans="1:37" x14ac:dyDescent="0.2">
      <c r="A201" s="217"/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2"/>
      <c r="AK201" s="112"/>
    </row>
    <row r="202" spans="1:37" x14ac:dyDescent="0.2">
      <c r="A202" s="217"/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2"/>
      <c r="AK202" s="112"/>
    </row>
    <row r="203" spans="1:37" x14ac:dyDescent="0.2">
      <c r="A203" s="217"/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2"/>
      <c r="AK203" s="112"/>
    </row>
    <row r="204" spans="1:37" x14ac:dyDescent="0.2">
      <c r="A204" s="217"/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2"/>
      <c r="AK204" s="112"/>
    </row>
    <row r="205" spans="1:37" x14ac:dyDescent="0.2">
      <c r="A205" s="217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2"/>
      <c r="AK205" s="112"/>
    </row>
    <row r="206" spans="1:37" x14ac:dyDescent="0.2">
      <c r="A206" s="217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2"/>
      <c r="AK206" s="112"/>
    </row>
    <row r="207" spans="1:37" x14ac:dyDescent="0.2">
      <c r="A207" s="217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</row>
    <row r="208" spans="1:37" x14ac:dyDescent="0.2">
      <c r="A208" s="217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12"/>
      <c r="AG208" s="112"/>
      <c r="AH208" s="112"/>
      <c r="AI208" s="112"/>
      <c r="AJ208" s="112"/>
      <c r="AK208" s="112"/>
    </row>
    <row r="209" spans="1:37" x14ac:dyDescent="0.2">
      <c r="A209" s="217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2"/>
      <c r="AK209" s="112"/>
    </row>
    <row r="210" spans="1:37" x14ac:dyDescent="0.2">
      <c r="A210" s="217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2"/>
      <c r="AK210" s="112"/>
    </row>
    <row r="211" spans="1:37" x14ac:dyDescent="0.2">
      <c r="A211" s="217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2"/>
      <c r="AK211" s="112"/>
    </row>
    <row r="212" spans="1:37" x14ac:dyDescent="0.2">
      <c r="A212" s="217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  <c r="AD212" s="112"/>
      <c r="AE212" s="112"/>
      <c r="AF212" s="112"/>
      <c r="AG212" s="112"/>
      <c r="AH212" s="112"/>
      <c r="AI212" s="112"/>
      <c r="AJ212" s="112"/>
      <c r="AK212" s="112"/>
    </row>
    <row r="213" spans="1:37" x14ac:dyDescent="0.2">
      <c r="A213" s="217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  <c r="AC213" s="112"/>
      <c r="AD213" s="112"/>
      <c r="AE213" s="112"/>
      <c r="AF213" s="112"/>
      <c r="AG213" s="112"/>
      <c r="AH213" s="112"/>
      <c r="AI213" s="112"/>
      <c r="AJ213" s="112"/>
      <c r="AK213" s="112"/>
    </row>
    <row r="214" spans="1:37" x14ac:dyDescent="0.2">
      <c r="A214" s="217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12"/>
      <c r="AG214" s="112"/>
      <c r="AH214" s="112"/>
      <c r="AI214" s="112"/>
      <c r="AJ214" s="112"/>
      <c r="AK214" s="112"/>
    </row>
    <row r="215" spans="1:37" x14ac:dyDescent="0.2">
      <c r="A215" s="217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12"/>
      <c r="AG215" s="112"/>
      <c r="AH215" s="112"/>
      <c r="AI215" s="112"/>
      <c r="AJ215" s="112"/>
      <c r="AK215" s="112"/>
    </row>
    <row r="216" spans="1:37" x14ac:dyDescent="0.2">
      <c r="A216" s="217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12"/>
      <c r="AG216" s="112"/>
      <c r="AH216" s="112"/>
      <c r="AI216" s="112"/>
      <c r="AJ216" s="112"/>
      <c r="AK216" s="112"/>
    </row>
    <row r="217" spans="1:37" x14ac:dyDescent="0.2">
      <c r="A217" s="217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2"/>
      <c r="AB217" s="112"/>
      <c r="AC217" s="112"/>
      <c r="AD217" s="112"/>
      <c r="AE217" s="112"/>
      <c r="AF217" s="112"/>
      <c r="AG217" s="112"/>
      <c r="AH217" s="112"/>
      <c r="AI217" s="112"/>
      <c r="AJ217" s="112"/>
      <c r="AK217" s="112"/>
    </row>
    <row r="218" spans="1:37" x14ac:dyDescent="0.2">
      <c r="A218" s="217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12"/>
      <c r="AG218" s="112"/>
      <c r="AH218" s="112"/>
      <c r="AI218" s="112"/>
      <c r="AJ218" s="112"/>
      <c r="AK218" s="112"/>
    </row>
    <row r="219" spans="1:37" x14ac:dyDescent="0.2">
      <c r="A219" s="217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12"/>
      <c r="AG219" s="112"/>
      <c r="AH219" s="112"/>
      <c r="AI219" s="112"/>
      <c r="AJ219" s="112"/>
      <c r="AK219" s="112"/>
    </row>
    <row r="220" spans="1:37" x14ac:dyDescent="0.2">
      <c r="A220" s="217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12"/>
      <c r="AG220" s="112"/>
      <c r="AH220" s="112"/>
      <c r="AI220" s="112"/>
      <c r="AJ220" s="112"/>
      <c r="AK220" s="112"/>
    </row>
    <row r="221" spans="1:37" x14ac:dyDescent="0.2">
      <c r="A221" s="217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12"/>
      <c r="AG221" s="112"/>
      <c r="AH221" s="112"/>
      <c r="AI221" s="112"/>
      <c r="AJ221" s="112"/>
      <c r="AK221" s="112"/>
    </row>
    <row r="222" spans="1:37" x14ac:dyDescent="0.2">
      <c r="A222" s="217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12"/>
      <c r="AG222" s="112"/>
      <c r="AH222" s="112"/>
      <c r="AI222" s="112"/>
      <c r="AJ222" s="112"/>
      <c r="AK222" s="112"/>
    </row>
    <row r="223" spans="1:37" x14ac:dyDescent="0.2">
      <c r="A223" s="217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12"/>
      <c r="AG223" s="112"/>
      <c r="AH223" s="112"/>
      <c r="AI223" s="112"/>
      <c r="AJ223" s="112"/>
      <c r="AK223" s="112"/>
    </row>
    <row r="224" spans="1:37" x14ac:dyDescent="0.2">
      <c r="A224" s="217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12"/>
      <c r="AG224" s="112"/>
      <c r="AH224" s="112"/>
      <c r="AI224" s="112"/>
      <c r="AJ224" s="112"/>
      <c r="AK224" s="112"/>
    </row>
    <row r="225" spans="1:37" x14ac:dyDescent="0.2">
      <c r="A225" s="217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12"/>
      <c r="AG225" s="112"/>
      <c r="AH225" s="112"/>
      <c r="AI225" s="112"/>
      <c r="AJ225" s="112"/>
      <c r="AK225" s="112"/>
    </row>
    <row r="226" spans="1:37" x14ac:dyDescent="0.2">
      <c r="A226" s="217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12"/>
      <c r="AG226" s="112"/>
      <c r="AH226" s="112"/>
      <c r="AI226" s="112"/>
      <c r="AJ226" s="112"/>
      <c r="AK226" s="112"/>
    </row>
    <row r="227" spans="1:37" x14ac:dyDescent="0.2">
      <c r="A227" s="217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12"/>
      <c r="AG227" s="112"/>
      <c r="AH227" s="112"/>
      <c r="AI227" s="112"/>
      <c r="AJ227" s="112"/>
      <c r="AK227" s="112"/>
    </row>
    <row r="228" spans="1:37" x14ac:dyDescent="0.2">
      <c r="A228" s="217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112"/>
      <c r="AE228" s="112"/>
      <c r="AF228" s="112"/>
      <c r="AG228" s="112"/>
      <c r="AH228" s="112"/>
      <c r="AI228" s="112"/>
      <c r="AJ228" s="112"/>
      <c r="AK228" s="112"/>
    </row>
    <row r="229" spans="1:37" x14ac:dyDescent="0.2">
      <c r="A229" s="217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  <c r="AB229" s="112"/>
      <c r="AC229" s="112"/>
      <c r="AD229" s="112"/>
      <c r="AE229" s="112"/>
      <c r="AF229" s="112"/>
      <c r="AG229" s="112"/>
      <c r="AH229" s="112"/>
      <c r="AI229" s="112"/>
      <c r="AJ229" s="112"/>
      <c r="AK229" s="112"/>
    </row>
    <row r="230" spans="1:37" x14ac:dyDescent="0.2">
      <c r="A230" s="217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  <c r="AC230" s="112"/>
      <c r="AD230" s="112"/>
      <c r="AE230" s="112"/>
      <c r="AF230" s="112"/>
      <c r="AG230" s="112"/>
      <c r="AH230" s="112"/>
      <c r="AI230" s="112"/>
      <c r="AJ230" s="112"/>
      <c r="AK230" s="112"/>
    </row>
    <row r="231" spans="1:37" x14ac:dyDescent="0.2">
      <c r="A231" s="217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2"/>
      <c r="AG231" s="112"/>
      <c r="AH231" s="112"/>
      <c r="AI231" s="112"/>
      <c r="AJ231" s="112"/>
      <c r="AK231" s="112"/>
    </row>
    <row r="232" spans="1:37" x14ac:dyDescent="0.2">
      <c r="A232" s="217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2"/>
      <c r="AG232" s="112"/>
      <c r="AH232" s="112"/>
      <c r="AI232" s="112"/>
      <c r="AJ232" s="112"/>
      <c r="AK232" s="112"/>
    </row>
    <row r="233" spans="1:37" x14ac:dyDescent="0.2">
      <c r="A233" s="217"/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12"/>
      <c r="AG233" s="112"/>
      <c r="AH233" s="112"/>
      <c r="AI233" s="112"/>
      <c r="AJ233" s="112"/>
      <c r="AK233" s="112"/>
    </row>
    <row r="234" spans="1:37" x14ac:dyDescent="0.2">
      <c r="A234" s="217"/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12"/>
      <c r="AG234" s="112"/>
      <c r="AH234" s="112"/>
      <c r="AI234" s="112"/>
      <c r="AJ234" s="112"/>
      <c r="AK234" s="112"/>
    </row>
    <row r="235" spans="1:37" x14ac:dyDescent="0.2">
      <c r="A235" s="217"/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12"/>
      <c r="AG235" s="112"/>
      <c r="AH235" s="112"/>
      <c r="AI235" s="112"/>
      <c r="AJ235" s="112"/>
      <c r="AK235" s="112"/>
    </row>
    <row r="236" spans="1:37" x14ac:dyDescent="0.2">
      <c r="A236" s="217"/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2"/>
      <c r="AK236" s="112"/>
    </row>
    <row r="237" spans="1:37" x14ac:dyDescent="0.2">
      <c r="A237" s="217"/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2"/>
      <c r="AK237" s="112"/>
    </row>
    <row r="238" spans="1:37" x14ac:dyDescent="0.2">
      <c r="A238" s="217"/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12"/>
      <c r="AK238" s="112"/>
    </row>
    <row r="239" spans="1:37" x14ac:dyDescent="0.2">
      <c r="A239" s="217"/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12"/>
      <c r="AG239" s="112"/>
      <c r="AH239" s="112"/>
      <c r="AI239" s="112"/>
      <c r="AJ239" s="112"/>
      <c r="AK239" s="112"/>
    </row>
    <row r="240" spans="1:37" x14ac:dyDescent="0.2">
      <c r="A240" s="217"/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12"/>
      <c r="AK240" s="112"/>
    </row>
    <row r="241" spans="1:37" x14ac:dyDescent="0.2">
      <c r="A241" s="217"/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12"/>
      <c r="AG241" s="112"/>
      <c r="AH241" s="112"/>
      <c r="AI241" s="112"/>
      <c r="AJ241" s="112"/>
      <c r="AK241" s="112"/>
    </row>
    <row r="242" spans="1:37" x14ac:dyDescent="0.2">
      <c r="A242" s="217"/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12"/>
      <c r="AG242" s="112"/>
      <c r="AH242" s="112"/>
      <c r="AI242" s="112"/>
      <c r="AJ242" s="112"/>
      <c r="AK242" s="112"/>
    </row>
    <row r="243" spans="1:37" x14ac:dyDescent="0.2">
      <c r="A243" s="217"/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12"/>
      <c r="AG243" s="112"/>
      <c r="AH243" s="112"/>
      <c r="AI243" s="112"/>
      <c r="AJ243" s="112"/>
      <c r="AK243" s="112"/>
    </row>
    <row r="244" spans="1:37" x14ac:dyDescent="0.2">
      <c r="A244" s="217"/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2"/>
      <c r="AK244" s="112"/>
    </row>
    <row r="245" spans="1:37" x14ac:dyDescent="0.2">
      <c r="A245" s="217"/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2"/>
      <c r="AK245" s="112"/>
    </row>
  </sheetData>
  <sheetProtection sheet="1" selectLockedCells="1"/>
  <phoneticPr fontId="1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topLeftCell="A900" workbookViewId="0">
      <selection activeCell="F916" sqref="F916"/>
    </sheetView>
  </sheetViews>
  <sheetFormatPr defaultRowHeight="13" x14ac:dyDescent="0.2"/>
  <cols>
    <col min="2" max="5" width="15.453125" customWidth="1"/>
  </cols>
  <sheetData>
    <row r="1" spans="1:6" hidden="1" x14ac:dyDescent="0.2">
      <c r="A1">
        <v>187</v>
      </c>
      <c r="B1" t="s">
        <v>433</v>
      </c>
      <c r="C1" t="s">
        <v>434</v>
      </c>
      <c r="D1" t="s">
        <v>435</v>
      </c>
      <c r="E1" t="s">
        <v>436</v>
      </c>
      <c r="F1" t="s">
        <v>404</v>
      </c>
    </row>
    <row r="2" spans="1:6" hidden="1" x14ac:dyDescent="0.2">
      <c r="A2">
        <v>190</v>
      </c>
      <c r="B2" t="s">
        <v>937</v>
      </c>
      <c r="C2" t="s">
        <v>938</v>
      </c>
      <c r="D2" t="s">
        <v>1129</v>
      </c>
      <c r="E2" t="s">
        <v>910</v>
      </c>
      <c r="F2" t="s">
        <v>406</v>
      </c>
    </row>
    <row r="3" spans="1:6" hidden="1" x14ac:dyDescent="0.2">
      <c r="A3">
        <v>191</v>
      </c>
      <c r="B3" t="s">
        <v>939</v>
      </c>
      <c r="C3" t="s">
        <v>940</v>
      </c>
      <c r="D3" t="s">
        <v>1130</v>
      </c>
      <c r="E3" t="s">
        <v>1131</v>
      </c>
      <c r="F3" t="s">
        <v>406</v>
      </c>
    </row>
    <row r="4" spans="1:6" hidden="1" x14ac:dyDescent="0.2">
      <c r="A4">
        <v>192</v>
      </c>
      <c r="B4" t="s">
        <v>941</v>
      </c>
      <c r="C4" t="s">
        <v>942</v>
      </c>
      <c r="D4" t="s">
        <v>1132</v>
      </c>
      <c r="E4" t="s">
        <v>1133</v>
      </c>
      <c r="F4" t="s">
        <v>406</v>
      </c>
    </row>
    <row r="5" spans="1:6" hidden="1" x14ac:dyDescent="0.2">
      <c r="A5">
        <v>193</v>
      </c>
      <c r="B5" t="s">
        <v>943</v>
      </c>
      <c r="C5" t="s">
        <v>944</v>
      </c>
      <c r="D5" t="s">
        <v>1134</v>
      </c>
      <c r="E5" t="s">
        <v>909</v>
      </c>
      <c r="F5" t="s">
        <v>406</v>
      </c>
    </row>
    <row r="6" spans="1:6" hidden="1" x14ac:dyDescent="0.2">
      <c r="A6">
        <v>195</v>
      </c>
      <c r="B6" t="s">
        <v>945</v>
      </c>
      <c r="C6" t="s">
        <v>946</v>
      </c>
      <c r="D6" t="s">
        <v>1136</v>
      </c>
      <c r="E6" t="s">
        <v>741</v>
      </c>
      <c r="F6" t="s">
        <v>406</v>
      </c>
    </row>
    <row r="7" spans="1:6" hidden="1" x14ac:dyDescent="0.2">
      <c r="A7">
        <v>196</v>
      </c>
      <c r="B7" t="s">
        <v>1308</v>
      </c>
      <c r="C7" t="s">
        <v>1309</v>
      </c>
      <c r="D7" t="s">
        <v>1490</v>
      </c>
      <c r="E7" t="s">
        <v>1491</v>
      </c>
      <c r="F7" t="s">
        <v>417</v>
      </c>
    </row>
    <row r="8" spans="1:6" hidden="1" x14ac:dyDescent="0.2">
      <c r="A8">
        <v>255</v>
      </c>
      <c r="B8" t="s">
        <v>448</v>
      </c>
      <c r="C8" t="s">
        <v>449</v>
      </c>
      <c r="D8" t="s">
        <v>450</v>
      </c>
      <c r="E8" t="s">
        <v>451</v>
      </c>
      <c r="F8" t="s">
        <v>404</v>
      </c>
    </row>
    <row r="9" spans="1:6" hidden="1" x14ac:dyDescent="0.2">
      <c r="A9">
        <v>256</v>
      </c>
      <c r="B9" t="s">
        <v>452</v>
      </c>
      <c r="C9" t="s">
        <v>453</v>
      </c>
      <c r="D9" t="s">
        <v>454</v>
      </c>
      <c r="E9" t="s">
        <v>455</v>
      </c>
      <c r="F9" t="s">
        <v>404</v>
      </c>
    </row>
    <row r="10" spans="1:6" hidden="1" x14ac:dyDescent="0.2">
      <c r="A10">
        <v>257</v>
      </c>
      <c r="B10" t="s">
        <v>456</v>
      </c>
      <c r="C10" t="s">
        <v>457</v>
      </c>
      <c r="D10" t="s">
        <v>458</v>
      </c>
      <c r="E10" t="s">
        <v>459</v>
      </c>
      <c r="F10" t="s">
        <v>404</v>
      </c>
    </row>
    <row r="11" spans="1:6" hidden="1" x14ac:dyDescent="0.2">
      <c r="A11">
        <v>258</v>
      </c>
      <c r="B11" t="s">
        <v>460</v>
      </c>
      <c r="C11" t="s">
        <v>461</v>
      </c>
      <c r="D11" t="s">
        <v>462</v>
      </c>
      <c r="E11" t="s">
        <v>463</v>
      </c>
      <c r="F11" t="s">
        <v>404</v>
      </c>
    </row>
    <row r="12" spans="1:6" hidden="1" x14ac:dyDescent="0.2">
      <c r="A12">
        <v>259</v>
      </c>
      <c r="B12" t="s">
        <v>464</v>
      </c>
      <c r="C12" t="s">
        <v>465</v>
      </c>
      <c r="D12" t="s">
        <v>466</v>
      </c>
      <c r="E12" t="s">
        <v>467</v>
      </c>
      <c r="F12" t="s">
        <v>404</v>
      </c>
    </row>
    <row r="13" spans="1:6" hidden="1" x14ac:dyDescent="0.2">
      <c r="A13">
        <v>261</v>
      </c>
      <c r="B13" t="s">
        <v>469</v>
      </c>
      <c r="C13" t="s">
        <v>470</v>
      </c>
      <c r="D13" t="s">
        <v>471</v>
      </c>
      <c r="E13" t="s">
        <v>472</v>
      </c>
      <c r="F13" t="s">
        <v>404</v>
      </c>
    </row>
    <row r="14" spans="1:6" hidden="1" x14ac:dyDescent="0.2">
      <c r="A14">
        <v>262</v>
      </c>
      <c r="B14" t="s">
        <v>473</v>
      </c>
      <c r="C14" t="s">
        <v>474</v>
      </c>
      <c r="D14" t="s">
        <v>475</v>
      </c>
      <c r="E14" t="s">
        <v>476</v>
      </c>
      <c r="F14" t="s">
        <v>404</v>
      </c>
    </row>
    <row r="15" spans="1:6" hidden="1" x14ac:dyDescent="0.2">
      <c r="A15">
        <v>263</v>
      </c>
      <c r="B15" t="s">
        <v>477</v>
      </c>
      <c r="C15" t="s">
        <v>478</v>
      </c>
      <c r="D15" t="s">
        <v>479</v>
      </c>
      <c r="E15" t="s">
        <v>480</v>
      </c>
      <c r="F15" t="s">
        <v>404</v>
      </c>
    </row>
    <row r="16" spans="1:6" hidden="1" x14ac:dyDescent="0.2">
      <c r="A16">
        <v>264</v>
      </c>
      <c r="B16" t="s">
        <v>437</v>
      </c>
      <c r="C16" t="s">
        <v>628</v>
      </c>
      <c r="D16" t="s">
        <v>438</v>
      </c>
      <c r="E16" t="s">
        <v>500</v>
      </c>
      <c r="F16" t="s">
        <v>406</v>
      </c>
    </row>
    <row r="17" spans="1:6" hidden="1" x14ac:dyDescent="0.2">
      <c r="A17">
        <v>265</v>
      </c>
      <c r="B17" t="s">
        <v>947</v>
      </c>
      <c r="C17" t="s">
        <v>948</v>
      </c>
      <c r="D17" t="s">
        <v>804</v>
      </c>
      <c r="E17" t="s">
        <v>1137</v>
      </c>
      <c r="F17" t="s">
        <v>406</v>
      </c>
    </row>
    <row r="18" spans="1:6" hidden="1" x14ac:dyDescent="0.2">
      <c r="A18">
        <v>266</v>
      </c>
      <c r="B18" t="s">
        <v>456</v>
      </c>
      <c r="C18" t="s">
        <v>949</v>
      </c>
      <c r="D18" t="s">
        <v>458</v>
      </c>
      <c r="E18" t="s">
        <v>482</v>
      </c>
      <c r="F18" t="s">
        <v>406</v>
      </c>
    </row>
    <row r="19" spans="1:6" hidden="1" x14ac:dyDescent="0.2">
      <c r="A19">
        <v>267</v>
      </c>
      <c r="B19" t="s">
        <v>950</v>
      </c>
      <c r="C19" t="s">
        <v>951</v>
      </c>
      <c r="D19" t="s">
        <v>527</v>
      </c>
      <c r="E19" t="s">
        <v>405</v>
      </c>
      <c r="F19" t="s">
        <v>406</v>
      </c>
    </row>
    <row r="20" spans="1:6" hidden="1" x14ac:dyDescent="0.2">
      <c r="A20">
        <v>269</v>
      </c>
      <c r="B20" t="s">
        <v>1310</v>
      </c>
      <c r="C20" t="s">
        <v>724</v>
      </c>
      <c r="D20" t="s">
        <v>1492</v>
      </c>
      <c r="E20" t="s">
        <v>726</v>
      </c>
      <c r="F20" t="s">
        <v>417</v>
      </c>
    </row>
    <row r="21" spans="1:6" hidden="1" x14ac:dyDescent="0.2">
      <c r="A21">
        <v>270</v>
      </c>
      <c r="B21" t="s">
        <v>1288</v>
      </c>
      <c r="C21" t="s">
        <v>441</v>
      </c>
      <c r="D21" t="s">
        <v>592</v>
      </c>
      <c r="E21" t="s">
        <v>443</v>
      </c>
      <c r="F21" t="s">
        <v>417</v>
      </c>
    </row>
    <row r="22" spans="1:6" hidden="1" x14ac:dyDescent="0.2">
      <c r="A22">
        <v>271</v>
      </c>
      <c r="B22" t="s">
        <v>699</v>
      </c>
      <c r="C22" t="s">
        <v>1311</v>
      </c>
      <c r="D22" t="s">
        <v>700</v>
      </c>
      <c r="E22" t="s">
        <v>1493</v>
      </c>
      <c r="F22" t="s">
        <v>417</v>
      </c>
    </row>
    <row r="23" spans="1:6" hidden="1" x14ac:dyDescent="0.2">
      <c r="A23">
        <v>322</v>
      </c>
      <c r="B23" t="s">
        <v>431</v>
      </c>
      <c r="C23" t="s">
        <v>494</v>
      </c>
      <c r="D23" t="s">
        <v>432</v>
      </c>
      <c r="E23" t="s">
        <v>495</v>
      </c>
      <c r="F23" t="s">
        <v>404</v>
      </c>
    </row>
    <row r="24" spans="1:6" hidden="1" x14ac:dyDescent="0.2">
      <c r="A24">
        <v>323</v>
      </c>
      <c r="B24" t="s">
        <v>460</v>
      </c>
      <c r="C24" t="s">
        <v>496</v>
      </c>
      <c r="D24" t="s">
        <v>462</v>
      </c>
      <c r="E24" t="s">
        <v>497</v>
      </c>
      <c r="F24" t="s">
        <v>404</v>
      </c>
    </row>
    <row r="25" spans="1:6" hidden="1" x14ac:dyDescent="0.2">
      <c r="A25">
        <v>324</v>
      </c>
      <c r="B25" t="s">
        <v>952</v>
      </c>
      <c r="C25" t="s">
        <v>953</v>
      </c>
      <c r="D25" t="s">
        <v>1138</v>
      </c>
      <c r="E25" t="s">
        <v>1139</v>
      </c>
      <c r="F25" t="s">
        <v>406</v>
      </c>
    </row>
    <row r="26" spans="1:6" hidden="1" x14ac:dyDescent="0.2">
      <c r="A26">
        <v>327</v>
      </c>
      <c r="B26" t="s">
        <v>1312</v>
      </c>
      <c r="C26" t="s">
        <v>879</v>
      </c>
      <c r="D26" t="s">
        <v>1494</v>
      </c>
      <c r="E26" t="s">
        <v>489</v>
      </c>
      <c r="F26" t="s">
        <v>406</v>
      </c>
    </row>
    <row r="27" spans="1:6" hidden="1" x14ac:dyDescent="0.2">
      <c r="A27">
        <v>328</v>
      </c>
      <c r="B27" t="s">
        <v>1313</v>
      </c>
      <c r="C27" t="s">
        <v>1314</v>
      </c>
      <c r="D27" t="s">
        <v>1495</v>
      </c>
      <c r="E27" t="s">
        <v>1496</v>
      </c>
      <c r="F27" t="s">
        <v>417</v>
      </c>
    </row>
    <row r="28" spans="1:6" hidden="1" x14ac:dyDescent="0.2">
      <c r="A28">
        <v>329</v>
      </c>
      <c r="B28" t="s">
        <v>1279</v>
      </c>
      <c r="C28" t="s">
        <v>1315</v>
      </c>
      <c r="D28" t="s">
        <v>1497</v>
      </c>
      <c r="E28" t="s">
        <v>580</v>
      </c>
      <c r="F28" t="s">
        <v>417</v>
      </c>
    </row>
    <row r="29" spans="1:6" hidden="1" x14ac:dyDescent="0.2">
      <c r="A29">
        <v>330</v>
      </c>
      <c r="B29" t="s">
        <v>1316</v>
      </c>
      <c r="C29" t="s">
        <v>1317</v>
      </c>
      <c r="D29" t="s">
        <v>1498</v>
      </c>
      <c r="E29" t="s">
        <v>1499</v>
      </c>
      <c r="F29" t="s">
        <v>417</v>
      </c>
    </row>
    <row r="30" spans="1:6" hidden="1" x14ac:dyDescent="0.2">
      <c r="A30">
        <v>331</v>
      </c>
      <c r="B30" t="s">
        <v>1284</v>
      </c>
      <c r="C30" t="s">
        <v>1318</v>
      </c>
      <c r="D30" t="s">
        <v>1500</v>
      </c>
      <c r="E30" t="s">
        <v>1501</v>
      </c>
      <c r="F30" t="s">
        <v>417</v>
      </c>
    </row>
    <row r="31" spans="1:6" hidden="1" x14ac:dyDescent="0.2">
      <c r="A31">
        <v>473</v>
      </c>
      <c r="B31" t="s">
        <v>505</v>
      </c>
      <c r="C31" t="s">
        <v>506</v>
      </c>
      <c r="D31" t="s">
        <v>507</v>
      </c>
      <c r="E31" t="s">
        <v>508</v>
      </c>
      <c r="F31" t="s">
        <v>404</v>
      </c>
    </row>
    <row r="32" spans="1:6" hidden="1" x14ac:dyDescent="0.2">
      <c r="A32">
        <v>474</v>
      </c>
      <c r="B32" t="s">
        <v>509</v>
      </c>
      <c r="C32" t="s">
        <v>510</v>
      </c>
      <c r="D32" t="s">
        <v>511</v>
      </c>
      <c r="E32" t="s">
        <v>512</v>
      </c>
      <c r="F32" t="s">
        <v>404</v>
      </c>
    </row>
    <row r="33" spans="1:6" hidden="1" x14ac:dyDescent="0.2">
      <c r="A33">
        <v>476</v>
      </c>
      <c r="B33" t="s">
        <v>513</v>
      </c>
      <c r="C33" t="s">
        <v>514</v>
      </c>
      <c r="D33" t="s">
        <v>515</v>
      </c>
      <c r="E33" t="s">
        <v>516</v>
      </c>
      <c r="F33" t="s">
        <v>404</v>
      </c>
    </row>
    <row r="34" spans="1:6" hidden="1" x14ac:dyDescent="0.2">
      <c r="A34">
        <v>477</v>
      </c>
      <c r="B34" t="s">
        <v>517</v>
      </c>
      <c r="C34" t="s">
        <v>518</v>
      </c>
      <c r="D34" t="s">
        <v>519</v>
      </c>
      <c r="E34" t="s">
        <v>520</v>
      </c>
      <c r="F34" t="s">
        <v>404</v>
      </c>
    </row>
    <row r="35" spans="1:6" hidden="1" x14ac:dyDescent="0.2">
      <c r="A35">
        <v>478</v>
      </c>
      <c r="B35" t="s">
        <v>521</v>
      </c>
      <c r="C35" t="s">
        <v>522</v>
      </c>
      <c r="D35" t="s">
        <v>523</v>
      </c>
      <c r="E35" t="s">
        <v>524</v>
      </c>
      <c r="F35" t="s">
        <v>404</v>
      </c>
    </row>
    <row r="36" spans="1:6" hidden="1" x14ac:dyDescent="0.2">
      <c r="A36">
        <v>479</v>
      </c>
      <c r="B36" t="s">
        <v>954</v>
      </c>
      <c r="C36" t="s">
        <v>955</v>
      </c>
      <c r="D36" t="s">
        <v>1140</v>
      </c>
      <c r="E36" t="s">
        <v>547</v>
      </c>
      <c r="F36" t="s">
        <v>406</v>
      </c>
    </row>
    <row r="37" spans="1:6" hidden="1" x14ac:dyDescent="0.2">
      <c r="A37">
        <v>480</v>
      </c>
      <c r="B37" t="s">
        <v>956</v>
      </c>
      <c r="C37" t="s">
        <v>957</v>
      </c>
      <c r="D37" t="s">
        <v>1141</v>
      </c>
      <c r="E37" t="s">
        <v>467</v>
      </c>
      <c r="F37" t="s">
        <v>406</v>
      </c>
    </row>
    <row r="38" spans="1:6" hidden="1" x14ac:dyDescent="0.2">
      <c r="A38">
        <v>481</v>
      </c>
      <c r="B38" t="s">
        <v>798</v>
      </c>
      <c r="C38" t="s">
        <v>455</v>
      </c>
      <c r="D38" t="s">
        <v>799</v>
      </c>
      <c r="E38" t="s">
        <v>455</v>
      </c>
      <c r="F38" t="s">
        <v>406</v>
      </c>
    </row>
    <row r="39" spans="1:6" hidden="1" x14ac:dyDescent="0.2">
      <c r="A39">
        <v>482</v>
      </c>
      <c r="B39" t="s">
        <v>739</v>
      </c>
      <c r="C39" t="s">
        <v>529</v>
      </c>
      <c r="D39" t="s">
        <v>740</v>
      </c>
      <c r="E39" t="s">
        <v>1142</v>
      </c>
      <c r="F39" t="s">
        <v>406</v>
      </c>
    </row>
    <row r="40" spans="1:6" hidden="1" x14ac:dyDescent="0.2">
      <c r="A40">
        <v>483</v>
      </c>
      <c r="B40" t="s">
        <v>1267</v>
      </c>
      <c r="C40" t="s">
        <v>1319</v>
      </c>
      <c r="D40" t="s">
        <v>561</v>
      </c>
      <c r="E40" t="s">
        <v>416</v>
      </c>
      <c r="F40" t="s">
        <v>406</v>
      </c>
    </row>
    <row r="41" spans="1:6" hidden="1" x14ac:dyDescent="0.2">
      <c r="A41">
        <v>484</v>
      </c>
      <c r="B41" t="s">
        <v>1283</v>
      </c>
      <c r="C41" t="s">
        <v>1320</v>
      </c>
      <c r="D41" t="s">
        <v>1502</v>
      </c>
      <c r="E41" t="s">
        <v>860</v>
      </c>
      <c r="F41" t="s">
        <v>417</v>
      </c>
    </row>
    <row r="42" spans="1:6" hidden="1" x14ac:dyDescent="0.2">
      <c r="A42">
        <v>485</v>
      </c>
      <c r="B42" t="s">
        <v>1301</v>
      </c>
      <c r="C42" t="s">
        <v>1321</v>
      </c>
      <c r="D42" t="s">
        <v>819</v>
      </c>
      <c r="E42" t="s">
        <v>797</v>
      </c>
      <c r="F42" t="s">
        <v>417</v>
      </c>
    </row>
    <row r="43" spans="1:6" hidden="1" x14ac:dyDescent="0.2">
      <c r="A43">
        <v>486</v>
      </c>
      <c r="B43" t="s">
        <v>1322</v>
      </c>
      <c r="C43" t="s">
        <v>1323</v>
      </c>
      <c r="D43" t="s">
        <v>1503</v>
      </c>
      <c r="E43" t="s">
        <v>1504</v>
      </c>
      <c r="F43" t="s">
        <v>417</v>
      </c>
    </row>
    <row r="44" spans="1:6" hidden="1" x14ac:dyDescent="0.2">
      <c r="A44">
        <v>487</v>
      </c>
      <c r="B44" t="s">
        <v>782</v>
      </c>
      <c r="C44" t="s">
        <v>1324</v>
      </c>
      <c r="D44" t="s">
        <v>784</v>
      </c>
      <c r="E44" t="s">
        <v>1505</v>
      </c>
      <c r="F44" t="s">
        <v>417</v>
      </c>
    </row>
    <row r="45" spans="1:6" hidden="1" x14ac:dyDescent="0.2">
      <c r="A45">
        <v>488</v>
      </c>
      <c r="B45" t="s">
        <v>1274</v>
      </c>
      <c r="C45" t="s">
        <v>1325</v>
      </c>
      <c r="D45" t="s">
        <v>1506</v>
      </c>
      <c r="E45" t="s">
        <v>503</v>
      </c>
      <c r="F45" t="s">
        <v>417</v>
      </c>
    </row>
    <row r="46" spans="1:6" hidden="1" x14ac:dyDescent="0.2">
      <c r="A46">
        <v>521</v>
      </c>
      <c r="B46" t="s">
        <v>530</v>
      </c>
      <c r="C46" t="s">
        <v>531</v>
      </c>
      <c r="D46" t="s">
        <v>532</v>
      </c>
      <c r="E46" t="s">
        <v>533</v>
      </c>
      <c r="F46" t="s">
        <v>404</v>
      </c>
    </row>
    <row r="47" spans="1:6" hidden="1" x14ac:dyDescent="0.2">
      <c r="A47">
        <v>522</v>
      </c>
      <c r="B47" t="s">
        <v>534</v>
      </c>
      <c r="C47" t="s">
        <v>535</v>
      </c>
      <c r="D47" t="s">
        <v>536</v>
      </c>
      <c r="E47" t="s">
        <v>537</v>
      </c>
      <c r="F47" t="s">
        <v>404</v>
      </c>
    </row>
    <row r="48" spans="1:6" hidden="1" x14ac:dyDescent="0.2">
      <c r="A48">
        <v>523</v>
      </c>
      <c r="B48" t="s">
        <v>538</v>
      </c>
      <c r="C48" t="s">
        <v>539</v>
      </c>
      <c r="D48" t="s">
        <v>540</v>
      </c>
      <c r="E48" t="s">
        <v>541</v>
      </c>
      <c r="F48" t="s">
        <v>404</v>
      </c>
    </row>
    <row r="49" spans="1:6" hidden="1" x14ac:dyDescent="0.2">
      <c r="A49">
        <v>525</v>
      </c>
      <c r="B49" t="s">
        <v>440</v>
      </c>
      <c r="C49" t="s">
        <v>544</v>
      </c>
      <c r="D49" t="s">
        <v>442</v>
      </c>
      <c r="E49" t="s">
        <v>411</v>
      </c>
      <c r="F49" t="s">
        <v>404</v>
      </c>
    </row>
    <row r="50" spans="1:6" hidden="1" x14ac:dyDescent="0.2">
      <c r="A50">
        <v>526</v>
      </c>
      <c r="B50" t="s">
        <v>958</v>
      </c>
      <c r="C50" t="s">
        <v>959</v>
      </c>
      <c r="D50" t="s">
        <v>1143</v>
      </c>
      <c r="E50" t="s">
        <v>1144</v>
      </c>
      <c r="F50" t="s">
        <v>404</v>
      </c>
    </row>
    <row r="51" spans="1:6" hidden="1" x14ac:dyDescent="0.2">
      <c r="A51">
        <v>528</v>
      </c>
      <c r="B51" t="s">
        <v>745</v>
      </c>
      <c r="C51" t="s">
        <v>960</v>
      </c>
      <c r="D51" t="s">
        <v>746</v>
      </c>
      <c r="E51" t="s">
        <v>659</v>
      </c>
      <c r="F51" t="s">
        <v>406</v>
      </c>
    </row>
    <row r="52" spans="1:6" hidden="1" x14ac:dyDescent="0.2">
      <c r="A52">
        <v>529</v>
      </c>
      <c r="B52" t="s">
        <v>961</v>
      </c>
      <c r="C52" t="s">
        <v>962</v>
      </c>
      <c r="D52" t="s">
        <v>1145</v>
      </c>
      <c r="E52" t="s">
        <v>436</v>
      </c>
      <c r="F52" t="s">
        <v>406</v>
      </c>
    </row>
    <row r="53" spans="1:6" hidden="1" x14ac:dyDescent="0.2">
      <c r="A53">
        <v>530</v>
      </c>
      <c r="B53" t="s">
        <v>963</v>
      </c>
      <c r="C53" t="s">
        <v>964</v>
      </c>
      <c r="D53" t="s">
        <v>1146</v>
      </c>
      <c r="E53" t="s">
        <v>1147</v>
      </c>
      <c r="F53" t="s">
        <v>406</v>
      </c>
    </row>
    <row r="54" spans="1:6" hidden="1" x14ac:dyDescent="0.2">
      <c r="A54">
        <v>531</v>
      </c>
      <c r="B54" t="s">
        <v>1289</v>
      </c>
      <c r="C54" t="s">
        <v>1326</v>
      </c>
      <c r="D54" t="s">
        <v>1507</v>
      </c>
      <c r="E54" t="s">
        <v>1508</v>
      </c>
      <c r="F54" t="s">
        <v>406</v>
      </c>
    </row>
    <row r="55" spans="1:6" hidden="1" x14ac:dyDescent="0.2">
      <c r="A55">
        <v>532</v>
      </c>
      <c r="B55" t="s">
        <v>1327</v>
      </c>
      <c r="C55" t="s">
        <v>1328</v>
      </c>
      <c r="D55" t="s">
        <v>1509</v>
      </c>
      <c r="E55" t="s">
        <v>1510</v>
      </c>
      <c r="F55" t="s">
        <v>406</v>
      </c>
    </row>
    <row r="56" spans="1:6" hidden="1" x14ac:dyDescent="0.2">
      <c r="A56">
        <v>533</v>
      </c>
      <c r="B56" t="s">
        <v>409</v>
      </c>
      <c r="C56" t="s">
        <v>1329</v>
      </c>
      <c r="D56" t="s">
        <v>410</v>
      </c>
      <c r="E56" t="s">
        <v>1511</v>
      </c>
      <c r="F56" t="s">
        <v>417</v>
      </c>
    </row>
    <row r="57" spans="1:6" hidden="1" x14ac:dyDescent="0.2">
      <c r="A57">
        <v>534</v>
      </c>
      <c r="B57" t="s">
        <v>1282</v>
      </c>
      <c r="C57" t="s">
        <v>975</v>
      </c>
      <c r="D57" t="s">
        <v>1512</v>
      </c>
      <c r="E57" t="s">
        <v>559</v>
      </c>
      <c r="F57" t="s">
        <v>417</v>
      </c>
    </row>
    <row r="58" spans="1:6" hidden="1" x14ac:dyDescent="0.2">
      <c r="A58">
        <v>535</v>
      </c>
      <c r="B58" t="s">
        <v>483</v>
      </c>
      <c r="C58" t="s">
        <v>1330</v>
      </c>
      <c r="D58" t="s">
        <v>484</v>
      </c>
      <c r="E58" t="s">
        <v>1162</v>
      </c>
      <c r="F58" t="s">
        <v>417</v>
      </c>
    </row>
    <row r="59" spans="1:6" hidden="1" x14ac:dyDescent="0.2">
      <c r="A59">
        <v>536</v>
      </c>
      <c r="B59" t="s">
        <v>460</v>
      </c>
      <c r="C59" t="s">
        <v>1331</v>
      </c>
      <c r="D59" t="s">
        <v>462</v>
      </c>
      <c r="E59" t="s">
        <v>451</v>
      </c>
      <c r="F59" t="s">
        <v>417</v>
      </c>
    </row>
    <row r="60" spans="1:6" hidden="1" x14ac:dyDescent="0.2">
      <c r="A60">
        <v>658</v>
      </c>
      <c r="B60" t="s">
        <v>563</v>
      </c>
      <c r="C60" t="s">
        <v>965</v>
      </c>
      <c r="D60" t="s">
        <v>564</v>
      </c>
      <c r="E60" t="s">
        <v>565</v>
      </c>
      <c r="F60" t="s">
        <v>404</v>
      </c>
    </row>
    <row r="61" spans="1:6" hidden="1" x14ac:dyDescent="0.2">
      <c r="A61">
        <v>659</v>
      </c>
      <c r="B61" t="s">
        <v>566</v>
      </c>
      <c r="C61" t="s">
        <v>567</v>
      </c>
      <c r="D61" t="s">
        <v>568</v>
      </c>
      <c r="E61" t="s">
        <v>569</v>
      </c>
      <c r="F61" t="s">
        <v>404</v>
      </c>
    </row>
    <row r="62" spans="1:6" hidden="1" x14ac:dyDescent="0.2">
      <c r="A62">
        <v>660</v>
      </c>
      <c r="B62" t="s">
        <v>570</v>
      </c>
      <c r="C62" t="s">
        <v>571</v>
      </c>
      <c r="D62" t="s">
        <v>572</v>
      </c>
      <c r="E62" t="s">
        <v>573</v>
      </c>
      <c r="F62" t="s">
        <v>404</v>
      </c>
    </row>
    <row r="63" spans="1:6" hidden="1" x14ac:dyDescent="0.2">
      <c r="A63">
        <v>661</v>
      </c>
      <c r="B63" t="s">
        <v>574</v>
      </c>
      <c r="C63" t="s">
        <v>575</v>
      </c>
      <c r="D63" t="s">
        <v>576</v>
      </c>
      <c r="E63" t="s">
        <v>562</v>
      </c>
      <c r="F63" t="s">
        <v>404</v>
      </c>
    </row>
    <row r="64" spans="1:6" hidden="1" x14ac:dyDescent="0.2">
      <c r="A64">
        <v>662</v>
      </c>
      <c r="B64" t="s">
        <v>577</v>
      </c>
      <c r="C64" t="s">
        <v>578</v>
      </c>
      <c r="D64" t="s">
        <v>579</v>
      </c>
      <c r="E64" t="s">
        <v>580</v>
      </c>
      <c r="F64" t="s">
        <v>404</v>
      </c>
    </row>
    <row r="65" spans="1:6" hidden="1" x14ac:dyDescent="0.2">
      <c r="A65">
        <v>665</v>
      </c>
      <c r="B65" t="s">
        <v>966</v>
      </c>
      <c r="C65" t="s">
        <v>967</v>
      </c>
      <c r="D65" t="s">
        <v>471</v>
      </c>
      <c r="E65" t="s">
        <v>1148</v>
      </c>
      <c r="F65" t="s">
        <v>404</v>
      </c>
    </row>
    <row r="66" spans="1:6" hidden="1" x14ac:dyDescent="0.2">
      <c r="A66">
        <v>667</v>
      </c>
      <c r="B66" t="s">
        <v>782</v>
      </c>
      <c r="C66" t="s">
        <v>968</v>
      </c>
      <c r="D66" t="s">
        <v>784</v>
      </c>
      <c r="E66" t="s">
        <v>1149</v>
      </c>
      <c r="F66" t="s">
        <v>406</v>
      </c>
    </row>
    <row r="67" spans="1:6" hidden="1" x14ac:dyDescent="0.2">
      <c r="A67">
        <v>668</v>
      </c>
      <c r="B67" t="s">
        <v>596</v>
      </c>
      <c r="C67" t="s">
        <v>554</v>
      </c>
      <c r="D67" t="s">
        <v>597</v>
      </c>
      <c r="E67" t="s">
        <v>555</v>
      </c>
      <c r="F67" t="s">
        <v>406</v>
      </c>
    </row>
    <row r="68" spans="1:6" hidden="1" x14ac:dyDescent="0.2">
      <c r="A68">
        <v>669</v>
      </c>
      <c r="B68" t="s">
        <v>653</v>
      </c>
      <c r="C68" t="s">
        <v>827</v>
      </c>
      <c r="D68" t="s">
        <v>655</v>
      </c>
      <c r="E68" t="s">
        <v>829</v>
      </c>
      <c r="F68" t="s">
        <v>406</v>
      </c>
    </row>
    <row r="69" spans="1:6" hidden="1" x14ac:dyDescent="0.2">
      <c r="A69">
        <v>670</v>
      </c>
      <c r="B69" t="s">
        <v>969</v>
      </c>
      <c r="C69" t="s">
        <v>970</v>
      </c>
      <c r="D69" t="s">
        <v>1150</v>
      </c>
      <c r="E69" t="s">
        <v>412</v>
      </c>
      <c r="F69" t="s">
        <v>406</v>
      </c>
    </row>
    <row r="70" spans="1:6" hidden="1" x14ac:dyDescent="0.2">
      <c r="A70">
        <v>671</v>
      </c>
      <c r="B70" t="s">
        <v>971</v>
      </c>
      <c r="C70" t="s">
        <v>972</v>
      </c>
      <c r="D70" t="s">
        <v>1151</v>
      </c>
      <c r="E70" t="s">
        <v>447</v>
      </c>
      <c r="F70" t="s">
        <v>406</v>
      </c>
    </row>
    <row r="71" spans="1:6" hidden="1" x14ac:dyDescent="0.2">
      <c r="A71">
        <v>672</v>
      </c>
      <c r="B71" t="s">
        <v>973</v>
      </c>
      <c r="C71" t="s">
        <v>974</v>
      </c>
      <c r="D71" t="s">
        <v>1152</v>
      </c>
      <c r="E71" t="s">
        <v>405</v>
      </c>
      <c r="F71" t="s">
        <v>406</v>
      </c>
    </row>
    <row r="72" spans="1:6" hidden="1" x14ac:dyDescent="0.2">
      <c r="A72">
        <v>675</v>
      </c>
      <c r="B72" t="s">
        <v>976</v>
      </c>
      <c r="C72" t="s">
        <v>977</v>
      </c>
      <c r="D72" t="s">
        <v>1153</v>
      </c>
      <c r="E72" t="s">
        <v>922</v>
      </c>
      <c r="F72" t="s">
        <v>406</v>
      </c>
    </row>
    <row r="73" spans="1:6" hidden="1" x14ac:dyDescent="0.2">
      <c r="A73">
        <v>676</v>
      </c>
      <c r="B73" t="s">
        <v>978</v>
      </c>
      <c r="C73" t="s">
        <v>979</v>
      </c>
      <c r="D73" t="s">
        <v>591</v>
      </c>
      <c r="E73" t="s">
        <v>665</v>
      </c>
      <c r="F73" t="s">
        <v>406</v>
      </c>
    </row>
    <row r="74" spans="1:6" hidden="1" x14ac:dyDescent="0.2">
      <c r="A74">
        <v>677</v>
      </c>
      <c r="B74" t="s">
        <v>980</v>
      </c>
      <c r="C74" t="s">
        <v>773</v>
      </c>
      <c r="D74" t="s">
        <v>1154</v>
      </c>
      <c r="E74" t="s">
        <v>412</v>
      </c>
      <c r="F74" t="s">
        <v>406</v>
      </c>
    </row>
    <row r="75" spans="1:6" hidden="1" x14ac:dyDescent="0.2">
      <c r="A75">
        <v>678</v>
      </c>
      <c r="B75" t="s">
        <v>598</v>
      </c>
      <c r="C75" t="s">
        <v>1332</v>
      </c>
      <c r="D75" t="s">
        <v>599</v>
      </c>
      <c r="E75" t="s">
        <v>543</v>
      </c>
      <c r="F75" t="s">
        <v>417</v>
      </c>
    </row>
    <row r="76" spans="1:6" hidden="1" x14ac:dyDescent="0.2">
      <c r="A76">
        <v>679</v>
      </c>
      <c r="B76" t="s">
        <v>1333</v>
      </c>
      <c r="C76" t="s">
        <v>470</v>
      </c>
      <c r="D76" t="s">
        <v>1513</v>
      </c>
      <c r="E76" t="s">
        <v>1243</v>
      </c>
      <c r="F76" t="s">
        <v>417</v>
      </c>
    </row>
    <row r="77" spans="1:6" hidden="1" x14ac:dyDescent="0.2">
      <c r="A77">
        <v>730</v>
      </c>
      <c r="B77" t="s">
        <v>584</v>
      </c>
      <c r="C77" t="s">
        <v>585</v>
      </c>
      <c r="D77" t="s">
        <v>586</v>
      </c>
      <c r="E77" t="s">
        <v>587</v>
      </c>
      <c r="F77" t="s">
        <v>404</v>
      </c>
    </row>
    <row r="78" spans="1:6" hidden="1" x14ac:dyDescent="0.2">
      <c r="A78">
        <v>732</v>
      </c>
      <c r="B78" t="s">
        <v>981</v>
      </c>
      <c r="C78" t="s">
        <v>844</v>
      </c>
      <c r="D78" t="s">
        <v>1155</v>
      </c>
      <c r="E78" t="s">
        <v>845</v>
      </c>
      <c r="F78" t="s">
        <v>404</v>
      </c>
    </row>
    <row r="79" spans="1:6" hidden="1" x14ac:dyDescent="0.2">
      <c r="A79">
        <v>733</v>
      </c>
      <c r="B79" t="s">
        <v>982</v>
      </c>
      <c r="C79" t="s">
        <v>983</v>
      </c>
      <c r="D79" t="s">
        <v>1156</v>
      </c>
      <c r="E79" t="s">
        <v>543</v>
      </c>
      <c r="F79" t="s">
        <v>406</v>
      </c>
    </row>
    <row r="80" spans="1:6" hidden="1" x14ac:dyDescent="0.2">
      <c r="A80">
        <v>734</v>
      </c>
      <c r="B80" t="s">
        <v>657</v>
      </c>
      <c r="C80" t="s">
        <v>984</v>
      </c>
      <c r="D80" t="s">
        <v>658</v>
      </c>
      <c r="E80" t="s">
        <v>419</v>
      </c>
      <c r="F80" t="s">
        <v>406</v>
      </c>
    </row>
    <row r="81" spans="1:6" hidden="1" x14ac:dyDescent="0.2">
      <c r="A81">
        <v>735</v>
      </c>
      <c r="B81" t="s">
        <v>985</v>
      </c>
      <c r="C81" t="s">
        <v>986</v>
      </c>
      <c r="D81" t="s">
        <v>1157</v>
      </c>
      <c r="E81" t="s">
        <v>847</v>
      </c>
      <c r="F81" t="s">
        <v>406</v>
      </c>
    </row>
    <row r="82" spans="1:6" hidden="1" x14ac:dyDescent="0.2">
      <c r="A82">
        <v>736</v>
      </c>
      <c r="B82" t="s">
        <v>881</v>
      </c>
      <c r="C82" t="s">
        <v>987</v>
      </c>
      <c r="D82" t="s">
        <v>882</v>
      </c>
      <c r="E82" t="s">
        <v>551</v>
      </c>
      <c r="F82" t="s">
        <v>406</v>
      </c>
    </row>
    <row r="83" spans="1:6" hidden="1" x14ac:dyDescent="0.2">
      <c r="A83">
        <v>737</v>
      </c>
      <c r="B83" t="s">
        <v>1128</v>
      </c>
      <c r="C83" t="s">
        <v>1334</v>
      </c>
      <c r="D83" t="s">
        <v>1265</v>
      </c>
      <c r="E83" t="s">
        <v>1514</v>
      </c>
      <c r="F83" t="s">
        <v>417</v>
      </c>
    </row>
    <row r="84" spans="1:6" hidden="1" x14ac:dyDescent="0.2">
      <c r="A84">
        <v>738</v>
      </c>
      <c r="B84" t="s">
        <v>1335</v>
      </c>
      <c r="C84" t="s">
        <v>1336</v>
      </c>
      <c r="D84" t="s">
        <v>1515</v>
      </c>
      <c r="E84" t="s">
        <v>1184</v>
      </c>
      <c r="F84" t="s">
        <v>417</v>
      </c>
    </row>
    <row r="85" spans="1:6" hidden="1" x14ac:dyDescent="0.2">
      <c r="A85">
        <v>739</v>
      </c>
      <c r="B85" t="s">
        <v>490</v>
      </c>
      <c r="C85" t="s">
        <v>1337</v>
      </c>
      <c r="D85" t="s">
        <v>491</v>
      </c>
      <c r="E85" t="s">
        <v>1516</v>
      </c>
      <c r="F85" t="s">
        <v>417</v>
      </c>
    </row>
    <row r="86" spans="1:6" hidden="1" x14ac:dyDescent="0.2">
      <c r="A86">
        <v>740</v>
      </c>
      <c r="B86" t="s">
        <v>1338</v>
      </c>
      <c r="C86" t="s">
        <v>1339</v>
      </c>
      <c r="D86" t="s">
        <v>1517</v>
      </c>
      <c r="E86" t="s">
        <v>580</v>
      </c>
      <c r="F86" t="s">
        <v>417</v>
      </c>
    </row>
    <row r="87" spans="1:6" hidden="1" x14ac:dyDescent="0.2">
      <c r="A87">
        <v>741</v>
      </c>
      <c r="B87" t="s">
        <v>1288</v>
      </c>
      <c r="C87" t="s">
        <v>1340</v>
      </c>
      <c r="D87" t="s">
        <v>592</v>
      </c>
      <c r="E87" t="s">
        <v>1518</v>
      </c>
      <c r="F87" t="s">
        <v>417</v>
      </c>
    </row>
    <row r="88" spans="1:6" hidden="1" x14ac:dyDescent="0.2">
      <c r="A88">
        <v>742</v>
      </c>
      <c r="B88" t="s">
        <v>1276</v>
      </c>
      <c r="C88" t="s">
        <v>1341</v>
      </c>
      <c r="D88" t="s">
        <v>1519</v>
      </c>
      <c r="E88" t="s">
        <v>444</v>
      </c>
      <c r="F88" t="s">
        <v>417</v>
      </c>
    </row>
    <row r="89" spans="1:6" hidden="1" x14ac:dyDescent="0.2">
      <c r="A89">
        <v>743</v>
      </c>
      <c r="B89" t="s">
        <v>1342</v>
      </c>
      <c r="C89" t="s">
        <v>813</v>
      </c>
      <c r="D89" t="s">
        <v>1520</v>
      </c>
      <c r="E89" t="s">
        <v>528</v>
      </c>
      <c r="F89" t="s">
        <v>417</v>
      </c>
    </row>
    <row r="90" spans="1:6" hidden="1" x14ac:dyDescent="0.2">
      <c r="A90">
        <v>920</v>
      </c>
      <c r="B90" t="s">
        <v>593</v>
      </c>
      <c r="C90" t="s">
        <v>594</v>
      </c>
      <c r="D90" t="s">
        <v>595</v>
      </c>
      <c r="E90" t="s">
        <v>487</v>
      </c>
      <c r="F90" t="s">
        <v>404</v>
      </c>
    </row>
    <row r="91" spans="1:6" hidden="1" x14ac:dyDescent="0.2">
      <c r="A91">
        <v>921</v>
      </c>
      <c r="B91" t="s">
        <v>988</v>
      </c>
      <c r="C91" t="s">
        <v>989</v>
      </c>
      <c r="D91" t="s">
        <v>1158</v>
      </c>
      <c r="E91" t="s">
        <v>1159</v>
      </c>
      <c r="F91" t="s">
        <v>404</v>
      </c>
    </row>
    <row r="92" spans="1:6" hidden="1" x14ac:dyDescent="0.2">
      <c r="A92">
        <v>922</v>
      </c>
      <c r="B92" t="s">
        <v>990</v>
      </c>
      <c r="C92" t="s">
        <v>991</v>
      </c>
      <c r="D92" t="s">
        <v>1160</v>
      </c>
      <c r="E92" t="s">
        <v>1161</v>
      </c>
      <c r="F92" t="s">
        <v>406</v>
      </c>
    </row>
    <row r="93" spans="1:6" hidden="1" x14ac:dyDescent="0.2">
      <c r="A93">
        <v>924</v>
      </c>
      <c r="B93" t="s">
        <v>699</v>
      </c>
      <c r="C93" t="s">
        <v>993</v>
      </c>
      <c r="D93" t="s">
        <v>700</v>
      </c>
      <c r="E93" t="s">
        <v>1163</v>
      </c>
      <c r="F93" t="s">
        <v>406</v>
      </c>
    </row>
    <row r="94" spans="1:6" hidden="1" x14ac:dyDescent="0.2">
      <c r="A94">
        <v>925</v>
      </c>
      <c r="B94" t="s">
        <v>680</v>
      </c>
      <c r="C94" t="s">
        <v>548</v>
      </c>
      <c r="D94" t="s">
        <v>681</v>
      </c>
      <c r="E94" t="s">
        <v>541</v>
      </c>
      <c r="F94" t="s">
        <v>417</v>
      </c>
    </row>
    <row r="95" spans="1:6" hidden="1" x14ac:dyDescent="0.2">
      <c r="A95">
        <v>1213</v>
      </c>
      <c r="B95" t="s">
        <v>588</v>
      </c>
      <c r="C95" t="s">
        <v>606</v>
      </c>
      <c r="D95" t="s">
        <v>589</v>
      </c>
      <c r="E95" t="s">
        <v>583</v>
      </c>
      <c r="F95" t="s">
        <v>404</v>
      </c>
    </row>
    <row r="96" spans="1:6" hidden="1" x14ac:dyDescent="0.2">
      <c r="A96">
        <v>1214</v>
      </c>
      <c r="B96" t="s">
        <v>607</v>
      </c>
      <c r="C96" t="s">
        <v>608</v>
      </c>
      <c r="D96" t="s">
        <v>609</v>
      </c>
      <c r="E96" t="s">
        <v>547</v>
      </c>
      <c r="F96" t="s">
        <v>404</v>
      </c>
    </row>
    <row r="97" spans="1:6" hidden="1" x14ac:dyDescent="0.2">
      <c r="A97">
        <v>1216</v>
      </c>
      <c r="B97" t="s">
        <v>611</v>
      </c>
      <c r="C97" t="s">
        <v>612</v>
      </c>
      <c r="D97" t="s">
        <v>613</v>
      </c>
      <c r="E97" t="s">
        <v>614</v>
      </c>
      <c r="F97" t="s">
        <v>404</v>
      </c>
    </row>
    <row r="98" spans="1:6" hidden="1" x14ac:dyDescent="0.2">
      <c r="A98">
        <v>1217</v>
      </c>
      <c r="B98" t="s">
        <v>615</v>
      </c>
      <c r="C98" t="s">
        <v>616</v>
      </c>
      <c r="D98" t="s">
        <v>617</v>
      </c>
      <c r="E98" t="s">
        <v>618</v>
      </c>
      <c r="F98" t="s">
        <v>404</v>
      </c>
    </row>
    <row r="99" spans="1:6" hidden="1" x14ac:dyDescent="0.2">
      <c r="A99">
        <v>1218</v>
      </c>
      <c r="B99" t="s">
        <v>619</v>
      </c>
      <c r="C99" t="s">
        <v>620</v>
      </c>
      <c r="D99" t="s">
        <v>621</v>
      </c>
      <c r="E99" t="s">
        <v>622</v>
      </c>
      <c r="F99" t="s">
        <v>404</v>
      </c>
    </row>
    <row r="100" spans="1:6" hidden="1" x14ac:dyDescent="0.2">
      <c r="A100">
        <v>1219</v>
      </c>
      <c r="B100" t="s">
        <v>530</v>
      </c>
      <c r="C100" t="s">
        <v>623</v>
      </c>
      <c r="D100" t="s">
        <v>532</v>
      </c>
      <c r="E100" t="s">
        <v>624</v>
      </c>
      <c r="F100" t="s">
        <v>404</v>
      </c>
    </row>
    <row r="101" spans="1:6" hidden="1" x14ac:dyDescent="0.2">
      <c r="A101">
        <v>1220</v>
      </c>
      <c r="B101" t="s">
        <v>549</v>
      </c>
      <c r="C101" t="s">
        <v>581</v>
      </c>
      <c r="D101" t="s">
        <v>550</v>
      </c>
      <c r="E101" t="s">
        <v>582</v>
      </c>
      <c r="F101" t="s">
        <v>404</v>
      </c>
    </row>
    <row r="102" spans="1:6" hidden="1" x14ac:dyDescent="0.2">
      <c r="A102">
        <v>1221</v>
      </c>
      <c r="B102" t="s">
        <v>625</v>
      </c>
      <c r="C102" t="s">
        <v>626</v>
      </c>
      <c r="D102" t="s">
        <v>627</v>
      </c>
      <c r="E102" t="s">
        <v>476</v>
      </c>
      <c r="F102" t="s">
        <v>404</v>
      </c>
    </row>
    <row r="103" spans="1:6" hidden="1" x14ac:dyDescent="0.2">
      <c r="A103">
        <v>1222</v>
      </c>
      <c r="B103" t="s">
        <v>433</v>
      </c>
      <c r="C103" t="s">
        <v>628</v>
      </c>
      <c r="D103" t="s">
        <v>435</v>
      </c>
      <c r="E103" t="s">
        <v>500</v>
      </c>
      <c r="F103" t="s">
        <v>404</v>
      </c>
    </row>
    <row r="104" spans="1:6" hidden="1" x14ac:dyDescent="0.2">
      <c r="A104">
        <v>1224</v>
      </c>
      <c r="B104" t="s">
        <v>629</v>
      </c>
      <c r="C104" t="s">
        <v>630</v>
      </c>
      <c r="D104" t="s">
        <v>631</v>
      </c>
      <c r="E104" t="s">
        <v>632</v>
      </c>
      <c r="F104" t="s">
        <v>404</v>
      </c>
    </row>
    <row r="105" spans="1:6" hidden="1" x14ac:dyDescent="0.2">
      <c r="A105">
        <v>1225</v>
      </c>
      <c r="B105" t="s">
        <v>633</v>
      </c>
      <c r="C105" t="s">
        <v>634</v>
      </c>
      <c r="D105" t="s">
        <v>635</v>
      </c>
      <c r="E105" t="s">
        <v>553</v>
      </c>
      <c r="F105" t="s">
        <v>404</v>
      </c>
    </row>
    <row r="106" spans="1:6" hidden="1" x14ac:dyDescent="0.2">
      <c r="A106">
        <v>1226</v>
      </c>
      <c r="B106" t="s">
        <v>636</v>
      </c>
      <c r="C106" t="s">
        <v>637</v>
      </c>
      <c r="D106" t="s">
        <v>638</v>
      </c>
      <c r="E106" t="s">
        <v>573</v>
      </c>
      <c r="F106" t="s">
        <v>404</v>
      </c>
    </row>
    <row r="107" spans="1:6" hidden="1" x14ac:dyDescent="0.2">
      <c r="A107">
        <v>1227</v>
      </c>
      <c r="B107" t="s">
        <v>639</v>
      </c>
      <c r="C107" t="s">
        <v>640</v>
      </c>
      <c r="D107" t="s">
        <v>641</v>
      </c>
      <c r="E107" t="s">
        <v>487</v>
      </c>
      <c r="F107" t="s">
        <v>404</v>
      </c>
    </row>
    <row r="108" spans="1:6" hidden="1" x14ac:dyDescent="0.2">
      <c r="A108">
        <v>1228</v>
      </c>
      <c r="B108" t="s">
        <v>642</v>
      </c>
      <c r="C108" t="s">
        <v>643</v>
      </c>
      <c r="D108" t="s">
        <v>644</v>
      </c>
      <c r="E108" t="s">
        <v>447</v>
      </c>
      <c r="F108" t="s">
        <v>404</v>
      </c>
    </row>
    <row r="109" spans="1:6" hidden="1" x14ac:dyDescent="0.2">
      <c r="A109">
        <v>1229</v>
      </c>
      <c r="B109" t="s">
        <v>427</v>
      </c>
      <c r="C109" t="s">
        <v>645</v>
      </c>
      <c r="D109" t="s">
        <v>428</v>
      </c>
      <c r="E109" t="s">
        <v>646</v>
      </c>
      <c r="F109" t="s">
        <v>404</v>
      </c>
    </row>
    <row r="110" spans="1:6" hidden="1" x14ac:dyDescent="0.2">
      <c r="A110">
        <v>1230</v>
      </c>
      <c r="B110" t="s">
        <v>647</v>
      </c>
      <c r="C110" t="s">
        <v>648</v>
      </c>
      <c r="D110" t="s">
        <v>649</v>
      </c>
      <c r="E110" t="s">
        <v>650</v>
      </c>
      <c r="F110" t="s">
        <v>404</v>
      </c>
    </row>
    <row r="111" spans="1:6" hidden="1" x14ac:dyDescent="0.2">
      <c r="A111">
        <v>1231</v>
      </c>
      <c r="B111" t="s">
        <v>596</v>
      </c>
      <c r="C111" t="s">
        <v>651</v>
      </c>
      <c r="D111" t="s">
        <v>597</v>
      </c>
      <c r="E111" t="s">
        <v>652</v>
      </c>
      <c r="F111" t="s">
        <v>404</v>
      </c>
    </row>
    <row r="112" spans="1:6" hidden="1" x14ac:dyDescent="0.2">
      <c r="A112">
        <v>1232</v>
      </c>
      <c r="B112" t="s">
        <v>653</v>
      </c>
      <c r="C112" t="s">
        <v>654</v>
      </c>
      <c r="D112" t="s">
        <v>655</v>
      </c>
      <c r="E112" t="s">
        <v>656</v>
      </c>
      <c r="F112" t="s">
        <v>404</v>
      </c>
    </row>
    <row r="113" spans="1:6" hidden="1" x14ac:dyDescent="0.2">
      <c r="A113">
        <v>1233</v>
      </c>
      <c r="B113" t="s">
        <v>849</v>
      </c>
      <c r="C113" t="s">
        <v>770</v>
      </c>
      <c r="D113" t="s">
        <v>1135</v>
      </c>
      <c r="E113" t="s">
        <v>820</v>
      </c>
      <c r="F113" t="s">
        <v>404</v>
      </c>
    </row>
    <row r="114" spans="1:6" hidden="1" x14ac:dyDescent="0.2">
      <c r="A114">
        <v>1235</v>
      </c>
      <c r="B114" t="s">
        <v>994</v>
      </c>
      <c r="C114" t="s">
        <v>995</v>
      </c>
      <c r="D114" t="s">
        <v>1164</v>
      </c>
      <c r="E114" t="s">
        <v>444</v>
      </c>
      <c r="F114" t="s">
        <v>406</v>
      </c>
    </row>
    <row r="115" spans="1:6" hidden="1" x14ac:dyDescent="0.2">
      <c r="A115">
        <v>1236</v>
      </c>
      <c r="B115" t="s">
        <v>996</v>
      </c>
      <c r="C115" t="s">
        <v>997</v>
      </c>
      <c r="D115" t="s">
        <v>1165</v>
      </c>
      <c r="E115" t="s">
        <v>1166</v>
      </c>
      <c r="F115" t="s">
        <v>406</v>
      </c>
    </row>
    <row r="116" spans="1:6" hidden="1" x14ac:dyDescent="0.2">
      <c r="A116">
        <v>1237</v>
      </c>
      <c r="B116" t="s">
        <v>998</v>
      </c>
      <c r="C116" t="s">
        <v>999</v>
      </c>
      <c r="D116" t="s">
        <v>1167</v>
      </c>
      <c r="E116" t="s">
        <v>847</v>
      </c>
      <c r="F116" t="s">
        <v>406</v>
      </c>
    </row>
    <row r="117" spans="1:6" hidden="1" x14ac:dyDescent="0.2">
      <c r="A117">
        <v>1238</v>
      </c>
      <c r="B117" t="s">
        <v>1000</v>
      </c>
      <c r="C117" t="s">
        <v>1001</v>
      </c>
      <c r="D117" t="s">
        <v>1168</v>
      </c>
      <c r="E117" t="s">
        <v>1169</v>
      </c>
      <c r="F117" t="s">
        <v>406</v>
      </c>
    </row>
    <row r="118" spans="1:6" hidden="1" x14ac:dyDescent="0.2">
      <c r="A118">
        <v>1239</v>
      </c>
      <c r="B118" t="s">
        <v>1002</v>
      </c>
      <c r="C118" t="s">
        <v>1003</v>
      </c>
      <c r="D118" t="s">
        <v>1170</v>
      </c>
      <c r="E118" t="s">
        <v>1171</v>
      </c>
      <c r="F118" t="s">
        <v>406</v>
      </c>
    </row>
    <row r="119" spans="1:6" hidden="1" x14ac:dyDescent="0.2">
      <c r="A119">
        <v>1240</v>
      </c>
      <c r="B119" t="s">
        <v>1004</v>
      </c>
      <c r="C119" t="s">
        <v>918</v>
      </c>
      <c r="D119" t="s">
        <v>1172</v>
      </c>
      <c r="E119" t="s">
        <v>919</v>
      </c>
      <c r="F119" t="s">
        <v>406</v>
      </c>
    </row>
    <row r="120" spans="1:6" hidden="1" x14ac:dyDescent="0.2">
      <c r="A120">
        <v>1241</v>
      </c>
      <c r="B120" t="s">
        <v>1005</v>
      </c>
      <c r="C120" t="s">
        <v>581</v>
      </c>
      <c r="D120" t="s">
        <v>1173</v>
      </c>
      <c r="E120" t="s">
        <v>582</v>
      </c>
      <c r="F120" t="s">
        <v>406</v>
      </c>
    </row>
    <row r="121" spans="1:6" hidden="1" x14ac:dyDescent="0.2">
      <c r="A121">
        <v>1242</v>
      </c>
      <c r="B121" t="s">
        <v>1006</v>
      </c>
      <c r="C121" t="s">
        <v>1007</v>
      </c>
      <c r="D121" t="s">
        <v>1174</v>
      </c>
      <c r="E121" t="s">
        <v>1175</v>
      </c>
      <c r="F121" t="s">
        <v>406</v>
      </c>
    </row>
    <row r="122" spans="1:6" hidden="1" x14ac:dyDescent="0.2">
      <c r="A122">
        <v>1243</v>
      </c>
      <c r="B122" t="s">
        <v>498</v>
      </c>
      <c r="C122" t="s">
        <v>705</v>
      </c>
      <c r="D122" t="s">
        <v>499</v>
      </c>
      <c r="E122" t="s">
        <v>1176</v>
      </c>
      <c r="F122" t="s">
        <v>406</v>
      </c>
    </row>
    <row r="123" spans="1:6" hidden="1" x14ac:dyDescent="0.2">
      <c r="A123">
        <v>1244</v>
      </c>
      <c r="B123" t="s">
        <v>745</v>
      </c>
      <c r="C123" t="s">
        <v>1008</v>
      </c>
      <c r="D123" t="s">
        <v>746</v>
      </c>
      <c r="E123" t="s">
        <v>1177</v>
      </c>
      <c r="F123" t="s">
        <v>406</v>
      </c>
    </row>
    <row r="124" spans="1:6" hidden="1" x14ac:dyDescent="0.2">
      <c r="A124">
        <v>1245</v>
      </c>
      <c r="B124" t="s">
        <v>1009</v>
      </c>
      <c r="C124" t="s">
        <v>1010</v>
      </c>
      <c r="D124" t="s">
        <v>468</v>
      </c>
      <c r="E124" t="s">
        <v>1178</v>
      </c>
      <c r="F124" t="s">
        <v>406</v>
      </c>
    </row>
    <row r="125" spans="1:6" hidden="1" x14ac:dyDescent="0.2">
      <c r="A125">
        <v>1246</v>
      </c>
      <c r="B125" t="s">
        <v>1011</v>
      </c>
      <c r="C125" t="s">
        <v>839</v>
      </c>
      <c r="D125" t="s">
        <v>1179</v>
      </c>
      <c r="E125" t="s">
        <v>503</v>
      </c>
      <c r="F125" t="s">
        <v>406</v>
      </c>
    </row>
    <row r="126" spans="1:6" hidden="1" x14ac:dyDescent="0.2">
      <c r="A126">
        <v>1247</v>
      </c>
      <c r="B126" t="s">
        <v>1343</v>
      </c>
      <c r="C126" t="s">
        <v>1344</v>
      </c>
      <c r="D126" t="s">
        <v>1521</v>
      </c>
      <c r="E126" t="s">
        <v>697</v>
      </c>
      <c r="F126" t="s">
        <v>417</v>
      </c>
    </row>
    <row r="127" spans="1:6" hidden="1" x14ac:dyDescent="0.2">
      <c r="A127">
        <v>1248</v>
      </c>
      <c r="B127" t="s">
        <v>1345</v>
      </c>
      <c r="C127" t="s">
        <v>1346</v>
      </c>
      <c r="D127" t="s">
        <v>1522</v>
      </c>
      <c r="E127" t="s">
        <v>1523</v>
      </c>
      <c r="F127" t="s">
        <v>417</v>
      </c>
    </row>
    <row r="128" spans="1:6" hidden="1" x14ac:dyDescent="0.2">
      <c r="A128">
        <v>1249</v>
      </c>
      <c r="B128" t="s">
        <v>1347</v>
      </c>
      <c r="C128" t="s">
        <v>1348</v>
      </c>
      <c r="D128" t="s">
        <v>877</v>
      </c>
      <c r="E128" t="s">
        <v>1163</v>
      </c>
      <c r="F128" t="s">
        <v>417</v>
      </c>
    </row>
    <row r="129" spans="1:6" hidden="1" x14ac:dyDescent="0.2">
      <c r="A129">
        <v>1250</v>
      </c>
      <c r="B129" t="s">
        <v>850</v>
      </c>
      <c r="C129" t="s">
        <v>1292</v>
      </c>
      <c r="D129" t="s">
        <v>851</v>
      </c>
      <c r="E129" t="s">
        <v>927</v>
      </c>
      <c r="F129" t="s">
        <v>417</v>
      </c>
    </row>
    <row r="130" spans="1:6" hidden="1" x14ac:dyDescent="0.2">
      <c r="A130">
        <v>1251</v>
      </c>
      <c r="B130" t="s">
        <v>1349</v>
      </c>
      <c r="C130" t="s">
        <v>1350</v>
      </c>
      <c r="D130" t="s">
        <v>1524</v>
      </c>
      <c r="E130" t="s">
        <v>1499</v>
      </c>
      <c r="F130" t="s">
        <v>417</v>
      </c>
    </row>
    <row r="131" spans="1:6" hidden="1" x14ac:dyDescent="0.2">
      <c r="A131">
        <v>1252</v>
      </c>
      <c r="B131" t="s">
        <v>421</v>
      </c>
      <c r="C131" t="s">
        <v>1007</v>
      </c>
      <c r="D131" t="s">
        <v>422</v>
      </c>
      <c r="E131" t="s">
        <v>1175</v>
      </c>
      <c r="F131" t="s">
        <v>417</v>
      </c>
    </row>
    <row r="132" spans="1:6" hidden="1" x14ac:dyDescent="0.2">
      <c r="A132">
        <v>1253</v>
      </c>
      <c r="B132" t="s">
        <v>1351</v>
      </c>
      <c r="C132" t="s">
        <v>1352</v>
      </c>
      <c r="D132" t="s">
        <v>1525</v>
      </c>
      <c r="E132" t="s">
        <v>587</v>
      </c>
      <c r="F132" t="s">
        <v>417</v>
      </c>
    </row>
    <row r="133" spans="1:6" hidden="1" x14ac:dyDescent="0.2">
      <c r="A133">
        <v>1254</v>
      </c>
      <c r="B133" t="s">
        <v>1296</v>
      </c>
      <c r="C133" t="s">
        <v>1353</v>
      </c>
      <c r="D133" t="s">
        <v>804</v>
      </c>
      <c r="E133" t="s">
        <v>1526</v>
      </c>
      <c r="F133" t="s">
        <v>417</v>
      </c>
    </row>
    <row r="134" spans="1:6" hidden="1" x14ac:dyDescent="0.2">
      <c r="A134">
        <v>1255</v>
      </c>
      <c r="B134" t="s">
        <v>598</v>
      </c>
      <c r="C134" t="s">
        <v>953</v>
      </c>
      <c r="D134" t="s">
        <v>599</v>
      </c>
      <c r="E134" t="s">
        <v>1139</v>
      </c>
      <c r="F134" t="s">
        <v>417</v>
      </c>
    </row>
    <row r="135" spans="1:6" hidden="1" x14ac:dyDescent="0.2">
      <c r="A135">
        <v>1256</v>
      </c>
      <c r="B135" t="s">
        <v>1354</v>
      </c>
      <c r="C135" t="s">
        <v>1355</v>
      </c>
      <c r="D135" t="s">
        <v>1527</v>
      </c>
      <c r="E135" t="s">
        <v>416</v>
      </c>
      <c r="F135" t="s">
        <v>417</v>
      </c>
    </row>
    <row r="136" spans="1:6" hidden="1" x14ac:dyDescent="0.2">
      <c r="A136">
        <v>1257</v>
      </c>
      <c r="B136" t="s">
        <v>1356</v>
      </c>
      <c r="C136" t="s">
        <v>1049</v>
      </c>
      <c r="D136" t="s">
        <v>1528</v>
      </c>
      <c r="E136" t="s">
        <v>909</v>
      </c>
      <c r="F136" t="s">
        <v>417</v>
      </c>
    </row>
    <row r="137" spans="1:6" hidden="1" x14ac:dyDescent="0.2">
      <c r="A137">
        <v>1258</v>
      </c>
      <c r="B137" t="s">
        <v>1357</v>
      </c>
      <c r="C137" t="s">
        <v>1358</v>
      </c>
      <c r="D137" t="s">
        <v>1529</v>
      </c>
      <c r="E137" t="s">
        <v>767</v>
      </c>
      <c r="F137" t="s">
        <v>417</v>
      </c>
    </row>
    <row r="138" spans="1:6" hidden="1" x14ac:dyDescent="0.2">
      <c r="A138">
        <v>1259</v>
      </c>
      <c r="B138" t="s">
        <v>1359</v>
      </c>
      <c r="C138" t="s">
        <v>1360</v>
      </c>
      <c r="D138" t="s">
        <v>1530</v>
      </c>
      <c r="E138" t="s">
        <v>1531</v>
      </c>
      <c r="F138" t="s">
        <v>417</v>
      </c>
    </row>
    <row r="139" spans="1:6" hidden="1" x14ac:dyDescent="0.2">
      <c r="A139">
        <v>1260</v>
      </c>
      <c r="B139" t="s">
        <v>745</v>
      </c>
      <c r="C139" t="s">
        <v>1361</v>
      </c>
      <c r="D139" t="s">
        <v>746</v>
      </c>
      <c r="E139" t="s">
        <v>1532</v>
      </c>
      <c r="F139" t="s">
        <v>417</v>
      </c>
    </row>
    <row r="140" spans="1:6" hidden="1" x14ac:dyDescent="0.2">
      <c r="A140">
        <v>1261</v>
      </c>
      <c r="B140" t="s">
        <v>768</v>
      </c>
      <c r="C140" t="s">
        <v>942</v>
      </c>
      <c r="D140" t="s">
        <v>769</v>
      </c>
      <c r="E140" t="s">
        <v>1533</v>
      </c>
      <c r="F140" t="s">
        <v>417</v>
      </c>
    </row>
    <row r="141" spans="1:6" hidden="1" x14ac:dyDescent="0.2">
      <c r="A141">
        <v>1262</v>
      </c>
      <c r="B141" t="s">
        <v>1362</v>
      </c>
      <c r="C141" t="s">
        <v>1363</v>
      </c>
      <c r="D141" t="s">
        <v>1534</v>
      </c>
      <c r="E141" t="s">
        <v>1535</v>
      </c>
      <c r="F141" t="s">
        <v>417</v>
      </c>
    </row>
    <row r="142" spans="1:6" hidden="1" x14ac:dyDescent="0.2">
      <c r="A142">
        <v>1263</v>
      </c>
      <c r="B142" t="s">
        <v>1304</v>
      </c>
      <c r="C142" t="s">
        <v>1364</v>
      </c>
      <c r="D142" t="s">
        <v>1536</v>
      </c>
      <c r="E142" t="s">
        <v>1537</v>
      </c>
      <c r="F142" t="s">
        <v>417</v>
      </c>
    </row>
    <row r="143" spans="1:6" hidden="1" x14ac:dyDescent="0.2">
      <c r="A143">
        <v>1264</v>
      </c>
      <c r="B143" t="s">
        <v>1365</v>
      </c>
      <c r="C143" t="s">
        <v>1366</v>
      </c>
      <c r="D143" t="s">
        <v>1538</v>
      </c>
      <c r="E143" t="s">
        <v>605</v>
      </c>
      <c r="F143" t="s">
        <v>417</v>
      </c>
    </row>
    <row r="144" spans="1:6" hidden="1" x14ac:dyDescent="0.2">
      <c r="A144">
        <v>1265</v>
      </c>
      <c r="B144" t="s">
        <v>696</v>
      </c>
      <c r="C144" t="s">
        <v>1367</v>
      </c>
      <c r="D144" t="s">
        <v>695</v>
      </c>
      <c r="E144" t="s">
        <v>1539</v>
      </c>
      <c r="F144" t="s">
        <v>417</v>
      </c>
    </row>
    <row r="145" spans="1:6" hidden="1" x14ac:dyDescent="0.2">
      <c r="A145">
        <v>1266</v>
      </c>
      <c r="B145" t="s">
        <v>1368</v>
      </c>
      <c r="C145" t="s">
        <v>975</v>
      </c>
      <c r="D145" t="s">
        <v>1540</v>
      </c>
      <c r="E145" t="s">
        <v>559</v>
      </c>
      <c r="F145" t="s">
        <v>417</v>
      </c>
    </row>
    <row r="146" spans="1:6" hidden="1" x14ac:dyDescent="0.2">
      <c r="A146">
        <v>1267</v>
      </c>
      <c r="B146" t="s">
        <v>1300</v>
      </c>
      <c r="C146" t="s">
        <v>1369</v>
      </c>
      <c r="D146" t="s">
        <v>1541</v>
      </c>
      <c r="E146" t="s">
        <v>1542</v>
      </c>
      <c r="F146" t="s">
        <v>417</v>
      </c>
    </row>
    <row r="147" spans="1:6" hidden="1" x14ac:dyDescent="0.2">
      <c r="A147">
        <v>1433</v>
      </c>
      <c r="B147" t="s">
        <v>670</v>
      </c>
      <c r="C147" t="s">
        <v>671</v>
      </c>
      <c r="D147" t="s">
        <v>672</v>
      </c>
      <c r="E147" t="s">
        <v>500</v>
      </c>
      <c r="F147" t="s">
        <v>404</v>
      </c>
    </row>
    <row r="148" spans="1:6" hidden="1" x14ac:dyDescent="0.2">
      <c r="A148">
        <v>1434</v>
      </c>
      <c r="B148" t="s">
        <v>673</v>
      </c>
      <c r="C148" t="s">
        <v>674</v>
      </c>
      <c r="D148" t="s">
        <v>675</v>
      </c>
      <c r="E148" t="s">
        <v>676</v>
      </c>
      <c r="F148" t="s">
        <v>404</v>
      </c>
    </row>
    <row r="149" spans="1:6" hidden="1" x14ac:dyDescent="0.2">
      <c r="A149">
        <v>1436</v>
      </c>
      <c r="B149" t="s">
        <v>678</v>
      </c>
      <c r="C149" t="s">
        <v>441</v>
      </c>
      <c r="D149" t="s">
        <v>679</v>
      </c>
      <c r="E149" t="s">
        <v>443</v>
      </c>
      <c r="F149" t="s">
        <v>404</v>
      </c>
    </row>
    <row r="150" spans="1:6" hidden="1" x14ac:dyDescent="0.2">
      <c r="A150">
        <v>1438</v>
      </c>
      <c r="B150" t="s">
        <v>682</v>
      </c>
      <c r="C150" t="s">
        <v>683</v>
      </c>
      <c r="D150" t="s">
        <v>684</v>
      </c>
      <c r="E150" t="s">
        <v>685</v>
      </c>
      <c r="F150" t="s">
        <v>404</v>
      </c>
    </row>
    <row r="151" spans="1:6" hidden="1" x14ac:dyDescent="0.2">
      <c r="A151">
        <v>1439</v>
      </c>
      <c r="B151" t="s">
        <v>686</v>
      </c>
      <c r="C151" t="s">
        <v>687</v>
      </c>
      <c r="D151" t="s">
        <v>688</v>
      </c>
      <c r="E151" t="s">
        <v>663</v>
      </c>
      <c r="F151" t="s">
        <v>404</v>
      </c>
    </row>
    <row r="152" spans="1:6" hidden="1" x14ac:dyDescent="0.2">
      <c r="A152">
        <v>1440</v>
      </c>
      <c r="B152" t="s">
        <v>689</v>
      </c>
      <c r="C152" t="s">
        <v>690</v>
      </c>
      <c r="D152" t="s">
        <v>691</v>
      </c>
      <c r="E152" t="s">
        <v>524</v>
      </c>
      <c r="F152" t="s">
        <v>404</v>
      </c>
    </row>
    <row r="153" spans="1:6" hidden="1" x14ac:dyDescent="0.2">
      <c r="A153">
        <v>1441</v>
      </c>
      <c r="B153" t="s">
        <v>692</v>
      </c>
      <c r="C153" t="s">
        <v>693</v>
      </c>
      <c r="D153" t="s">
        <v>694</v>
      </c>
      <c r="E153" t="s">
        <v>590</v>
      </c>
      <c r="F153" t="s">
        <v>404</v>
      </c>
    </row>
    <row r="154" spans="1:6" hidden="1" x14ac:dyDescent="0.2">
      <c r="A154">
        <v>1442</v>
      </c>
      <c r="B154" t="s">
        <v>1012</v>
      </c>
      <c r="C154" t="s">
        <v>1013</v>
      </c>
      <c r="D154" t="s">
        <v>1180</v>
      </c>
      <c r="E154" t="s">
        <v>439</v>
      </c>
      <c r="F154" t="s">
        <v>406</v>
      </c>
    </row>
    <row r="155" spans="1:6" hidden="1" x14ac:dyDescent="0.2">
      <c r="A155">
        <v>1443</v>
      </c>
      <c r="B155" t="s">
        <v>1014</v>
      </c>
      <c r="C155" t="s">
        <v>1015</v>
      </c>
      <c r="D155" t="s">
        <v>1181</v>
      </c>
      <c r="E155" t="s">
        <v>1182</v>
      </c>
      <c r="F155" t="s">
        <v>406</v>
      </c>
    </row>
    <row r="156" spans="1:6" hidden="1" x14ac:dyDescent="0.2">
      <c r="A156">
        <v>1444</v>
      </c>
      <c r="B156" t="s">
        <v>1016</v>
      </c>
      <c r="C156" t="s">
        <v>1017</v>
      </c>
      <c r="D156" t="s">
        <v>1183</v>
      </c>
      <c r="E156" t="s">
        <v>1184</v>
      </c>
      <c r="F156" t="s">
        <v>406</v>
      </c>
    </row>
    <row r="157" spans="1:6" hidden="1" x14ac:dyDescent="0.2">
      <c r="A157">
        <v>1445</v>
      </c>
      <c r="B157" t="s">
        <v>1018</v>
      </c>
      <c r="C157" t="s">
        <v>1019</v>
      </c>
      <c r="D157" t="s">
        <v>1185</v>
      </c>
      <c r="E157" t="s">
        <v>665</v>
      </c>
      <c r="F157" t="s">
        <v>406</v>
      </c>
    </row>
    <row r="158" spans="1:6" hidden="1" x14ac:dyDescent="0.2">
      <c r="A158">
        <v>1446</v>
      </c>
      <c r="B158" t="s">
        <v>501</v>
      </c>
      <c r="C158" t="s">
        <v>1020</v>
      </c>
      <c r="D158" t="s">
        <v>502</v>
      </c>
      <c r="E158" t="s">
        <v>1186</v>
      </c>
      <c r="F158" t="s">
        <v>406</v>
      </c>
    </row>
    <row r="159" spans="1:6" hidden="1" x14ac:dyDescent="0.2">
      <c r="A159">
        <v>1447</v>
      </c>
      <c r="B159" t="s">
        <v>1021</v>
      </c>
      <c r="C159" t="s">
        <v>1022</v>
      </c>
      <c r="D159" t="s">
        <v>1187</v>
      </c>
      <c r="E159" t="s">
        <v>420</v>
      </c>
      <c r="F159" t="s">
        <v>406</v>
      </c>
    </row>
    <row r="160" spans="1:6" hidden="1" x14ac:dyDescent="0.2">
      <c r="A160">
        <v>1450</v>
      </c>
      <c r="B160" t="s">
        <v>1290</v>
      </c>
      <c r="C160" t="s">
        <v>1370</v>
      </c>
      <c r="D160" t="s">
        <v>1543</v>
      </c>
      <c r="E160" t="s">
        <v>1544</v>
      </c>
      <c r="F160" t="s">
        <v>417</v>
      </c>
    </row>
    <row r="161" spans="1:6" hidden="1" x14ac:dyDescent="0.2">
      <c r="A161">
        <v>1451</v>
      </c>
      <c r="B161" t="s">
        <v>1371</v>
      </c>
      <c r="C161" t="s">
        <v>1372</v>
      </c>
      <c r="D161" t="s">
        <v>1545</v>
      </c>
      <c r="E161" t="s">
        <v>668</v>
      </c>
      <c r="F161" t="s">
        <v>417</v>
      </c>
    </row>
    <row r="162" spans="1:6" hidden="1" x14ac:dyDescent="0.2">
      <c r="A162">
        <v>1452</v>
      </c>
      <c r="B162" t="s">
        <v>1373</v>
      </c>
      <c r="C162" t="s">
        <v>1374</v>
      </c>
      <c r="D162" t="s">
        <v>1546</v>
      </c>
      <c r="E162" t="s">
        <v>1547</v>
      </c>
      <c r="F162" t="s">
        <v>417</v>
      </c>
    </row>
    <row r="163" spans="1:6" hidden="1" x14ac:dyDescent="0.2">
      <c r="A163">
        <v>1453</v>
      </c>
      <c r="B163" t="s">
        <v>1086</v>
      </c>
      <c r="C163" t="s">
        <v>1375</v>
      </c>
      <c r="D163" t="s">
        <v>1235</v>
      </c>
      <c r="E163" t="s">
        <v>1548</v>
      </c>
      <c r="F163" t="s">
        <v>417</v>
      </c>
    </row>
    <row r="164" spans="1:6" hidden="1" x14ac:dyDescent="0.2">
      <c r="A164">
        <v>1454</v>
      </c>
      <c r="B164" t="s">
        <v>689</v>
      </c>
      <c r="C164" t="s">
        <v>643</v>
      </c>
      <c r="D164" t="s">
        <v>691</v>
      </c>
      <c r="E164" t="s">
        <v>447</v>
      </c>
      <c r="F164" t="s">
        <v>417</v>
      </c>
    </row>
    <row r="165" spans="1:6" hidden="1" x14ac:dyDescent="0.2">
      <c r="A165">
        <v>1455</v>
      </c>
      <c r="B165" t="s">
        <v>1287</v>
      </c>
      <c r="C165" t="s">
        <v>1376</v>
      </c>
      <c r="D165" t="s">
        <v>1549</v>
      </c>
      <c r="E165" t="s">
        <v>1550</v>
      </c>
    </row>
    <row r="166" spans="1:6" hidden="1" x14ac:dyDescent="0.2">
      <c r="A166">
        <v>1456</v>
      </c>
      <c r="B166" t="s">
        <v>1294</v>
      </c>
      <c r="C166" t="s">
        <v>1377</v>
      </c>
      <c r="D166" t="s">
        <v>1551</v>
      </c>
      <c r="E166" t="s">
        <v>591</v>
      </c>
    </row>
    <row r="167" spans="1:6" hidden="1" x14ac:dyDescent="0.2">
      <c r="A167">
        <v>1457</v>
      </c>
      <c r="B167" t="s">
        <v>1288</v>
      </c>
      <c r="C167" t="s">
        <v>1378</v>
      </c>
      <c r="D167" t="s">
        <v>592</v>
      </c>
      <c r="E167" t="s">
        <v>878</v>
      </c>
    </row>
    <row r="168" spans="1:6" hidden="1" x14ac:dyDescent="0.2">
      <c r="A168">
        <v>1458</v>
      </c>
      <c r="B168" t="s">
        <v>1280</v>
      </c>
      <c r="C168" t="s">
        <v>1379</v>
      </c>
      <c r="D168" t="s">
        <v>1552</v>
      </c>
      <c r="E168" t="s">
        <v>1553</v>
      </c>
    </row>
    <row r="169" spans="1:6" hidden="1" x14ac:dyDescent="0.2">
      <c r="A169">
        <v>1459</v>
      </c>
      <c r="B169" t="s">
        <v>1380</v>
      </c>
      <c r="C169" t="s">
        <v>1381</v>
      </c>
      <c r="D169" t="s">
        <v>1554</v>
      </c>
      <c r="E169" t="s">
        <v>537</v>
      </c>
      <c r="F169" t="s">
        <v>417</v>
      </c>
    </row>
    <row r="170" spans="1:6" hidden="1" x14ac:dyDescent="0.2">
      <c r="A170">
        <v>1460</v>
      </c>
      <c r="B170" t="s">
        <v>1382</v>
      </c>
      <c r="C170" t="s">
        <v>1383</v>
      </c>
      <c r="D170" t="s">
        <v>1555</v>
      </c>
      <c r="E170" t="s">
        <v>1177</v>
      </c>
      <c r="F170" t="s">
        <v>417</v>
      </c>
    </row>
    <row r="171" spans="1:6" hidden="1" x14ac:dyDescent="0.2">
      <c r="A171">
        <v>1554</v>
      </c>
      <c r="B171" t="s">
        <v>715</v>
      </c>
      <c r="C171" t="s">
        <v>716</v>
      </c>
      <c r="D171" t="s">
        <v>717</v>
      </c>
      <c r="E171" t="s">
        <v>472</v>
      </c>
      <c r="F171" t="s">
        <v>404</v>
      </c>
    </row>
    <row r="172" spans="1:6" hidden="1" x14ac:dyDescent="0.2">
      <c r="A172">
        <v>1555</v>
      </c>
      <c r="B172" t="s">
        <v>701</v>
      </c>
      <c r="C172" t="s">
        <v>718</v>
      </c>
      <c r="D172" t="s">
        <v>702</v>
      </c>
      <c r="E172" t="s">
        <v>719</v>
      </c>
      <c r="F172" t="s">
        <v>404</v>
      </c>
    </row>
    <row r="173" spans="1:6" hidden="1" x14ac:dyDescent="0.2">
      <c r="A173">
        <v>1556</v>
      </c>
      <c r="B173" t="s">
        <v>720</v>
      </c>
      <c r="C173" t="s">
        <v>721</v>
      </c>
      <c r="D173" t="s">
        <v>722</v>
      </c>
      <c r="E173" t="s">
        <v>698</v>
      </c>
      <c r="F173" t="s">
        <v>404</v>
      </c>
    </row>
    <row r="174" spans="1:6" hidden="1" x14ac:dyDescent="0.2">
      <c r="A174">
        <v>1557</v>
      </c>
      <c r="B174" t="s">
        <v>723</v>
      </c>
      <c r="C174" t="s">
        <v>724</v>
      </c>
      <c r="D174" t="s">
        <v>725</v>
      </c>
      <c r="E174" t="s">
        <v>726</v>
      </c>
      <c r="F174" t="s">
        <v>404</v>
      </c>
    </row>
    <row r="175" spans="1:6" hidden="1" x14ac:dyDescent="0.2">
      <c r="A175">
        <v>1558</v>
      </c>
      <c r="B175" t="s">
        <v>727</v>
      </c>
      <c r="C175" t="s">
        <v>407</v>
      </c>
      <c r="D175" t="s">
        <v>728</v>
      </c>
      <c r="E175" t="s">
        <v>408</v>
      </c>
      <c r="F175" t="s">
        <v>404</v>
      </c>
    </row>
    <row r="176" spans="1:6" hidden="1" x14ac:dyDescent="0.2">
      <c r="A176">
        <v>1559</v>
      </c>
      <c r="B176" t="s">
        <v>708</v>
      </c>
      <c r="C176" t="s">
        <v>729</v>
      </c>
      <c r="D176" t="s">
        <v>709</v>
      </c>
      <c r="E176" t="s">
        <v>730</v>
      </c>
      <c r="F176" t="s">
        <v>404</v>
      </c>
    </row>
    <row r="177" spans="1:6" hidden="1" x14ac:dyDescent="0.2">
      <c r="A177">
        <v>1560</v>
      </c>
      <c r="B177" t="s">
        <v>731</v>
      </c>
      <c r="C177" t="s">
        <v>732</v>
      </c>
      <c r="D177" t="s">
        <v>733</v>
      </c>
      <c r="E177" t="s">
        <v>734</v>
      </c>
      <c r="F177" t="s">
        <v>404</v>
      </c>
    </row>
    <row r="178" spans="1:6" hidden="1" x14ac:dyDescent="0.2">
      <c r="A178">
        <v>1561</v>
      </c>
      <c r="B178" t="s">
        <v>735</v>
      </c>
      <c r="C178" t="s">
        <v>736</v>
      </c>
      <c r="D178" t="s">
        <v>737</v>
      </c>
      <c r="E178" t="s">
        <v>738</v>
      </c>
      <c r="F178" t="s">
        <v>404</v>
      </c>
    </row>
    <row r="179" spans="1:6" hidden="1" x14ac:dyDescent="0.2">
      <c r="A179">
        <v>1562</v>
      </c>
      <c r="B179" t="s">
        <v>1023</v>
      </c>
      <c r="C179" t="s">
        <v>1024</v>
      </c>
      <c r="D179" t="s">
        <v>1188</v>
      </c>
      <c r="E179" t="s">
        <v>873</v>
      </c>
      <c r="F179" t="s">
        <v>406</v>
      </c>
    </row>
    <row r="180" spans="1:6" hidden="1" x14ac:dyDescent="0.2">
      <c r="A180">
        <v>1563</v>
      </c>
      <c r="B180" t="s">
        <v>1025</v>
      </c>
      <c r="C180" t="s">
        <v>1026</v>
      </c>
      <c r="D180" t="s">
        <v>1189</v>
      </c>
      <c r="E180" t="s">
        <v>845</v>
      </c>
      <c r="F180" t="s">
        <v>406</v>
      </c>
    </row>
    <row r="181" spans="1:6" hidden="1" x14ac:dyDescent="0.2">
      <c r="A181">
        <v>1564</v>
      </c>
      <c r="B181" t="s">
        <v>883</v>
      </c>
      <c r="C181" t="s">
        <v>1027</v>
      </c>
      <c r="D181" t="s">
        <v>884</v>
      </c>
      <c r="E181" t="s">
        <v>580</v>
      </c>
      <c r="F181" t="s">
        <v>406</v>
      </c>
    </row>
    <row r="182" spans="1:6" hidden="1" x14ac:dyDescent="0.2">
      <c r="A182">
        <v>1565</v>
      </c>
      <c r="B182" t="s">
        <v>556</v>
      </c>
      <c r="C182" t="s">
        <v>1028</v>
      </c>
      <c r="D182" t="s">
        <v>558</v>
      </c>
      <c r="E182" t="s">
        <v>909</v>
      </c>
      <c r="F182" t="s">
        <v>406</v>
      </c>
    </row>
    <row r="183" spans="1:6" hidden="1" x14ac:dyDescent="0.2">
      <c r="A183">
        <v>1566</v>
      </c>
      <c r="B183" t="s">
        <v>1029</v>
      </c>
      <c r="C183" t="s">
        <v>1030</v>
      </c>
      <c r="D183" t="s">
        <v>1190</v>
      </c>
      <c r="E183" t="s">
        <v>1191</v>
      </c>
      <c r="F183" t="s">
        <v>406</v>
      </c>
    </row>
    <row r="184" spans="1:6" hidden="1" x14ac:dyDescent="0.2">
      <c r="A184">
        <v>1567</v>
      </c>
      <c r="B184" t="s">
        <v>1031</v>
      </c>
      <c r="C184" t="s">
        <v>1032</v>
      </c>
      <c r="D184" t="s">
        <v>1192</v>
      </c>
      <c r="E184" t="s">
        <v>1193</v>
      </c>
      <c r="F184" t="s">
        <v>406</v>
      </c>
    </row>
    <row r="185" spans="1:6" hidden="1" x14ac:dyDescent="0.2">
      <c r="A185">
        <v>1568</v>
      </c>
      <c r="B185" t="s">
        <v>1384</v>
      </c>
      <c r="C185" t="s">
        <v>1385</v>
      </c>
      <c r="D185" t="s">
        <v>1556</v>
      </c>
      <c r="E185" t="s">
        <v>1254</v>
      </c>
      <c r="F185" t="s">
        <v>406</v>
      </c>
    </row>
    <row r="186" spans="1:6" hidden="1" x14ac:dyDescent="0.2">
      <c r="A186">
        <v>1569</v>
      </c>
      <c r="B186" t="s">
        <v>1386</v>
      </c>
      <c r="C186" t="s">
        <v>575</v>
      </c>
      <c r="D186" t="s">
        <v>1557</v>
      </c>
      <c r="E186" t="s">
        <v>562</v>
      </c>
      <c r="F186" t="s">
        <v>417</v>
      </c>
    </row>
    <row r="187" spans="1:6" hidden="1" x14ac:dyDescent="0.2">
      <c r="A187">
        <v>1570</v>
      </c>
      <c r="B187" t="s">
        <v>1299</v>
      </c>
      <c r="C187" t="s">
        <v>664</v>
      </c>
      <c r="D187" t="s">
        <v>1558</v>
      </c>
      <c r="E187" t="s">
        <v>541</v>
      </c>
      <c r="F187" t="s">
        <v>417</v>
      </c>
    </row>
    <row r="188" spans="1:6" hidden="1" x14ac:dyDescent="0.2">
      <c r="A188">
        <v>1571</v>
      </c>
      <c r="B188" t="s">
        <v>1277</v>
      </c>
      <c r="C188" t="s">
        <v>1387</v>
      </c>
      <c r="D188" t="s">
        <v>1559</v>
      </c>
      <c r="E188" t="s">
        <v>1560</v>
      </c>
      <c r="F188" t="s">
        <v>417</v>
      </c>
    </row>
    <row r="189" spans="1:6" hidden="1" x14ac:dyDescent="0.2">
      <c r="A189">
        <v>1572</v>
      </c>
      <c r="B189" t="s">
        <v>1388</v>
      </c>
      <c r="C189" t="s">
        <v>1389</v>
      </c>
      <c r="D189" t="s">
        <v>1561</v>
      </c>
      <c r="E189" t="s">
        <v>646</v>
      </c>
      <c r="F189" t="s">
        <v>417</v>
      </c>
    </row>
    <row r="190" spans="1:6" hidden="1" x14ac:dyDescent="0.2">
      <c r="A190">
        <v>1573</v>
      </c>
      <c r="B190" t="s">
        <v>1273</v>
      </c>
      <c r="C190" t="s">
        <v>1390</v>
      </c>
      <c r="D190" t="s">
        <v>1562</v>
      </c>
      <c r="E190" t="s">
        <v>559</v>
      </c>
      <c r="F190" t="s">
        <v>417</v>
      </c>
    </row>
    <row r="191" spans="1:6" hidden="1" x14ac:dyDescent="0.2">
      <c r="A191">
        <v>1574</v>
      </c>
      <c r="B191" t="s">
        <v>701</v>
      </c>
      <c r="C191" t="s">
        <v>1237</v>
      </c>
      <c r="D191" t="s">
        <v>702</v>
      </c>
      <c r="E191" t="s">
        <v>1237</v>
      </c>
      <c r="F191" t="s">
        <v>417</v>
      </c>
    </row>
    <row r="192" spans="1:6" hidden="1" x14ac:dyDescent="0.2">
      <c r="A192">
        <v>1575</v>
      </c>
      <c r="B192" t="s">
        <v>1391</v>
      </c>
      <c r="C192" t="s">
        <v>1392</v>
      </c>
      <c r="D192" t="s">
        <v>471</v>
      </c>
      <c r="E192" t="s">
        <v>543</v>
      </c>
      <c r="F192" t="s">
        <v>417</v>
      </c>
    </row>
    <row r="193" spans="1:6" hidden="1" x14ac:dyDescent="0.2">
      <c r="A193">
        <v>1576</v>
      </c>
      <c r="B193" t="s">
        <v>1272</v>
      </c>
      <c r="C193" t="s">
        <v>1393</v>
      </c>
      <c r="D193" t="s">
        <v>1563</v>
      </c>
      <c r="E193" t="s">
        <v>1564</v>
      </c>
      <c r="F193" t="s">
        <v>417</v>
      </c>
    </row>
    <row r="194" spans="1:6" hidden="1" x14ac:dyDescent="0.2">
      <c r="A194">
        <v>1616</v>
      </c>
      <c r="B194" t="s">
        <v>431</v>
      </c>
      <c r="C194" t="s">
        <v>743</v>
      </c>
      <c r="D194" t="s">
        <v>432</v>
      </c>
      <c r="E194" t="s">
        <v>744</v>
      </c>
      <c r="F194" t="s">
        <v>404</v>
      </c>
    </row>
    <row r="195" spans="1:6" hidden="1" x14ac:dyDescent="0.2">
      <c r="A195">
        <v>1617</v>
      </c>
      <c r="B195" t="s">
        <v>745</v>
      </c>
      <c r="C195" t="s">
        <v>415</v>
      </c>
      <c r="D195" t="s">
        <v>746</v>
      </c>
      <c r="E195" t="s">
        <v>416</v>
      </c>
      <c r="F195" t="s">
        <v>404</v>
      </c>
    </row>
    <row r="196" spans="1:6" hidden="1" x14ac:dyDescent="0.2">
      <c r="A196">
        <v>1618</v>
      </c>
      <c r="B196" t="s">
        <v>747</v>
      </c>
      <c r="C196" t="s">
        <v>748</v>
      </c>
      <c r="D196" t="s">
        <v>749</v>
      </c>
      <c r="E196" t="s">
        <v>750</v>
      </c>
      <c r="F196" t="s">
        <v>404</v>
      </c>
    </row>
    <row r="197" spans="1:6" hidden="1" x14ac:dyDescent="0.2">
      <c r="A197">
        <v>1619</v>
      </c>
      <c r="B197" t="s">
        <v>751</v>
      </c>
      <c r="C197" t="s">
        <v>752</v>
      </c>
      <c r="D197" t="s">
        <v>753</v>
      </c>
      <c r="E197" t="s">
        <v>754</v>
      </c>
      <c r="F197" t="s">
        <v>404</v>
      </c>
    </row>
    <row r="198" spans="1:6" hidden="1" x14ac:dyDescent="0.2">
      <c r="A198">
        <v>1620</v>
      </c>
      <c r="B198" t="s">
        <v>755</v>
      </c>
      <c r="C198" t="s">
        <v>756</v>
      </c>
      <c r="D198" t="s">
        <v>757</v>
      </c>
      <c r="E198" t="s">
        <v>489</v>
      </c>
      <c r="F198" t="s">
        <v>404</v>
      </c>
    </row>
    <row r="199" spans="1:6" hidden="1" x14ac:dyDescent="0.2">
      <c r="A199">
        <v>1621</v>
      </c>
      <c r="B199" t="s">
        <v>758</v>
      </c>
      <c r="C199" t="s">
        <v>759</v>
      </c>
      <c r="D199" t="s">
        <v>760</v>
      </c>
      <c r="E199" t="s">
        <v>761</v>
      </c>
      <c r="F199" t="s">
        <v>404</v>
      </c>
    </row>
    <row r="200" spans="1:6" hidden="1" x14ac:dyDescent="0.2">
      <c r="A200">
        <v>1622</v>
      </c>
      <c r="B200" t="s">
        <v>739</v>
      </c>
      <c r="C200" t="s">
        <v>762</v>
      </c>
      <c r="D200" t="s">
        <v>740</v>
      </c>
      <c r="E200" t="s">
        <v>569</v>
      </c>
      <c r="F200" t="s">
        <v>404</v>
      </c>
    </row>
    <row r="201" spans="1:6" hidden="1" x14ac:dyDescent="0.2">
      <c r="A201">
        <v>1623</v>
      </c>
      <c r="B201" t="s">
        <v>763</v>
      </c>
      <c r="C201" t="s">
        <v>764</v>
      </c>
      <c r="D201" t="s">
        <v>765</v>
      </c>
      <c r="E201" t="s">
        <v>766</v>
      </c>
      <c r="F201" t="s">
        <v>404</v>
      </c>
    </row>
    <row r="202" spans="1:6" hidden="1" x14ac:dyDescent="0.2">
      <c r="A202">
        <v>1624</v>
      </c>
      <c r="B202" t="s">
        <v>460</v>
      </c>
      <c r="C202" t="s">
        <v>1033</v>
      </c>
      <c r="D202" t="s">
        <v>462</v>
      </c>
      <c r="E202" t="s">
        <v>927</v>
      </c>
      <c r="F202" t="s">
        <v>404</v>
      </c>
    </row>
    <row r="203" spans="1:6" hidden="1" x14ac:dyDescent="0.2">
      <c r="A203">
        <v>1626</v>
      </c>
      <c r="B203" t="s">
        <v>490</v>
      </c>
      <c r="C203" t="s">
        <v>1034</v>
      </c>
      <c r="D203" t="s">
        <v>491</v>
      </c>
      <c r="E203" t="s">
        <v>734</v>
      </c>
      <c r="F203" t="s">
        <v>406</v>
      </c>
    </row>
    <row r="204" spans="1:6" hidden="1" x14ac:dyDescent="0.2">
      <c r="A204">
        <v>1627</v>
      </c>
      <c r="B204" t="s">
        <v>1035</v>
      </c>
      <c r="C204" t="s">
        <v>1036</v>
      </c>
      <c r="D204" t="s">
        <v>1194</v>
      </c>
      <c r="E204" t="s">
        <v>412</v>
      </c>
      <c r="F204" t="s">
        <v>406</v>
      </c>
    </row>
    <row r="205" spans="1:6" hidden="1" x14ac:dyDescent="0.2">
      <c r="A205">
        <v>1628</v>
      </c>
      <c r="B205" t="s">
        <v>501</v>
      </c>
      <c r="C205" t="s">
        <v>1037</v>
      </c>
      <c r="D205" t="s">
        <v>502</v>
      </c>
      <c r="E205" t="s">
        <v>1195</v>
      </c>
      <c r="F205" t="s">
        <v>406</v>
      </c>
    </row>
    <row r="206" spans="1:6" hidden="1" x14ac:dyDescent="0.2">
      <c r="A206">
        <v>1629</v>
      </c>
      <c r="B206" t="s">
        <v>433</v>
      </c>
      <c r="C206" t="s">
        <v>1038</v>
      </c>
      <c r="D206" t="s">
        <v>435</v>
      </c>
      <c r="E206" t="s">
        <v>1196</v>
      </c>
      <c r="F206" t="s">
        <v>406</v>
      </c>
    </row>
    <row r="207" spans="1:6" hidden="1" x14ac:dyDescent="0.2">
      <c r="A207">
        <v>1630</v>
      </c>
      <c r="B207" t="s">
        <v>1039</v>
      </c>
      <c r="C207" t="s">
        <v>1040</v>
      </c>
      <c r="D207" t="s">
        <v>1197</v>
      </c>
      <c r="E207" t="s">
        <v>1177</v>
      </c>
      <c r="F207" t="s">
        <v>406</v>
      </c>
    </row>
    <row r="208" spans="1:6" hidden="1" x14ac:dyDescent="0.2">
      <c r="A208">
        <v>1631</v>
      </c>
      <c r="B208" t="s">
        <v>739</v>
      </c>
      <c r="C208" t="s">
        <v>1394</v>
      </c>
      <c r="D208" t="s">
        <v>740</v>
      </c>
      <c r="E208" t="s">
        <v>413</v>
      </c>
      <c r="F208" t="s">
        <v>406</v>
      </c>
    </row>
    <row r="209" spans="1:6" hidden="1" x14ac:dyDescent="0.2">
      <c r="A209">
        <v>1728</v>
      </c>
      <c r="B209" t="s">
        <v>1041</v>
      </c>
      <c r="C209" t="s">
        <v>1042</v>
      </c>
      <c r="D209" t="s">
        <v>1198</v>
      </c>
      <c r="E209" t="s">
        <v>1199</v>
      </c>
      <c r="F209" t="s">
        <v>404</v>
      </c>
    </row>
    <row r="210" spans="1:6" hidden="1" x14ac:dyDescent="0.2">
      <c r="A210">
        <v>1729</v>
      </c>
      <c r="B210" t="s">
        <v>1043</v>
      </c>
      <c r="C210" t="s">
        <v>1044</v>
      </c>
      <c r="D210" t="s">
        <v>1200</v>
      </c>
      <c r="E210" t="s">
        <v>1201</v>
      </c>
      <c r="F210" t="s">
        <v>404</v>
      </c>
    </row>
    <row r="211" spans="1:6" hidden="1" x14ac:dyDescent="0.2">
      <c r="A211">
        <v>1730</v>
      </c>
      <c r="B211" t="s">
        <v>1045</v>
      </c>
      <c r="C211" t="s">
        <v>1046</v>
      </c>
      <c r="D211" t="s">
        <v>1202</v>
      </c>
      <c r="E211" t="s">
        <v>1203</v>
      </c>
      <c r="F211" t="s">
        <v>404</v>
      </c>
    </row>
    <row r="212" spans="1:6" hidden="1" x14ac:dyDescent="0.2">
      <c r="A212">
        <v>1731</v>
      </c>
      <c r="B212" t="s">
        <v>706</v>
      </c>
      <c r="C212" t="s">
        <v>1047</v>
      </c>
      <c r="D212" t="s">
        <v>707</v>
      </c>
      <c r="E212" t="s">
        <v>1204</v>
      </c>
      <c r="F212" t="s">
        <v>406</v>
      </c>
    </row>
    <row r="213" spans="1:6" hidden="1" x14ac:dyDescent="0.2">
      <c r="A213">
        <v>1732</v>
      </c>
      <c r="B213" t="s">
        <v>469</v>
      </c>
      <c r="C213" t="s">
        <v>1048</v>
      </c>
      <c r="D213" t="s">
        <v>471</v>
      </c>
      <c r="E213" t="s">
        <v>1205</v>
      </c>
      <c r="F213" t="s">
        <v>406</v>
      </c>
    </row>
    <row r="214" spans="1:6" hidden="1" x14ac:dyDescent="0.2">
      <c r="A214">
        <v>1805</v>
      </c>
      <c r="B214" t="s">
        <v>615</v>
      </c>
      <c r="C214" t="s">
        <v>772</v>
      </c>
      <c r="D214" t="s">
        <v>617</v>
      </c>
      <c r="E214" t="s">
        <v>559</v>
      </c>
      <c r="F214" t="s">
        <v>404</v>
      </c>
    </row>
    <row r="215" spans="1:6" hidden="1" x14ac:dyDescent="0.2">
      <c r="A215">
        <v>1915</v>
      </c>
      <c r="B215" t="s">
        <v>778</v>
      </c>
      <c r="C215" t="s">
        <v>779</v>
      </c>
      <c r="D215" t="s">
        <v>780</v>
      </c>
      <c r="E215" t="s">
        <v>781</v>
      </c>
      <c r="F215" t="s">
        <v>404</v>
      </c>
    </row>
    <row r="216" spans="1:6" hidden="1" x14ac:dyDescent="0.2">
      <c r="A216">
        <v>1916</v>
      </c>
      <c r="B216" t="s">
        <v>782</v>
      </c>
      <c r="C216" t="s">
        <v>783</v>
      </c>
      <c r="D216" t="s">
        <v>784</v>
      </c>
      <c r="E216" t="s">
        <v>503</v>
      </c>
      <c r="F216" t="s">
        <v>404</v>
      </c>
    </row>
    <row r="217" spans="1:6" hidden="1" x14ac:dyDescent="0.2">
      <c r="A217">
        <v>1917</v>
      </c>
      <c r="B217" t="s">
        <v>785</v>
      </c>
      <c r="C217" t="s">
        <v>786</v>
      </c>
      <c r="D217" t="s">
        <v>787</v>
      </c>
      <c r="E217" t="s">
        <v>420</v>
      </c>
      <c r="F217" t="s">
        <v>404</v>
      </c>
    </row>
    <row r="218" spans="1:6" hidden="1" x14ac:dyDescent="0.2">
      <c r="A218">
        <v>1918</v>
      </c>
      <c r="B218" t="s">
        <v>1050</v>
      </c>
      <c r="C218" t="s">
        <v>1051</v>
      </c>
      <c r="D218" t="s">
        <v>1206</v>
      </c>
      <c r="E218" t="s">
        <v>1207</v>
      </c>
      <c r="F218" t="s">
        <v>404</v>
      </c>
    </row>
    <row r="219" spans="1:6" hidden="1" x14ac:dyDescent="0.2">
      <c r="A219">
        <v>1919</v>
      </c>
      <c r="B219" t="s">
        <v>1052</v>
      </c>
      <c r="C219" t="s">
        <v>1053</v>
      </c>
      <c r="D219" t="s">
        <v>1208</v>
      </c>
      <c r="E219" t="s">
        <v>582</v>
      </c>
      <c r="F219" t="s">
        <v>406</v>
      </c>
    </row>
    <row r="220" spans="1:6" hidden="1" x14ac:dyDescent="0.2">
      <c r="A220">
        <v>1920</v>
      </c>
      <c r="B220" t="s">
        <v>1054</v>
      </c>
      <c r="C220" t="s">
        <v>1055</v>
      </c>
      <c r="D220" t="s">
        <v>592</v>
      </c>
      <c r="E220" t="s">
        <v>528</v>
      </c>
      <c r="F220" t="s">
        <v>406</v>
      </c>
    </row>
    <row r="221" spans="1:6" hidden="1" x14ac:dyDescent="0.2">
      <c r="A221">
        <v>1921</v>
      </c>
      <c r="B221" t="s">
        <v>1056</v>
      </c>
      <c r="C221" t="s">
        <v>1057</v>
      </c>
      <c r="D221" t="s">
        <v>1209</v>
      </c>
      <c r="E221" t="s">
        <v>1210</v>
      </c>
      <c r="F221" t="s">
        <v>406</v>
      </c>
    </row>
    <row r="222" spans="1:6" hidden="1" x14ac:dyDescent="0.2">
      <c r="A222">
        <v>1922</v>
      </c>
      <c r="B222" t="s">
        <v>1307</v>
      </c>
      <c r="C222" t="s">
        <v>1395</v>
      </c>
      <c r="D222" t="s">
        <v>1565</v>
      </c>
      <c r="E222" t="s">
        <v>909</v>
      </c>
      <c r="F222" t="s">
        <v>417</v>
      </c>
    </row>
    <row r="223" spans="1:6" hidden="1" x14ac:dyDescent="0.2">
      <c r="A223">
        <v>1923</v>
      </c>
      <c r="B223" t="s">
        <v>485</v>
      </c>
      <c r="C223" t="s">
        <v>724</v>
      </c>
      <c r="D223" t="s">
        <v>486</v>
      </c>
      <c r="E223" t="s">
        <v>726</v>
      </c>
      <c r="F223" t="s">
        <v>417</v>
      </c>
    </row>
    <row r="224" spans="1:6" hidden="1" x14ac:dyDescent="0.2">
      <c r="A224">
        <v>1924</v>
      </c>
      <c r="B224" t="s">
        <v>642</v>
      </c>
      <c r="C224" t="s">
        <v>1396</v>
      </c>
      <c r="D224" t="s">
        <v>644</v>
      </c>
      <c r="E224" t="s">
        <v>1566</v>
      </c>
      <c r="F224" t="s">
        <v>417</v>
      </c>
    </row>
    <row r="225" spans="1:6" hidden="1" x14ac:dyDescent="0.2">
      <c r="A225">
        <v>1925</v>
      </c>
      <c r="B225" t="s">
        <v>1397</v>
      </c>
      <c r="C225" t="s">
        <v>1398</v>
      </c>
      <c r="D225" t="s">
        <v>1567</v>
      </c>
      <c r="E225" t="s">
        <v>533</v>
      </c>
      <c r="F225" t="s">
        <v>417</v>
      </c>
    </row>
    <row r="226" spans="1:6" hidden="1" x14ac:dyDescent="0.2">
      <c r="A226">
        <v>2005</v>
      </c>
      <c r="B226" t="s">
        <v>788</v>
      </c>
      <c r="C226" t="s">
        <v>789</v>
      </c>
      <c r="D226" t="s">
        <v>790</v>
      </c>
      <c r="E226" t="s">
        <v>791</v>
      </c>
      <c r="F226" t="s">
        <v>404</v>
      </c>
    </row>
    <row r="227" spans="1:6" hidden="1" x14ac:dyDescent="0.2">
      <c r="A227">
        <v>2006</v>
      </c>
      <c r="B227" t="s">
        <v>792</v>
      </c>
      <c r="C227" t="s">
        <v>793</v>
      </c>
      <c r="D227" t="s">
        <v>794</v>
      </c>
      <c r="E227" t="s">
        <v>795</v>
      </c>
      <c r="F227" t="s">
        <v>404</v>
      </c>
    </row>
    <row r="228" spans="1:6" hidden="1" x14ac:dyDescent="0.2">
      <c r="A228">
        <v>2007</v>
      </c>
      <c r="B228" t="s">
        <v>525</v>
      </c>
      <c r="C228" t="s">
        <v>796</v>
      </c>
      <c r="D228" t="s">
        <v>526</v>
      </c>
      <c r="E228" t="s">
        <v>439</v>
      </c>
      <c r="F228" t="s">
        <v>404</v>
      </c>
    </row>
    <row r="229" spans="1:6" hidden="1" x14ac:dyDescent="0.2">
      <c r="A229">
        <v>2012</v>
      </c>
      <c r="B229" t="s">
        <v>445</v>
      </c>
      <c r="C229" t="s">
        <v>1058</v>
      </c>
      <c r="D229" t="s">
        <v>446</v>
      </c>
      <c r="E229" t="s">
        <v>1211</v>
      </c>
      <c r="F229" t="s">
        <v>406</v>
      </c>
    </row>
    <row r="230" spans="1:6" hidden="1" x14ac:dyDescent="0.2">
      <c r="A230">
        <v>2013</v>
      </c>
      <c r="B230" t="s">
        <v>811</v>
      </c>
      <c r="C230" t="s">
        <v>1059</v>
      </c>
      <c r="D230" t="s">
        <v>812</v>
      </c>
      <c r="E230" t="s">
        <v>860</v>
      </c>
      <c r="F230" t="s">
        <v>406</v>
      </c>
    </row>
    <row r="231" spans="1:6" hidden="1" x14ac:dyDescent="0.2">
      <c r="A231">
        <v>2014</v>
      </c>
      <c r="B231" t="s">
        <v>460</v>
      </c>
      <c r="C231" t="s">
        <v>771</v>
      </c>
      <c r="D231" t="s">
        <v>462</v>
      </c>
      <c r="E231" t="s">
        <v>1212</v>
      </c>
      <c r="F231" t="s">
        <v>406</v>
      </c>
    </row>
    <row r="232" spans="1:6" hidden="1" x14ac:dyDescent="0.2">
      <c r="A232">
        <v>2016</v>
      </c>
      <c r="B232" t="s">
        <v>1278</v>
      </c>
      <c r="C232" t="s">
        <v>1399</v>
      </c>
      <c r="D232" t="s">
        <v>1568</v>
      </c>
      <c r="E232" t="s">
        <v>1504</v>
      </c>
      <c r="F232" t="s">
        <v>406</v>
      </c>
    </row>
    <row r="233" spans="1:6" hidden="1" x14ac:dyDescent="0.2">
      <c r="A233">
        <v>2017</v>
      </c>
      <c r="B233" t="s">
        <v>745</v>
      </c>
      <c r="C233" t="s">
        <v>1400</v>
      </c>
      <c r="D233" t="s">
        <v>746</v>
      </c>
      <c r="E233" t="s">
        <v>856</v>
      </c>
      <c r="F233" t="s">
        <v>406</v>
      </c>
    </row>
    <row r="234" spans="1:6" hidden="1" x14ac:dyDescent="0.2">
      <c r="A234">
        <v>2018</v>
      </c>
      <c r="B234" t="s">
        <v>1297</v>
      </c>
      <c r="C234" t="s">
        <v>1401</v>
      </c>
      <c r="D234" t="s">
        <v>471</v>
      </c>
      <c r="E234" t="s">
        <v>1544</v>
      </c>
      <c r="F234" t="s">
        <v>417</v>
      </c>
    </row>
    <row r="235" spans="1:6" hidden="1" x14ac:dyDescent="0.2">
      <c r="A235">
        <v>2019</v>
      </c>
      <c r="B235" t="s">
        <v>1402</v>
      </c>
      <c r="C235" t="s">
        <v>1403</v>
      </c>
      <c r="D235" t="s">
        <v>1569</v>
      </c>
      <c r="E235" t="s">
        <v>1254</v>
      </c>
      <c r="F235" t="s">
        <v>417</v>
      </c>
    </row>
    <row r="236" spans="1:6" hidden="1" x14ac:dyDescent="0.2">
      <c r="A236">
        <v>2359</v>
      </c>
      <c r="B236" t="s">
        <v>445</v>
      </c>
      <c r="C236" t="s">
        <v>808</v>
      </c>
      <c r="D236" t="s">
        <v>446</v>
      </c>
      <c r="E236" t="s">
        <v>408</v>
      </c>
      <c r="F236" t="s">
        <v>404</v>
      </c>
    </row>
    <row r="237" spans="1:6" hidden="1" x14ac:dyDescent="0.2">
      <c r="A237">
        <v>2360</v>
      </c>
      <c r="B237" t="s">
        <v>805</v>
      </c>
      <c r="C237" t="s">
        <v>806</v>
      </c>
      <c r="D237" t="s">
        <v>807</v>
      </c>
      <c r="E237" t="s">
        <v>543</v>
      </c>
      <c r="F237" t="s">
        <v>404</v>
      </c>
    </row>
    <row r="238" spans="1:6" hidden="1" x14ac:dyDescent="0.2">
      <c r="A238">
        <v>2362</v>
      </c>
      <c r="B238" t="s">
        <v>809</v>
      </c>
      <c r="C238" t="s">
        <v>703</v>
      </c>
      <c r="D238" t="s">
        <v>810</v>
      </c>
      <c r="E238" t="s">
        <v>704</v>
      </c>
      <c r="F238" t="s">
        <v>404</v>
      </c>
    </row>
    <row r="239" spans="1:6" hidden="1" x14ac:dyDescent="0.2">
      <c r="A239">
        <v>2363</v>
      </c>
      <c r="B239" t="s">
        <v>774</v>
      </c>
      <c r="C239" t="s">
        <v>1060</v>
      </c>
      <c r="D239" t="s">
        <v>775</v>
      </c>
      <c r="E239" t="s">
        <v>1213</v>
      </c>
      <c r="F239" t="s">
        <v>404</v>
      </c>
    </row>
    <row r="240" spans="1:6" hidden="1" x14ac:dyDescent="0.2">
      <c r="A240">
        <v>2368</v>
      </c>
      <c r="B240" t="s">
        <v>1061</v>
      </c>
      <c r="C240" t="s">
        <v>710</v>
      </c>
      <c r="D240" t="s">
        <v>1214</v>
      </c>
      <c r="E240" t="s">
        <v>711</v>
      </c>
      <c r="F240" t="s">
        <v>406</v>
      </c>
    </row>
    <row r="241" spans="1:6" hidden="1" x14ac:dyDescent="0.2">
      <c r="A241">
        <v>2369</v>
      </c>
      <c r="B241" t="s">
        <v>1062</v>
      </c>
      <c r="C241" t="s">
        <v>1063</v>
      </c>
      <c r="D241" t="s">
        <v>1215</v>
      </c>
      <c r="E241" t="s">
        <v>553</v>
      </c>
      <c r="F241" t="s">
        <v>406</v>
      </c>
    </row>
    <row r="242" spans="1:6" hidden="1" x14ac:dyDescent="0.2">
      <c r="A242">
        <v>2371</v>
      </c>
      <c r="B242" t="s">
        <v>1064</v>
      </c>
      <c r="C242" t="s">
        <v>803</v>
      </c>
      <c r="D242" t="s">
        <v>1217</v>
      </c>
      <c r="E242" t="s">
        <v>559</v>
      </c>
      <c r="F242" t="s">
        <v>406</v>
      </c>
    </row>
    <row r="243" spans="1:6" hidden="1" x14ac:dyDescent="0.2">
      <c r="A243">
        <v>2372</v>
      </c>
      <c r="B243" t="s">
        <v>1065</v>
      </c>
      <c r="C243" t="s">
        <v>1066</v>
      </c>
      <c r="D243" t="s">
        <v>1218</v>
      </c>
      <c r="E243" t="s">
        <v>481</v>
      </c>
      <c r="F243" t="s">
        <v>406</v>
      </c>
    </row>
    <row r="244" spans="1:6" hidden="1" x14ac:dyDescent="0.2">
      <c r="A244">
        <v>2373</v>
      </c>
      <c r="B244" t="s">
        <v>1404</v>
      </c>
      <c r="C244" t="s">
        <v>1405</v>
      </c>
      <c r="D244" t="s">
        <v>1570</v>
      </c>
      <c r="E244" t="s">
        <v>553</v>
      </c>
      <c r="F244" t="s">
        <v>406</v>
      </c>
    </row>
    <row r="245" spans="1:6" hidden="1" x14ac:dyDescent="0.2">
      <c r="A245">
        <v>2377</v>
      </c>
      <c r="B245" t="s">
        <v>1406</v>
      </c>
      <c r="C245" t="s">
        <v>1407</v>
      </c>
      <c r="D245" t="s">
        <v>1571</v>
      </c>
      <c r="E245" t="s">
        <v>1572</v>
      </c>
      <c r="F245" t="s">
        <v>417</v>
      </c>
    </row>
    <row r="246" spans="1:6" hidden="1" x14ac:dyDescent="0.2">
      <c r="A246">
        <v>2378</v>
      </c>
      <c r="B246" t="s">
        <v>982</v>
      </c>
      <c r="C246" t="s">
        <v>1408</v>
      </c>
      <c r="D246" t="s">
        <v>1156</v>
      </c>
      <c r="E246" t="s">
        <v>1573</v>
      </c>
      <c r="F246" t="s">
        <v>417</v>
      </c>
    </row>
    <row r="247" spans="1:6" hidden="1" x14ac:dyDescent="0.2">
      <c r="A247">
        <v>2379</v>
      </c>
      <c r="B247" t="s">
        <v>460</v>
      </c>
      <c r="C247" t="s">
        <v>1409</v>
      </c>
      <c r="D247" t="s">
        <v>462</v>
      </c>
      <c r="E247" t="s">
        <v>873</v>
      </c>
      <c r="F247" t="s">
        <v>417</v>
      </c>
    </row>
    <row r="248" spans="1:6" hidden="1" x14ac:dyDescent="0.2">
      <c r="A248">
        <v>2380</v>
      </c>
      <c r="B248" t="s">
        <v>1270</v>
      </c>
      <c r="C248" t="s">
        <v>1410</v>
      </c>
      <c r="D248" t="s">
        <v>880</v>
      </c>
      <c r="E248" t="s">
        <v>1574</v>
      </c>
      <c r="F248" t="s">
        <v>417</v>
      </c>
    </row>
    <row r="249" spans="1:6" hidden="1" x14ac:dyDescent="0.2">
      <c r="A249">
        <v>2381</v>
      </c>
      <c r="B249" t="s">
        <v>1289</v>
      </c>
      <c r="C249" t="s">
        <v>1090</v>
      </c>
      <c r="D249" t="s">
        <v>1507</v>
      </c>
      <c r="E249" t="s">
        <v>1175</v>
      </c>
      <c r="F249" t="s">
        <v>417</v>
      </c>
    </row>
    <row r="250" spans="1:6" hidden="1" x14ac:dyDescent="0.2">
      <c r="A250">
        <v>2577</v>
      </c>
      <c r="B250" t="s">
        <v>445</v>
      </c>
      <c r="C250" t="s">
        <v>1067</v>
      </c>
      <c r="D250" t="s">
        <v>446</v>
      </c>
      <c r="E250" t="s">
        <v>1219</v>
      </c>
      <c r="F250" t="s">
        <v>406</v>
      </c>
    </row>
    <row r="251" spans="1:6" hidden="1" x14ac:dyDescent="0.2">
      <c r="A251">
        <v>2578</v>
      </c>
      <c r="B251" t="s">
        <v>1411</v>
      </c>
      <c r="C251" t="s">
        <v>897</v>
      </c>
      <c r="D251" t="s">
        <v>662</v>
      </c>
      <c r="E251" t="s">
        <v>766</v>
      </c>
      <c r="F251" t="s">
        <v>417</v>
      </c>
    </row>
    <row r="252" spans="1:6" hidden="1" x14ac:dyDescent="0.2">
      <c r="A252">
        <v>2579</v>
      </c>
      <c r="B252" t="s">
        <v>1412</v>
      </c>
      <c r="C252" t="s">
        <v>1413</v>
      </c>
      <c r="D252" t="s">
        <v>1575</v>
      </c>
      <c r="E252" t="s">
        <v>500</v>
      </c>
      <c r="F252" t="s">
        <v>417</v>
      </c>
    </row>
    <row r="253" spans="1:6" hidden="1" x14ac:dyDescent="0.2">
      <c r="A253">
        <v>2756</v>
      </c>
      <c r="B253" t="s">
        <v>814</v>
      </c>
      <c r="C253" t="s">
        <v>815</v>
      </c>
      <c r="D253" t="s">
        <v>816</v>
      </c>
      <c r="E253" t="s">
        <v>817</v>
      </c>
      <c r="F253" t="s">
        <v>404</v>
      </c>
    </row>
    <row r="254" spans="1:6" hidden="1" x14ac:dyDescent="0.2">
      <c r="A254">
        <v>2757</v>
      </c>
      <c r="B254" t="s">
        <v>429</v>
      </c>
      <c r="C254" t="s">
        <v>1068</v>
      </c>
      <c r="D254" t="s">
        <v>430</v>
      </c>
      <c r="E254" t="s">
        <v>472</v>
      </c>
      <c r="F254" t="s">
        <v>404</v>
      </c>
    </row>
    <row r="255" spans="1:6" hidden="1" x14ac:dyDescent="0.2">
      <c r="A255">
        <v>2758</v>
      </c>
      <c r="B255" t="s">
        <v>610</v>
      </c>
      <c r="C255" t="s">
        <v>1069</v>
      </c>
      <c r="D255" t="s">
        <v>1220</v>
      </c>
      <c r="E255" t="s">
        <v>1221</v>
      </c>
      <c r="F255" t="s">
        <v>406</v>
      </c>
    </row>
    <row r="256" spans="1:6" hidden="1" x14ac:dyDescent="0.2">
      <c r="A256">
        <v>2759</v>
      </c>
      <c r="B256" t="s">
        <v>1070</v>
      </c>
      <c r="C256" t="s">
        <v>1071</v>
      </c>
      <c r="D256" t="s">
        <v>1222</v>
      </c>
      <c r="E256" t="s">
        <v>604</v>
      </c>
      <c r="F256" t="s">
        <v>406</v>
      </c>
    </row>
    <row r="257" spans="1:6" hidden="1" x14ac:dyDescent="0.2">
      <c r="A257">
        <v>2760</v>
      </c>
      <c r="B257" t="s">
        <v>1072</v>
      </c>
      <c r="C257" t="s">
        <v>1073</v>
      </c>
      <c r="D257" t="s">
        <v>1223</v>
      </c>
      <c r="E257" t="s">
        <v>712</v>
      </c>
      <c r="F257" t="s">
        <v>406</v>
      </c>
    </row>
    <row r="258" spans="1:6" hidden="1" x14ac:dyDescent="0.2">
      <c r="A258">
        <v>2761</v>
      </c>
      <c r="B258" t="s">
        <v>1074</v>
      </c>
      <c r="C258" t="s">
        <v>1075</v>
      </c>
      <c r="D258" t="s">
        <v>1224</v>
      </c>
      <c r="E258" t="s">
        <v>1225</v>
      </c>
      <c r="F258" t="s">
        <v>406</v>
      </c>
    </row>
    <row r="259" spans="1:6" hidden="1" x14ac:dyDescent="0.2">
      <c r="A259">
        <v>2762</v>
      </c>
      <c r="B259" t="s">
        <v>1305</v>
      </c>
      <c r="C259" t="s">
        <v>1414</v>
      </c>
      <c r="D259" t="s">
        <v>1576</v>
      </c>
      <c r="E259" t="s">
        <v>408</v>
      </c>
      <c r="F259" t="s">
        <v>406</v>
      </c>
    </row>
    <row r="260" spans="1:6" hidden="1" x14ac:dyDescent="0.2">
      <c r="A260">
        <v>2763</v>
      </c>
      <c r="B260" t="s">
        <v>818</v>
      </c>
      <c r="C260" t="s">
        <v>1415</v>
      </c>
      <c r="D260" t="s">
        <v>819</v>
      </c>
      <c r="E260" t="s">
        <v>1577</v>
      </c>
      <c r="F260" t="s">
        <v>417</v>
      </c>
    </row>
    <row r="261" spans="1:6" hidden="1" x14ac:dyDescent="0.2">
      <c r="A261">
        <v>2764</v>
      </c>
      <c r="B261" t="s">
        <v>1416</v>
      </c>
      <c r="C261" t="s">
        <v>434</v>
      </c>
      <c r="D261" t="s">
        <v>1578</v>
      </c>
      <c r="E261" t="s">
        <v>436</v>
      </c>
      <c r="F261" t="s">
        <v>417</v>
      </c>
    </row>
    <row r="262" spans="1:6" hidden="1" x14ac:dyDescent="0.2">
      <c r="A262">
        <v>2765</v>
      </c>
      <c r="B262" t="s">
        <v>923</v>
      </c>
      <c r="C262" t="s">
        <v>846</v>
      </c>
      <c r="D262" t="s">
        <v>540</v>
      </c>
      <c r="E262" t="s">
        <v>562</v>
      </c>
      <c r="F262" t="s">
        <v>417</v>
      </c>
    </row>
    <row r="263" spans="1:6" hidden="1" x14ac:dyDescent="0.2">
      <c r="A263">
        <v>2766</v>
      </c>
      <c r="B263" t="s">
        <v>660</v>
      </c>
      <c r="C263" t="s">
        <v>575</v>
      </c>
      <c r="D263" t="s">
        <v>661</v>
      </c>
      <c r="E263" t="s">
        <v>580</v>
      </c>
      <c r="F263" t="s">
        <v>417</v>
      </c>
    </row>
    <row r="264" spans="1:6" hidden="1" x14ac:dyDescent="0.2">
      <c r="A264">
        <v>2767</v>
      </c>
      <c r="B264" t="s">
        <v>596</v>
      </c>
      <c r="C264" t="s">
        <v>1417</v>
      </c>
      <c r="D264" t="s">
        <v>597</v>
      </c>
      <c r="E264" t="s">
        <v>1579</v>
      </c>
      <c r="F264" t="s">
        <v>417</v>
      </c>
    </row>
    <row r="265" spans="1:6" hidden="1" x14ac:dyDescent="0.2">
      <c r="A265">
        <v>3029</v>
      </c>
      <c r="B265" t="s">
        <v>598</v>
      </c>
      <c r="C265" t="s">
        <v>822</v>
      </c>
      <c r="D265" t="s">
        <v>599</v>
      </c>
      <c r="E265" t="s">
        <v>416</v>
      </c>
      <c r="F265" t="s">
        <v>404</v>
      </c>
    </row>
    <row r="266" spans="1:6" hidden="1" x14ac:dyDescent="0.2">
      <c r="A266">
        <v>3030</v>
      </c>
      <c r="B266" t="s">
        <v>823</v>
      </c>
      <c r="C266" t="s">
        <v>824</v>
      </c>
      <c r="D266" t="s">
        <v>825</v>
      </c>
      <c r="E266" t="s">
        <v>583</v>
      </c>
      <c r="F266" t="s">
        <v>404</v>
      </c>
    </row>
    <row r="267" spans="1:6" hidden="1" x14ac:dyDescent="0.2">
      <c r="A267">
        <v>3031</v>
      </c>
      <c r="B267" t="s">
        <v>826</v>
      </c>
      <c r="C267" t="s">
        <v>827</v>
      </c>
      <c r="D267" t="s">
        <v>828</v>
      </c>
      <c r="E267" t="s">
        <v>829</v>
      </c>
      <c r="F267" t="s">
        <v>404</v>
      </c>
    </row>
    <row r="268" spans="1:6" hidden="1" x14ac:dyDescent="0.2">
      <c r="A268">
        <v>3033</v>
      </c>
      <c r="B268" t="s">
        <v>830</v>
      </c>
      <c r="C268" t="s">
        <v>671</v>
      </c>
      <c r="D268" t="s">
        <v>831</v>
      </c>
      <c r="E268" t="s">
        <v>500</v>
      </c>
      <c r="F268" t="s">
        <v>404</v>
      </c>
    </row>
    <row r="269" spans="1:6" hidden="1" x14ac:dyDescent="0.2">
      <c r="A269">
        <v>3034</v>
      </c>
      <c r="B269" t="s">
        <v>1076</v>
      </c>
      <c r="C269" t="s">
        <v>552</v>
      </c>
      <c r="D269" t="s">
        <v>1226</v>
      </c>
      <c r="E269" t="s">
        <v>553</v>
      </c>
      <c r="F269" t="s">
        <v>406</v>
      </c>
    </row>
    <row r="270" spans="1:6" hidden="1" x14ac:dyDescent="0.2">
      <c r="A270">
        <v>3035</v>
      </c>
      <c r="B270" t="s">
        <v>542</v>
      </c>
      <c r="C270" t="s">
        <v>1077</v>
      </c>
      <c r="D270" t="s">
        <v>1227</v>
      </c>
      <c r="E270" t="s">
        <v>1228</v>
      </c>
      <c r="F270" t="s">
        <v>406</v>
      </c>
    </row>
    <row r="271" spans="1:6" hidden="1" x14ac:dyDescent="0.2">
      <c r="A271">
        <v>3037</v>
      </c>
      <c r="B271" t="s">
        <v>1005</v>
      </c>
      <c r="C271" t="s">
        <v>1078</v>
      </c>
      <c r="D271" t="s">
        <v>1173</v>
      </c>
      <c r="E271" t="s">
        <v>856</v>
      </c>
      <c r="F271" t="s">
        <v>406</v>
      </c>
    </row>
    <row r="272" spans="1:6" hidden="1" x14ac:dyDescent="0.2">
      <c r="A272">
        <v>3038</v>
      </c>
      <c r="B272" t="s">
        <v>713</v>
      </c>
      <c r="C272" t="s">
        <v>1079</v>
      </c>
      <c r="D272" t="s">
        <v>714</v>
      </c>
      <c r="E272" t="s">
        <v>1230</v>
      </c>
      <c r="F272" t="s">
        <v>406</v>
      </c>
    </row>
    <row r="273" spans="1:6" hidden="1" x14ac:dyDescent="0.2">
      <c r="A273">
        <v>3039</v>
      </c>
      <c r="B273" t="s">
        <v>1080</v>
      </c>
      <c r="C273" t="s">
        <v>552</v>
      </c>
      <c r="D273" t="s">
        <v>1231</v>
      </c>
      <c r="E273" t="s">
        <v>553</v>
      </c>
      <c r="F273" t="s">
        <v>406</v>
      </c>
    </row>
    <row r="274" spans="1:6" hidden="1" x14ac:dyDescent="0.2">
      <c r="A274">
        <v>3040</v>
      </c>
      <c r="B274" t="s">
        <v>1081</v>
      </c>
      <c r="C274" t="s">
        <v>1082</v>
      </c>
      <c r="D274" t="s">
        <v>1232</v>
      </c>
      <c r="E274" t="s">
        <v>1233</v>
      </c>
      <c r="F274" t="s">
        <v>406</v>
      </c>
    </row>
    <row r="275" spans="1:6" hidden="1" x14ac:dyDescent="0.2">
      <c r="A275">
        <v>3041</v>
      </c>
      <c r="B275" t="s">
        <v>1083</v>
      </c>
      <c r="C275" t="s">
        <v>669</v>
      </c>
      <c r="D275" t="s">
        <v>1216</v>
      </c>
      <c r="E275" t="s">
        <v>856</v>
      </c>
      <c r="F275" t="s">
        <v>406</v>
      </c>
    </row>
    <row r="276" spans="1:6" hidden="1" x14ac:dyDescent="0.2">
      <c r="A276">
        <v>3042</v>
      </c>
      <c r="B276" t="s">
        <v>490</v>
      </c>
      <c r="C276" t="s">
        <v>992</v>
      </c>
      <c r="D276" t="s">
        <v>491</v>
      </c>
      <c r="E276" t="s">
        <v>1162</v>
      </c>
      <c r="F276" t="s">
        <v>406</v>
      </c>
    </row>
    <row r="277" spans="1:6" hidden="1" x14ac:dyDescent="0.2">
      <c r="A277">
        <v>3043</v>
      </c>
      <c r="B277" t="s">
        <v>1418</v>
      </c>
      <c r="C277" t="s">
        <v>1419</v>
      </c>
      <c r="D277" t="s">
        <v>1580</v>
      </c>
      <c r="E277" t="s">
        <v>1581</v>
      </c>
      <c r="F277" t="s">
        <v>417</v>
      </c>
    </row>
    <row r="278" spans="1:6" hidden="1" x14ac:dyDescent="0.2">
      <c r="A278">
        <v>3044</v>
      </c>
      <c r="B278" t="s">
        <v>1420</v>
      </c>
      <c r="C278" t="s">
        <v>1421</v>
      </c>
      <c r="D278" t="s">
        <v>1582</v>
      </c>
      <c r="E278" t="s">
        <v>744</v>
      </c>
      <c r="F278" t="s">
        <v>417</v>
      </c>
    </row>
    <row r="279" spans="1:6" hidden="1" x14ac:dyDescent="0.2">
      <c r="A279">
        <v>3045</v>
      </c>
      <c r="B279" t="s">
        <v>1422</v>
      </c>
      <c r="C279" t="s">
        <v>1423</v>
      </c>
      <c r="D279" t="s">
        <v>1583</v>
      </c>
      <c r="E279" t="s">
        <v>411</v>
      </c>
      <c r="F279" t="s">
        <v>417</v>
      </c>
    </row>
    <row r="280" spans="1:6" hidden="1" x14ac:dyDescent="0.2">
      <c r="A280">
        <v>3046</v>
      </c>
      <c r="B280" t="s">
        <v>1281</v>
      </c>
      <c r="C280" t="s">
        <v>964</v>
      </c>
      <c r="D280" t="s">
        <v>1584</v>
      </c>
      <c r="E280" t="s">
        <v>1585</v>
      </c>
      <c r="F280" t="s">
        <v>417</v>
      </c>
    </row>
    <row r="281" spans="1:6" hidden="1" x14ac:dyDescent="0.2">
      <c r="A281">
        <v>3047</v>
      </c>
      <c r="B281" t="s">
        <v>1424</v>
      </c>
      <c r="C281" t="s">
        <v>1425</v>
      </c>
      <c r="D281" t="s">
        <v>1586</v>
      </c>
      <c r="E281" t="s">
        <v>489</v>
      </c>
      <c r="F281" t="s">
        <v>417</v>
      </c>
    </row>
    <row r="282" spans="1:6" hidden="1" x14ac:dyDescent="0.2">
      <c r="A282">
        <v>3048</v>
      </c>
      <c r="B282" t="s">
        <v>1426</v>
      </c>
      <c r="C282" t="s">
        <v>1427</v>
      </c>
      <c r="D282" t="s">
        <v>1587</v>
      </c>
      <c r="E282" t="s">
        <v>413</v>
      </c>
      <c r="F282" t="s">
        <v>417</v>
      </c>
    </row>
    <row r="283" spans="1:6" hidden="1" x14ac:dyDescent="0.2">
      <c r="A283">
        <v>3122</v>
      </c>
      <c r="B283" t="s">
        <v>832</v>
      </c>
      <c r="C283" t="s">
        <v>833</v>
      </c>
      <c r="D283" t="s">
        <v>834</v>
      </c>
      <c r="E283" t="s">
        <v>605</v>
      </c>
      <c r="F283" t="s">
        <v>404</v>
      </c>
    </row>
    <row r="284" spans="1:6" hidden="1" x14ac:dyDescent="0.2">
      <c r="A284">
        <v>3123</v>
      </c>
      <c r="B284" t="s">
        <v>835</v>
      </c>
      <c r="C284" t="s">
        <v>836</v>
      </c>
      <c r="D284" t="s">
        <v>837</v>
      </c>
      <c r="E284" t="s">
        <v>604</v>
      </c>
      <c r="F284" t="s">
        <v>404</v>
      </c>
    </row>
    <row r="285" spans="1:6" hidden="1" x14ac:dyDescent="0.2">
      <c r="A285">
        <v>3125</v>
      </c>
      <c r="B285" t="s">
        <v>1428</v>
      </c>
      <c r="C285" t="s">
        <v>1429</v>
      </c>
      <c r="D285" t="s">
        <v>1588</v>
      </c>
      <c r="E285" t="s">
        <v>436</v>
      </c>
      <c r="F285" t="s">
        <v>417</v>
      </c>
    </row>
    <row r="286" spans="1:6" hidden="1" x14ac:dyDescent="0.2">
      <c r="A286">
        <v>3126</v>
      </c>
      <c r="B286" t="s">
        <v>1430</v>
      </c>
      <c r="C286" t="s">
        <v>1431</v>
      </c>
      <c r="D286" t="s">
        <v>1589</v>
      </c>
      <c r="E286" t="s">
        <v>1590</v>
      </c>
      <c r="F286" t="s">
        <v>417</v>
      </c>
    </row>
    <row r="287" spans="1:6" hidden="1" x14ac:dyDescent="0.2">
      <c r="A287">
        <v>3127</v>
      </c>
      <c r="B287" t="s">
        <v>1432</v>
      </c>
      <c r="C287" t="s">
        <v>1433</v>
      </c>
      <c r="D287" t="s">
        <v>1591</v>
      </c>
      <c r="E287" t="s">
        <v>1592</v>
      </c>
      <c r="F287" t="s">
        <v>417</v>
      </c>
    </row>
    <row r="288" spans="1:6" hidden="1" x14ac:dyDescent="0.2">
      <c r="A288">
        <v>3128</v>
      </c>
      <c r="B288" t="s">
        <v>1298</v>
      </c>
      <c r="C288" t="s">
        <v>821</v>
      </c>
      <c r="D288" t="s">
        <v>1593</v>
      </c>
      <c r="E288" t="s">
        <v>847</v>
      </c>
      <c r="F288" t="s">
        <v>417</v>
      </c>
    </row>
    <row r="289" spans="1:6" hidden="1" x14ac:dyDescent="0.2">
      <c r="A289">
        <v>3129</v>
      </c>
      <c r="B289" t="s">
        <v>1434</v>
      </c>
      <c r="C289" t="s">
        <v>1435</v>
      </c>
      <c r="D289" t="s">
        <v>1594</v>
      </c>
      <c r="E289" t="s">
        <v>587</v>
      </c>
      <c r="F289" t="s">
        <v>417</v>
      </c>
    </row>
    <row r="290" spans="1:6" hidden="1" x14ac:dyDescent="0.2">
      <c r="A290">
        <v>3130</v>
      </c>
      <c r="B290" t="s">
        <v>1436</v>
      </c>
      <c r="C290" t="s">
        <v>1437</v>
      </c>
      <c r="D290" t="s">
        <v>1595</v>
      </c>
      <c r="E290" t="s">
        <v>1210</v>
      </c>
      <c r="F290" t="s">
        <v>417</v>
      </c>
    </row>
    <row r="291" spans="1:6" hidden="1" x14ac:dyDescent="0.2">
      <c r="A291">
        <v>3131</v>
      </c>
      <c r="B291" t="s">
        <v>745</v>
      </c>
      <c r="C291" t="s">
        <v>724</v>
      </c>
      <c r="D291" t="s">
        <v>746</v>
      </c>
      <c r="E291" t="s">
        <v>726</v>
      </c>
      <c r="F291" t="s">
        <v>417</v>
      </c>
    </row>
    <row r="292" spans="1:6" hidden="1" x14ac:dyDescent="0.2">
      <c r="A292">
        <v>3219</v>
      </c>
      <c r="B292" t="s">
        <v>838</v>
      </c>
      <c r="C292" t="s">
        <v>839</v>
      </c>
      <c r="D292" t="s">
        <v>840</v>
      </c>
      <c r="E292" t="s">
        <v>503</v>
      </c>
      <c r="F292" t="s">
        <v>404</v>
      </c>
    </row>
    <row r="293" spans="1:6" hidden="1" x14ac:dyDescent="0.2">
      <c r="A293">
        <v>3220</v>
      </c>
      <c r="B293" t="s">
        <v>841</v>
      </c>
      <c r="C293" t="s">
        <v>842</v>
      </c>
      <c r="D293" t="s">
        <v>843</v>
      </c>
      <c r="E293" t="s">
        <v>605</v>
      </c>
      <c r="F293" t="s">
        <v>404</v>
      </c>
    </row>
    <row r="294" spans="1:6" hidden="1" x14ac:dyDescent="0.2">
      <c r="A294">
        <v>3221</v>
      </c>
      <c r="B294" t="s">
        <v>1084</v>
      </c>
      <c r="C294" t="s">
        <v>1085</v>
      </c>
      <c r="D294" t="s">
        <v>1234</v>
      </c>
      <c r="E294" t="s">
        <v>605</v>
      </c>
      <c r="F294" t="s">
        <v>406</v>
      </c>
    </row>
    <row r="295" spans="1:6" hidden="1" x14ac:dyDescent="0.2">
      <c r="A295">
        <v>3222</v>
      </c>
      <c r="B295" t="s">
        <v>1086</v>
      </c>
      <c r="C295" t="s">
        <v>1087</v>
      </c>
      <c r="D295" t="s">
        <v>1235</v>
      </c>
      <c r="E295" t="s">
        <v>665</v>
      </c>
      <c r="F295" t="s">
        <v>406</v>
      </c>
    </row>
    <row r="296" spans="1:6" hidden="1" x14ac:dyDescent="0.2">
      <c r="A296">
        <v>3223</v>
      </c>
      <c r="B296" t="s">
        <v>492</v>
      </c>
      <c r="C296" t="s">
        <v>1088</v>
      </c>
      <c r="D296" t="s">
        <v>493</v>
      </c>
      <c r="E296" t="s">
        <v>500</v>
      </c>
      <c r="F296" t="s">
        <v>406</v>
      </c>
    </row>
    <row r="297" spans="1:6" hidden="1" x14ac:dyDescent="0.2">
      <c r="A297">
        <v>3225</v>
      </c>
      <c r="B297" t="s">
        <v>666</v>
      </c>
      <c r="C297" t="s">
        <v>1438</v>
      </c>
      <c r="D297" t="s">
        <v>667</v>
      </c>
      <c r="E297" t="s">
        <v>1596</v>
      </c>
      <c r="F297" t="s">
        <v>417</v>
      </c>
    </row>
    <row r="298" spans="1:6" hidden="1" x14ac:dyDescent="0.2">
      <c r="A298">
        <v>3226</v>
      </c>
      <c r="B298" t="s">
        <v>689</v>
      </c>
      <c r="C298" t="s">
        <v>957</v>
      </c>
      <c r="D298" t="s">
        <v>691</v>
      </c>
      <c r="E298" t="s">
        <v>665</v>
      </c>
      <c r="F298" t="s">
        <v>417</v>
      </c>
    </row>
    <row r="299" spans="1:6" hidden="1" x14ac:dyDescent="0.2">
      <c r="A299">
        <v>3227</v>
      </c>
      <c r="B299" t="s">
        <v>689</v>
      </c>
      <c r="C299" t="s">
        <v>1439</v>
      </c>
      <c r="D299" t="s">
        <v>691</v>
      </c>
      <c r="E299" t="s">
        <v>512</v>
      </c>
      <c r="F299" t="s">
        <v>417</v>
      </c>
    </row>
    <row r="300" spans="1:6" hidden="1" x14ac:dyDescent="0.2">
      <c r="A300">
        <v>3228</v>
      </c>
      <c r="B300" t="s">
        <v>1440</v>
      </c>
      <c r="C300" t="s">
        <v>1441</v>
      </c>
      <c r="D300" t="s">
        <v>1597</v>
      </c>
      <c r="E300" t="s">
        <v>426</v>
      </c>
      <c r="F300" t="s">
        <v>417</v>
      </c>
    </row>
    <row r="301" spans="1:6" hidden="1" x14ac:dyDescent="0.2">
      <c r="A301">
        <v>3229</v>
      </c>
      <c r="B301" t="s">
        <v>1442</v>
      </c>
      <c r="C301" t="s">
        <v>776</v>
      </c>
      <c r="D301" t="s">
        <v>1598</v>
      </c>
      <c r="E301" t="s">
        <v>777</v>
      </c>
      <c r="F301" t="s">
        <v>417</v>
      </c>
    </row>
    <row r="302" spans="1:6" hidden="1" x14ac:dyDescent="0.2">
      <c r="A302">
        <v>3230</v>
      </c>
      <c r="B302" t="s">
        <v>1443</v>
      </c>
      <c r="C302" t="s">
        <v>1339</v>
      </c>
      <c r="D302" t="s">
        <v>1599</v>
      </c>
      <c r="E302" t="s">
        <v>580</v>
      </c>
      <c r="F302" t="s">
        <v>417</v>
      </c>
    </row>
    <row r="303" spans="1:6" hidden="1" x14ac:dyDescent="0.2">
      <c r="A303">
        <v>3313</v>
      </c>
      <c r="B303" t="s">
        <v>666</v>
      </c>
      <c r="C303" t="s">
        <v>544</v>
      </c>
      <c r="D303" t="s">
        <v>667</v>
      </c>
      <c r="E303" t="s">
        <v>411</v>
      </c>
      <c r="F303" t="s">
        <v>406</v>
      </c>
    </row>
    <row r="304" spans="1:6" hidden="1" x14ac:dyDescent="0.2">
      <c r="A304">
        <v>3314</v>
      </c>
      <c r="B304" t="s">
        <v>1444</v>
      </c>
      <c r="C304" t="s">
        <v>1445</v>
      </c>
      <c r="D304" t="s">
        <v>1600</v>
      </c>
      <c r="E304" t="s">
        <v>719</v>
      </c>
      <c r="F304" t="s">
        <v>417</v>
      </c>
    </row>
    <row r="305" spans="1:6" hidden="1" x14ac:dyDescent="0.2">
      <c r="A305">
        <v>3315</v>
      </c>
      <c r="B305" t="s">
        <v>437</v>
      </c>
      <c r="C305" t="s">
        <v>664</v>
      </c>
      <c r="D305" t="s">
        <v>438</v>
      </c>
      <c r="E305" t="s">
        <v>541</v>
      </c>
      <c r="F305" t="s">
        <v>417</v>
      </c>
    </row>
    <row r="306" spans="1:6" hidden="1" x14ac:dyDescent="0.2">
      <c r="A306">
        <v>3316</v>
      </c>
      <c r="B306" t="s">
        <v>1446</v>
      </c>
      <c r="C306" t="s">
        <v>1447</v>
      </c>
      <c r="D306" t="s">
        <v>1601</v>
      </c>
      <c r="E306" t="s">
        <v>1602</v>
      </c>
      <c r="F306" t="s">
        <v>417</v>
      </c>
    </row>
    <row r="307" spans="1:6" hidden="1" x14ac:dyDescent="0.2">
      <c r="A307">
        <v>3317</v>
      </c>
      <c r="B307" t="s">
        <v>1448</v>
      </c>
      <c r="C307" t="s">
        <v>1275</v>
      </c>
      <c r="D307" t="s">
        <v>1603</v>
      </c>
      <c r="E307" t="s">
        <v>1604</v>
      </c>
      <c r="F307" t="s">
        <v>417</v>
      </c>
    </row>
    <row r="308" spans="1:6" hidden="1" x14ac:dyDescent="0.2">
      <c r="A308">
        <v>3318</v>
      </c>
      <c r="B308" t="s">
        <v>1271</v>
      </c>
      <c r="C308" t="s">
        <v>1449</v>
      </c>
      <c r="D308" t="s">
        <v>1605</v>
      </c>
      <c r="E308" t="s">
        <v>1606</v>
      </c>
      <c r="F308" t="s">
        <v>417</v>
      </c>
    </row>
    <row r="309" spans="1:6" hidden="1" x14ac:dyDescent="0.2">
      <c r="A309">
        <v>3319</v>
      </c>
      <c r="B309" t="s">
        <v>1384</v>
      </c>
      <c r="C309" t="s">
        <v>1450</v>
      </c>
      <c r="D309" t="s">
        <v>1556</v>
      </c>
      <c r="E309" t="s">
        <v>1607</v>
      </c>
      <c r="F309" t="s">
        <v>417</v>
      </c>
    </row>
    <row r="310" spans="1:6" hidden="1" x14ac:dyDescent="0.2">
      <c r="A310">
        <v>3320</v>
      </c>
      <c r="B310" t="s">
        <v>460</v>
      </c>
      <c r="C310" t="s">
        <v>1451</v>
      </c>
      <c r="D310" t="s">
        <v>462</v>
      </c>
      <c r="E310" t="s">
        <v>408</v>
      </c>
      <c r="F310" t="s">
        <v>417</v>
      </c>
    </row>
    <row r="311" spans="1:6" hidden="1" x14ac:dyDescent="0.2">
      <c r="A311">
        <v>3470</v>
      </c>
      <c r="B311" t="s">
        <v>852</v>
      </c>
      <c r="C311" t="s">
        <v>853</v>
      </c>
      <c r="D311" t="s">
        <v>854</v>
      </c>
      <c r="E311" t="s">
        <v>855</v>
      </c>
      <c r="F311" t="s">
        <v>404</v>
      </c>
    </row>
    <row r="312" spans="1:6" hidden="1" x14ac:dyDescent="0.2">
      <c r="A312">
        <v>3472</v>
      </c>
      <c r="B312" t="s">
        <v>686</v>
      </c>
      <c r="C312" t="s">
        <v>669</v>
      </c>
      <c r="D312" t="s">
        <v>688</v>
      </c>
      <c r="E312" t="s">
        <v>856</v>
      </c>
      <c r="F312" t="s">
        <v>406</v>
      </c>
    </row>
    <row r="313" spans="1:6" hidden="1" x14ac:dyDescent="0.2">
      <c r="A313">
        <v>3473</v>
      </c>
      <c r="B313" t="s">
        <v>1006</v>
      </c>
      <c r="C313" t="s">
        <v>1089</v>
      </c>
      <c r="D313" t="s">
        <v>1174</v>
      </c>
      <c r="E313" t="s">
        <v>1229</v>
      </c>
      <c r="F313" t="s">
        <v>406</v>
      </c>
    </row>
    <row r="314" spans="1:6" hidden="1" x14ac:dyDescent="0.2">
      <c r="A314">
        <v>3474</v>
      </c>
      <c r="B314" t="s">
        <v>666</v>
      </c>
      <c r="C314" t="s">
        <v>1090</v>
      </c>
      <c r="D314" t="s">
        <v>667</v>
      </c>
      <c r="E314" t="s">
        <v>1175</v>
      </c>
      <c r="F314" t="s">
        <v>406</v>
      </c>
    </row>
    <row r="315" spans="1:6" hidden="1" x14ac:dyDescent="0.2">
      <c r="A315">
        <v>3475</v>
      </c>
      <c r="B315" t="s">
        <v>1303</v>
      </c>
      <c r="C315" t="s">
        <v>1452</v>
      </c>
      <c r="D315" t="s">
        <v>1608</v>
      </c>
      <c r="E315" t="s">
        <v>426</v>
      </c>
      <c r="F315" t="s">
        <v>417</v>
      </c>
    </row>
    <row r="316" spans="1:6" hidden="1" x14ac:dyDescent="0.2">
      <c r="A316">
        <v>3476</v>
      </c>
      <c r="B316" t="s">
        <v>1285</v>
      </c>
      <c r="C316" t="s">
        <v>1286</v>
      </c>
      <c r="D316" t="s">
        <v>1609</v>
      </c>
      <c r="E316" t="s">
        <v>508</v>
      </c>
      <c r="F316" t="s">
        <v>417</v>
      </c>
    </row>
    <row r="317" spans="1:6" hidden="1" x14ac:dyDescent="0.2">
      <c r="A317">
        <v>3593</v>
      </c>
      <c r="B317" t="s">
        <v>1091</v>
      </c>
      <c r="C317" t="s">
        <v>1092</v>
      </c>
      <c r="D317" t="s">
        <v>1236</v>
      </c>
      <c r="E317" t="s">
        <v>1237</v>
      </c>
      <c r="F317" t="s">
        <v>406</v>
      </c>
    </row>
    <row r="318" spans="1:6" hidden="1" x14ac:dyDescent="0.2">
      <c r="A318">
        <v>3594</v>
      </c>
      <c r="B318" t="s">
        <v>1453</v>
      </c>
      <c r="C318" t="s">
        <v>1306</v>
      </c>
      <c r="D318" t="s">
        <v>1610</v>
      </c>
      <c r="E318" t="s">
        <v>1611</v>
      </c>
      <c r="F318" t="s">
        <v>404</v>
      </c>
    </row>
    <row r="319" spans="1:6" hidden="1" x14ac:dyDescent="0.2">
      <c r="A319">
        <v>3595</v>
      </c>
      <c r="B319" t="s">
        <v>501</v>
      </c>
      <c r="C319" t="s">
        <v>1454</v>
      </c>
      <c r="D319" t="s">
        <v>502</v>
      </c>
      <c r="E319" t="s">
        <v>503</v>
      </c>
      <c r="F319" t="s">
        <v>417</v>
      </c>
    </row>
    <row r="320" spans="1:6" hidden="1" x14ac:dyDescent="0.2">
      <c r="A320">
        <v>3640</v>
      </c>
      <c r="B320" t="s">
        <v>857</v>
      </c>
      <c r="C320" t="s">
        <v>786</v>
      </c>
      <c r="D320" t="s">
        <v>858</v>
      </c>
      <c r="E320" t="s">
        <v>420</v>
      </c>
      <c r="F320" t="s">
        <v>404</v>
      </c>
    </row>
    <row r="321" spans="1:6" hidden="1" x14ac:dyDescent="0.2">
      <c r="A321">
        <v>3641</v>
      </c>
      <c r="B321" t="s">
        <v>598</v>
      </c>
      <c r="C321" t="s">
        <v>859</v>
      </c>
      <c r="D321" t="s">
        <v>599</v>
      </c>
      <c r="E321" t="s">
        <v>860</v>
      </c>
      <c r="F321" t="s">
        <v>404</v>
      </c>
    </row>
    <row r="322" spans="1:6" hidden="1" x14ac:dyDescent="0.2">
      <c r="A322">
        <v>3642</v>
      </c>
      <c r="B322" t="s">
        <v>1455</v>
      </c>
      <c r="C322" t="s">
        <v>1456</v>
      </c>
      <c r="D322" t="s">
        <v>1612</v>
      </c>
      <c r="E322" t="s">
        <v>583</v>
      </c>
      <c r="F322" t="s">
        <v>404</v>
      </c>
    </row>
    <row r="323" spans="1:6" hidden="1" x14ac:dyDescent="0.2">
      <c r="A323">
        <v>3643</v>
      </c>
      <c r="B323" t="s">
        <v>861</v>
      </c>
      <c r="C323" t="s">
        <v>862</v>
      </c>
      <c r="D323" t="s">
        <v>863</v>
      </c>
      <c r="E323" t="s">
        <v>864</v>
      </c>
      <c r="F323" t="s">
        <v>404</v>
      </c>
    </row>
    <row r="324" spans="1:6" hidden="1" x14ac:dyDescent="0.2">
      <c r="A324">
        <v>3644</v>
      </c>
      <c r="B324" t="s">
        <v>865</v>
      </c>
      <c r="C324" t="s">
        <v>866</v>
      </c>
      <c r="D324" t="s">
        <v>867</v>
      </c>
      <c r="E324" t="s">
        <v>868</v>
      </c>
      <c r="F324" t="s">
        <v>404</v>
      </c>
    </row>
    <row r="325" spans="1:6" hidden="1" x14ac:dyDescent="0.2">
      <c r="A325">
        <v>3645</v>
      </c>
      <c r="B325" t="s">
        <v>869</v>
      </c>
      <c r="C325" t="s">
        <v>870</v>
      </c>
      <c r="D325" t="s">
        <v>871</v>
      </c>
      <c r="E325" t="s">
        <v>872</v>
      </c>
      <c r="F325" t="s">
        <v>404</v>
      </c>
    </row>
    <row r="326" spans="1:6" hidden="1" x14ac:dyDescent="0.2">
      <c r="A326">
        <v>3646</v>
      </c>
      <c r="B326" t="s">
        <v>1093</v>
      </c>
      <c r="C326" t="s">
        <v>1094</v>
      </c>
      <c r="D326" t="s">
        <v>1238</v>
      </c>
      <c r="E326" t="s">
        <v>503</v>
      </c>
      <c r="F326" t="s">
        <v>404</v>
      </c>
    </row>
    <row r="327" spans="1:6" hidden="1" x14ac:dyDescent="0.2">
      <c r="A327">
        <v>3647</v>
      </c>
      <c r="B327" t="s">
        <v>1095</v>
      </c>
      <c r="C327" t="s">
        <v>1096</v>
      </c>
      <c r="D327" t="s">
        <v>1239</v>
      </c>
      <c r="E327" t="s">
        <v>697</v>
      </c>
      <c r="F327" t="s">
        <v>406</v>
      </c>
    </row>
    <row r="328" spans="1:6" hidden="1" x14ac:dyDescent="0.2">
      <c r="A328">
        <v>3792</v>
      </c>
      <c r="B328" t="s">
        <v>1097</v>
      </c>
      <c r="C328" t="s">
        <v>822</v>
      </c>
      <c r="D328" t="s">
        <v>1240</v>
      </c>
      <c r="E328" t="s">
        <v>416</v>
      </c>
      <c r="F328" t="s">
        <v>406</v>
      </c>
    </row>
    <row r="329" spans="1:6" hidden="1" x14ac:dyDescent="0.2">
      <c r="A329">
        <v>3794</v>
      </c>
      <c r="B329" t="s">
        <v>1098</v>
      </c>
      <c r="C329" t="s">
        <v>1019</v>
      </c>
      <c r="D329" t="s">
        <v>1241</v>
      </c>
      <c r="E329" t="s">
        <v>665</v>
      </c>
      <c r="F329" t="s">
        <v>406</v>
      </c>
    </row>
    <row r="330" spans="1:6" hidden="1" x14ac:dyDescent="0.2">
      <c r="A330">
        <v>3795</v>
      </c>
      <c r="B330" t="s">
        <v>891</v>
      </c>
      <c r="C330" t="s">
        <v>1099</v>
      </c>
      <c r="D330" t="s">
        <v>893</v>
      </c>
      <c r="E330" t="s">
        <v>777</v>
      </c>
      <c r="F330" t="s">
        <v>406</v>
      </c>
    </row>
    <row r="331" spans="1:6" hidden="1" x14ac:dyDescent="0.2">
      <c r="A331">
        <v>3796</v>
      </c>
      <c r="B331" t="s">
        <v>1457</v>
      </c>
      <c r="C331" t="s">
        <v>1458</v>
      </c>
      <c r="D331" t="s">
        <v>1613</v>
      </c>
      <c r="E331" t="s">
        <v>547</v>
      </c>
      <c r="F331" t="s">
        <v>417</v>
      </c>
    </row>
    <row r="332" spans="1:6" hidden="1" x14ac:dyDescent="0.2">
      <c r="A332">
        <v>3829</v>
      </c>
      <c r="B332" t="s">
        <v>445</v>
      </c>
      <c r="C332" t="s">
        <v>874</v>
      </c>
      <c r="D332" t="s">
        <v>446</v>
      </c>
      <c r="E332" t="s">
        <v>875</v>
      </c>
      <c r="F332" t="s">
        <v>404</v>
      </c>
    </row>
    <row r="333" spans="1:6" hidden="1" x14ac:dyDescent="0.2">
      <c r="A333">
        <v>3830</v>
      </c>
      <c r="B333" t="s">
        <v>876</v>
      </c>
      <c r="C333" t="s">
        <v>548</v>
      </c>
      <c r="D333" t="s">
        <v>877</v>
      </c>
      <c r="E333" t="s">
        <v>541</v>
      </c>
      <c r="F333" t="s">
        <v>404</v>
      </c>
    </row>
    <row r="334" spans="1:6" hidden="1" x14ac:dyDescent="0.2">
      <c r="A334">
        <v>3832</v>
      </c>
      <c r="B334" t="s">
        <v>598</v>
      </c>
      <c r="C334" t="s">
        <v>1100</v>
      </c>
      <c r="D334" t="s">
        <v>599</v>
      </c>
      <c r="E334" t="s">
        <v>414</v>
      </c>
      <c r="F334" t="s">
        <v>404</v>
      </c>
    </row>
    <row r="335" spans="1:6" hidden="1" x14ac:dyDescent="0.2">
      <c r="A335">
        <v>3833</v>
      </c>
      <c r="B335" t="s">
        <v>560</v>
      </c>
      <c r="C335" t="s">
        <v>1459</v>
      </c>
      <c r="D335" t="s">
        <v>561</v>
      </c>
      <c r="E335" t="s">
        <v>587</v>
      </c>
      <c r="F335" t="s">
        <v>417</v>
      </c>
    </row>
    <row r="336" spans="1:6" hidden="1" x14ac:dyDescent="0.2">
      <c r="A336">
        <v>3834</v>
      </c>
      <c r="B336" t="s">
        <v>1268</v>
      </c>
      <c r="C336" t="s">
        <v>1460</v>
      </c>
      <c r="D336" t="s">
        <v>1614</v>
      </c>
      <c r="E336" t="s">
        <v>1615</v>
      </c>
      <c r="F336" t="s">
        <v>417</v>
      </c>
    </row>
    <row r="337" spans="1:6" hidden="1" x14ac:dyDescent="0.2">
      <c r="A337">
        <v>3835</v>
      </c>
      <c r="B337" t="s">
        <v>433</v>
      </c>
      <c r="C337" t="s">
        <v>1033</v>
      </c>
      <c r="D337" t="s">
        <v>435</v>
      </c>
      <c r="E337" t="s">
        <v>927</v>
      </c>
      <c r="F337" t="s">
        <v>417</v>
      </c>
    </row>
    <row r="338" spans="1:6" hidden="1" x14ac:dyDescent="0.2">
      <c r="A338">
        <v>3836</v>
      </c>
      <c r="B338" t="s">
        <v>1295</v>
      </c>
      <c r="C338" t="s">
        <v>827</v>
      </c>
      <c r="D338" t="s">
        <v>1616</v>
      </c>
      <c r="E338" t="s">
        <v>829</v>
      </c>
      <c r="F338" t="s">
        <v>417</v>
      </c>
    </row>
    <row r="339" spans="1:6" hidden="1" x14ac:dyDescent="0.2">
      <c r="A339">
        <v>3837</v>
      </c>
      <c r="B339" t="s">
        <v>1293</v>
      </c>
      <c r="C339" t="s">
        <v>1461</v>
      </c>
      <c r="D339" t="s">
        <v>1617</v>
      </c>
      <c r="E339" t="s">
        <v>1618</v>
      </c>
      <c r="F339" t="s">
        <v>417</v>
      </c>
    </row>
    <row r="340" spans="1:6" hidden="1" x14ac:dyDescent="0.2">
      <c r="A340">
        <v>3838</v>
      </c>
      <c r="B340" t="s">
        <v>1462</v>
      </c>
      <c r="C340" t="s">
        <v>557</v>
      </c>
      <c r="D340" t="s">
        <v>1619</v>
      </c>
      <c r="E340" t="s">
        <v>559</v>
      </c>
      <c r="F340" t="s">
        <v>417</v>
      </c>
    </row>
    <row r="341" spans="1:6" hidden="1" x14ac:dyDescent="0.2">
      <c r="A341">
        <v>3839</v>
      </c>
      <c r="B341" t="s">
        <v>1463</v>
      </c>
      <c r="C341" t="s">
        <v>608</v>
      </c>
      <c r="D341" t="s">
        <v>1620</v>
      </c>
      <c r="E341" t="s">
        <v>547</v>
      </c>
      <c r="F341" t="s">
        <v>417</v>
      </c>
    </row>
    <row r="342" spans="1:6" hidden="1" x14ac:dyDescent="0.2">
      <c r="A342">
        <v>3992</v>
      </c>
      <c r="B342" t="s">
        <v>545</v>
      </c>
      <c r="C342" t="s">
        <v>1101</v>
      </c>
      <c r="D342" t="s">
        <v>546</v>
      </c>
      <c r="E342" t="s">
        <v>1242</v>
      </c>
      <c r="F342" t="s">
        <v>406</v>
      </c>
    </row>
    <row r="343" spans="1:6" hidden="1" x14ac:dyDescent="0.2">
      <c r="A343">
        <v>3994</v>
      </c>
      <c r="B343" t="s">
        <v>1464</v>
      </c>
      <c r="C343" t="s">
        <v>1465</v>
      </c>
      <c r="D343" t="s">
        <v>740</v>
      </c>
      <c r="E343" t="s">
        <v>1621</v>
      </c>
      <c r="F343" t="s">
        <v>406</v>
      </c>
    </row>
    <row r="344" spans="1:6" hidden="1" x14ac:dyDescent="0.2">
      <c r="A344">
        <v>4063</v>
      </c>
      <c r="B344" t="s">
        <v>530</v>
      </c>
      <c r="C344" t="s">
        <v>800</v>
      </c>
      <c r="D344" t="s">
        <v>532</v>
      </c>
      <c r="E344" t="s">
        <v>424</v>
      </c>
      <c r="F344" t="s">
        <v>404</v>
      </c>
    </row>
    <row r="345" spans="1:6" hidden="1" x14ac:dyDescent="0.2">
      <c r="A345">
        <v>4064</v>
      </c>
      <c r="B345" t="s">
        <v>501</v>
      </c>
      <c r="C345" t="s">
        <v>885</v>
      </c>
      <c r="D345" t="s">
        <v>502</v>
      </c>
      <c r="E345" t="s">
        <v>886</v>
      </c>
      <c r="F345" t="s">
        <v>404</v>
      </c>
    </row>
    <row r="346" spans="1:6" hidden="1" x14ac:dyDescent="0.2">
      <c r="A346">
        <v>4065</v>
      </c>
      <c r="B346" t="s">
        <v>887</v>
      </c>
      <c r="C346" t="s">
        <v>888</v>
      </c>
      <c r="D346" t="s">
        <v>889</v>
      </c>
      <c r="E346" t="s">
        <v>890</v>
      </c>
      <c r="F346" t="s">
        <v>404</v>
      </c>
    </row>
    <row r="347" spans="1:6" hidden="1" x14ac:dyDescent="0.2">
      <c r="A347">
        <v>4066</v>
      </c>
      <c r="B347" t="s">
        <v>891</v>
      </c>
      <c r="C347" t="s">
        <v>892</v>
      </c>
      <c r="D347" t="s">
        <v>893</v>
      </c>
      <c r="E347" t="s">
        <v>426</v>
      </c>
      <c r="F347" t="s">
        <v>404</v>
      </c>
    </row>
    <row r="348" spans="1:6" hidden="1" x14ac:dyDescent="0.2">
      <c r="A348">
        <v>4067</v>
      </c>
      <c r="B348" t="s">
        <v>894</v>
      </c>
      <c r="C348" t="s">
        <v>895</v>
      </c>
      <c r="D348" t="s">
        <v>896</v>
      </c>
      <c r="E348" t="s">
        <v>677</v>
      </c>
      <c r="F348" t="s">
        <v>404</v>
      </c>
    </row>
    <row r="349" spans="1:6" hidden="1" x14ac:dyDescent="0.2">
      <c r="A349">
        <v>4068</v>
      </c>
      <c r="B349" t="s">
        <v>1466</v>
      </c>
      <c r="C349" t="s">
        <v>488</v>
      </c>
      <c r="D349" t="s">
        <v>1138</v>
      </c>
      <c r="E349" t="s">
        <v>489</v>
      </c>
      <c r="F349" t="s">
        <v>406</v>
      </c>
    </row>
    <row r="350" spans="1:6" hidden="1" x14ac:dyDescent="0.2">
      <c r="A350">
        <v>4069</v>
      </c>
      <c r="B350" t="s">
        <v>1467</v>
      </c>
      <c r="C350" t="s">
        <v>1468</v>
      </c>
      <c r="D350" t="s">
        <v>1622</v>
      </c>
      <c r="E350" t="s">
        <v>418</v>
      </c>
      <c r="F350" t="s">
        <v>406</v>
      </c>
    </row>
    <row r="351" spans="1:6" hidden="1" x14ac:dyDescent="0.2">
      <c r="A351">
        <v>4070</v>
      </c>
      <c r="B351" t="s">
        <v>1469</v>
      </c>
      <c r="C351" t="s">
        <v>1470</v>
      </c>
      <c r="D351" t="s">
        <v>1528</v>
      </c>
      <c r="E351" t="s">
        <v>744</v>
      </c>
      <c r="F351" t="s">
        <v>417</v>
      </c>
    </row>
    <row r="352" spans="1:6" hidden="1" x14ac:dyDescent="0.2">
      <c r="A352">
        <v>4071</v>
      </c>
      <c r="B352" t="s">
        <v>788</v>
      </c>
      <c r="C352" t="s">
        <v>1471</v>
      </c>
      <c r="D352" t="s">
        <v>790</v>
      </c>
      <c r="E352" t="s">
        <v>569</v>
      </c>
      <c r="F352" t="s">
        <v>417</v>
      </c>
    </row>
    <row r="353" spans="1:6" hidden="1" x14ac:dyDescent="0.2">
      <c r="A353">
        <v>4072</v>
      </c>
      <c r="B353" t="s">
        <v>1472</v>
      </c>
      <c r="C353" t="s">
        <v>1473</v>
      </c>
      <c r="D353" t="s">
        <v>1623</v>
      </c>
      <c r="E353" t="s">
        <v>1624</v>
      </c>
      <c r="F353" t="s">
        <v>417</v>
      </c>
    </row>
    <row r="354" spans="1:6" hidden="1" x14ac:dyDescent="0.2">
      <c r="A354">
        <v>4073</v>
      </c>
      <c r="B354" t="s">
        <v>1310</v>
      </c>
      <c r="C354" t="s">
        <v>1474</v>
      </c>
      <c r="D354" t="s">
        <v>1492</v>
      </c>
      <c r="E354" t="s">
        <v>1625</v>
      </c>
      <c r="F354" t="s">
        <v>417</v>
      </c>
    </row>
    <row r="355" spans="1:6" hidden="1" x14ac:dyDescent="0.2">
      <c r="A355">
        <v>4179</v>
      </c>
      <c r="B355" t="s">
        <v>898</v>
      </c>
      <c r="C355" t="s">
        <v>899</v>
      </c>
      <c r="D355" t="s">
        <v>900</v>
      </c>
      <c r="E355" t="s">
        <v>413</v>
      </c>
      <c r="F355" t="s">
        <v>404</v>
      </c>
    </row>
    <row r="356" spans="1:6" hidden="1" x14ac:dyDescent="0.2">
      <c r="A356">
        <v>4180</v>
      </c>
      <c r="B356" t="s">
        <v>601</v>
      </c>
      <c r="C356" t="s">
        <v>901</v>
      </c>
      <c r="D356" t="s">
        <v>602</v>
      </c>
      <c r="E356" t="s">
        <v>902</v>
      </c>
      <c r="F356" t="s">
        <v>404</v>
      </c>
    </row>
    <row r="357" spans="1:6" hidden="1" x14ac:dyDescent="0.2">
      <c r="A357">
        <v>4181</v>
      </c>
      <c r="B357" t="s">
        <v>903</v>
      </c>
      <c r="C357" t="s">
        <v>904</v>
      </c>
      <c r="D357" t="s">
        <v>905</v>
      </c>
      <c r="E357" t="s">
        <v>528</v>
      </c>
      <c r="F357" t="s">
        <v>404</v>
      </c>
    </row>
    <row r="358" spans="1:6" hidden="1" x14ac:dyDescent="0.2">
      <c r="A358">
        <v>4182</v>
      </c>
      <c r="B358" t="s">
        <v>906</v>
      </c>
      <c r="C358" t="s">
        <v>907</v>
      </c>
      <c r="D358" t="s">
        <v>908</v>
      </c>
      <c r="E358" t="s">
        <v>909</v>
      </c>
      <c r="F358" t="s">
        <v>404</v>
      </c>
    </row>
    <row r="359" spans="1:6" hidden="1" x14ac:dyDescent="0.2">
      <c r="A359">
        <v>4183</v>
      </c>
      <c r="B359" t="s">
        <v>1102</v>
      </c>
      <c r="C359" t="s">
        <v>946</v>
      </c>
      <c r="D359" t="s">
        <v>1244</v>
      </c>
      <c r="E359" t="s">
        <v>741</v>
      </c>
      <c r="F359" t="s">
        <v>406</v>
      </c>
    </row>
    <row r="360" spans="1:6" hidden="1" x14ac:dyDescent="0.2">
      <c r="A360">
        <v>4184</v>
      </c>
      <c r="B360" t="s">
        <v>1103</v>
      </c>
      <c r="C360" t="s">
        <v>1104</v>
      </c>
      <c r="D360" t="s">
        <v>1245</v>
      </c>
      <c r="E360" t="s">
        <v>1246</v>
      </c>
      <c r="F360" t="s">
        <v>406</v>
      </c>
    </row>
    <row r="361" spans="1:6" hidden="1" x14ac:dyDescent="0.2">
      <c r="A361">
        <v>4185</v>
      </c>
      <c r="B361" t="s">
        <v>1105</v>
      </c>
      <c r="C361" t="s">
        <v>441</v>
      </c>
      <c r="D361" t="s">
        <v>1247</v>
      </c>
      <c r="E361" t="s">
        <v>443</v>
      </c>
      <c r="F361" t="s">
        <v>406</v>
      </c>
    </row>
    <row r="362" spans="1:6" hidden="1" x14ac:dyDescent="0.2">
      <c r="A362">
        <v>4186</v>
      </c>
      <c r="B362" t="s">
        <v>1106</v>
      </c>
      <c r="C362" t="s">
        <v>603</v>
      </c>
      <c r="D362" t="s">
        <v>1248</v>
      </c>
      <c r="E362" t="s">
        <v>547</v>
      </c>
      <c r="F362" t="s">
        <v>406</v>
      </c>
    </row>
    <row r="363" spans="1:6" hidden="1" x14ac:dyDescent="0.2">
      <c r="A363">
        <v>4187</v>
      </c>
      <c r="B363" t="s">
        <v>1107</v>
      </c>
      <c r="C363" t="s">
        <v>1108</v>
      </c>
      <c r="D363" t="s">
        <v>1249</v>
      </c>
      <c r="E363" t="s">
        <v>600</v>
      </c>
      <c r="F363" t="s">
        <v>406</v>
      </c>
    </row>
    <row r="364" spans="1:6" hidden="1" x14ac:dyDescent="0.2">
      <c r="A364">
        <v>4188</v>
      </c>
      <c r="B364" t="s">
        <v>1109</v>
      </c>
      <c r="C364" t="s">
        <v>1110</v>
      </c>
      <c r="D364" t="s">
        <v>1250</v>
      </c>
      <c r="E364" t="s">
        <v>1251</v>
      </c>
      <c r="F364" t="s">
        <v>406</v>
      </c>
    </row>
    <row r="365" spans="1:6" hidden="1" x14ac:dyDescent="0.2">
      <c r="A365">
        <v>4189</v>
      </c>
      <c r="B365" t="s">
        <v>745</v>
      </c>
      <c r="C365" t="s">
        <v>1111</v>
      </c>
      <c r="D365" t="s">
        <v>746</v>
      </c>
      <c r="E365" t="s">
        <v>744</v>
      </c>
      <c r="F365" t="s">
        <v>406</v>
      </c>
    </row>
    <row r="366" spans="1:6" hidden="1" x14ac:dyDescent="0.2">
      <c r="A366">
        <v>4190</v>
      </c>
      <c r="B366" t="s">
        <v>1475</v>
      </c>
      <c r="C366" t="s">
        <v>1476</v>
      </c>
      <c r="D366" t="s">
        <v>1626</v>
      </c>
      <c r="E366" t="s">
        <v>1537</v>
      </c>
      <c r="F366" t="s">
        <v>417</v>
      </c>
    </row>
    <row r="367" spans="1:6" hidden="1" x14ac:dyDescent="0.2">
      <c r="A367">
        <v>4191</v>
      </c>
      <c r="B367" t="s">
        <v>848</v>
      </c>
      <c r="C367" t="s">
        <v>1477</v>
      </c>
      <c r="D367" t="s">
        <v>1627</v>
      </c>
      <c r="E367" t="s">
        <v>1628</v>
      </c>
      <c r="F367" t="s">
        <v>417</v>
      </c>
    </row>
    <row r="368" spans="1:6" hidden="1" x14ac:dyDescent="0.2">
      <c r="A368">
        <v>4192</v>
      </c>
      <c r="B368" t="s">
        <v>923</v>
      </c>
      <c r="C368" t="s">
        <v>1478</v>
      </c>
      <c r="D368" t="s">
        <v>540</v>
      </c>
      <c r="E368" t="s">
        <v>423</v>
      </c>
      <c r="F368" t="s">
        <v>417</v>
      </c>
    </row>
    <row r="369" spans="1:6" hidden="1" x14ac:dyDescent="0.2">
      <c r="A369">
        <v>4193</v>
      </c>
      <c r="B369" t="s">
        <v>1479</v>
      </c>
      <c r="C369" t="s">
        <v>1088</v>
      </c>
      <c r="D369" t="s">
        <v>1629</v>
      </c>
      <c r="E369" t="s">
        <v>500</v>
      </c>
      <c r="F369" t="s">
        <v>417</v>
      </c>
    </row>
    <row r="370" spans="1:6" hidden="1" x14ac:dyDescent="0.2">
      <c r="A370">
        <v>4194</v>
      </c>
      <c r="B370" t="s">
        <v>801</v>
      </c>
      <c r="C370" t="s">
        <v>1480</v>
      </c>
      <c r="D370" t="s">
        <v>802</v>
      </c>
      <c r="E370" t="s">
        <v>1630</v>
      </c>
      <c r="F370" t="s">
        <v>417</v>
      </c>
    </row>
    <row r="371" spans="1:6" hidden="1" x14ac:dyDescent="0.2">
      <c r="A371">
        <v>4195</v>
      </c>
      <c r="B371" t="s">
        <v>1450</v>
      </c>
      <c r="C371" t="s">
        <v>1481</v>
      </c>
      <c r="D371" t="s">
        <v>1607</v>
      </c>
      <c r="E371" t="s">
        <v>503</v>
      </c>
      <c r="F371" t="s">
        <v>417</v>
      </c>
    </row>
    <row r="372" spans="1:6" hidden="1" x14ac:dyDescent="0.2">
      <c r="A372">
        <v>4314</v>
      </c>
      <c r="B372" t="s">
        <v>911</v>
      </c>
      <c r="C372" t="s">
        <v>912</v>
      </c>
      <c r="D372" t="s">
        <v>913</v>
      </c>
      <c r="E372" t="s">
        <v>914</v>
      </c>
      <c r="F372" t="s">
        <v>404</v>
      </c>
    </row>
    <row r="373" spans="1:6" hidden="1" x14ac:dyDescent="0.2">
      <c r="A373">
        <v>4315</v>
      </c>
      <c r="B373" t="s">
        <v>915</v>
      </c>
      <c r="C373" t="s">
        <v>916</v>
      </c>
      <c r="D373" t="s">
        <v>917</v>
      </c>
      <c r="E373" t="s">
        <v>742</v>
      </c>
      <c r="F373" t="s">
        <v>404</v>
      </c>
    </row>
    <row r="374" spans="1:6" hidden="1" x14ac:dyDescent="0.2">
      <c r="A374">
        <v>4316</v>
      </c>
      <c r="B374" t="s">
        <v>1065</v>
      </c>
      <c r="C374" t="s">
        <v>1096</v>
      </c>
      <c r="D374" t="s">
        <v>1218</v>
      </c>
      <c r="E374" t="s">
        <v>697</v>
      </c>
      <c r="F374" t="s">
        <v>404</v>
      </c>
    </row>
    <row r="375" spans="1:6" hidden="1" x14ac:dyDescent="0.2">
      <c r="A375">
        <v>4317</v>
      </c>
      <c r="B375" t="s">
        <v>1112</v>
      </c>
      <c r="C375" t="s">
        <v>1113</v>
      </c>
      <c r="D375" t="s">
        <v>694</v>
      </c>
      <c r="E375" t="s">
        <v>1252</v>
      </c>
      <c r="F375" t="s">
        <v>404</v>
      </c>
    </row>
    <row r="376" spans="1:6" hidden="1" x14ac:dyDescent="0.2">
      <c r="A376">
        <v>4318</v>
      </c>
      <c r="B376" t="s">
        <v>1114</v>
      </c>
      <c r="C376" t="s">
        <v>1115</v>
      </c>
      <c r="D376" t="s">
        <v>1253</v>
      </c>
      <c r="E376" t="s">
        <v>1254</v>
      </c>
      <c r="F376" t="s">
        <v>406</v>
      </c>
    </row>
    <row r="377" spans="1:6" hidden="1" x14ac:dyDescent="0.2">
      <c r="A377">
        <v>4319</v>
      </c>
      <c r="B377" t="s">
        <v>1116</v>
      </c>
      <c r="C377" t="s">
        <v>1117</v>
      </c>
      <c r="D377" t="s">
        <v>1255</v>
      </c>
      <c r="E377" t="s">
        <v>1256</v>
      </c>
      <c r="F377" t="s">
        <v>406</v>
      </c>
    </row>
    <row r="378" spans="1:6" hidden="1" x14ac:dyDescent="0.2">
      <c r="A378">
        <v>4320</v>
      </c>
      <c r="B378" t="s">
        <v>1482</v>
      </c>
      <c r="C378" t="s">
        <v>415</v>
      </c>
      <c r="D378" t="s">
        <v>1627</v>
      </c>
      <c r="E378" t="s">
        <v>416</v>
      </c>
      <c r="F378" t="s">
        <v>406</v>
      </c>
    </row>
    <row r="379" spans="1:6" hidden="1" x14ac:dyDescent="0.2">
      <c r="A379">
        <v>4457</v>
      </c>
      <c r="B379" t="s">
        <v>433</v>
      </c>
      <c r="C379" t="s">
        <v>930</v>
      </c>
      <c r="D379" t="s">
        <v>435</v>
      </c>
      <c r="E379" t="s">
        <v>931</v>
      </c>
      <c r="F379" t="s">
        <v>404</v>
      </c>
    </row>
    <row r="380" spans="1:6" hidden="1" x14ac:dyDescent="0.2">
      <c r="A380">
        <v>4474</v>
      </c>
      <c r="B380" t="s">
        <v>920</v>
      </c>
      <c r="C380" t="s">
        <v>928</v>
      </c>
      <c r="D380" t="s">
        <v>921</v>
      </c>
      <c r="E380" t="s">
        <v>929</v>
      </c>
      <c r="F380" t="s">
        <v>404</v>
      </c>
    </row>
    <row r="381" spans="1:6" hidden="1" x14ac:dyDescent="0.2">
      <c r="A381">
        <v>4476</v>
      </c>
      <c r="B381" t="s">
        <v>1118</v>
      </c>
      <c r="C381" t="s">
        <v>557</v>
      </c>
      <c r="D381" t="s">
        <v>1257</v>
      </c>
      <c r="E381" t="s">
        <v>559</v>
      </c>
      <c r="F381" t="s">
        <v>406</v>
      </c>
    </row>
    <row r="382" spans="1:6" hidden="1" x14ac:dyDescent="0.2">
      <c r="A382">
        <v>4477</v>
      </c>
      <c r="B382" t="s">
        <v>1119</v>
      </c>
      <c r="C382" t="s">
        <v>1120</v>
      </c>
      <c r="D382" t="s">
        <v>1258</v>
      </c>
      <c r="E382" t="s">
        <v>1259</v>
      </c>
      <c r="F382" t="s">
        <v>406</v>
      </c>
    </row>
    <row r="383" spans="1:6" hidden="1" x14ac:dyDescent="0.2">
      <c r="A383">
        <v>4478</v>
      </c>
      <c r="B383" t="s">
        <v>1121</v>
      </c>
      <c r="C383" t="s">
        <v>1122</v>
      </c>
      <c r="D383" t="s">
        <v>1260</v>
      </c>
      <c r="E383" t="s">
        <v>1261</v>
      </c>
      <c r="F383" t="s">
        <v>406</v>
      </c>
    </row>
    <row r="384" spans="1:6" hidden="1" x14ac:dyDescent="0.2">
      <c r="A384">
        <v>4479</v>
      </c>
      <c r="B384" t="s">
        <v>1123</v>
      </c>
      <c r="C384" t="s">
        <v>897</v>
      </c>
      <c r="D384" t="s">
        <v>1262</v>
      </c>
      <c r="E384" t="s">
        <v>766</v>
      </c>
      <c r="F384" t="s">
        <v>406</v>
      </c>
    </row>
    <row r="385" spans="1:6" hidden="1" x14ac:dyDescent="0.2">
      <c r="A385">
        <v>4480</v>
      </c>
      <c r="B385" t="s">
        <v>1411</v>
      </c>
      <c r="C385" t="s">
        <v>1483</v>
      </c>
      <c r="D385" t="s">
        <v>662</v>
      </c>
      <c r="E385" t="s">
        <v>1631</v>
      </c>
      <c r="F385" t="s">
        <v>406</v>
      </c>
    </row>
    <row r="386" spans="1:6" hidden="1" x14ac:dyDescent="0.2">
      <c r="A386">
        <v>4481</v>
      </c>
      <c r="B386" t="s">
        <v>1302</v>
      </c>
      <c r="C386" t="s">
        <v>1484</v>
      </c>
      <c r="D386" t="s">
        <v>1632</v>
      </c>
      <c r="E386" t="s">
        <v>1633</v>
      </c>
      <c r="F386" t="s">
        <v>417</v>
      </c>
    </row>
    <row r="387" spans="1:6" hidden="1" x14ac:dyDescent="0.2">
      <c r="A387">
        <v>4482</v>
      </c>
      <c r="B387" t="s">
        <v>525</v>
      </c>
      <c r="C387" t="s">
        <v>1485</v>
      </c>
      <c r="D387" t="s">
        <v>526</v>
      </c>
      <c r="E387" t="s">
        <v>1634</v>
      </c>
      <c r="F387" t="s">
        <v>417</v>
      </c>
    </row>
    <row r="388" spans="1:6" hidden="1" x14ac:dyDescent="0.2">
      <c r="A388">
        <v>4483</v>
      </c>
      <c r="B388" t="s">
        <v>788</v>
      </c>
      <c r="C388" t="s">
        <v>552</v>
      </c>
      <c r="D388" t="s">
        <v>790</v>
      </c>
      <c r="E388" t="s">
        <v>553</v>
      </c>
      <c r="F388" t="s">
        <v>417</v>
      </c>
    </row>
    <row r="389" spans="1:6" hidden="1" x14ac:dyDescent="0.2">
      <c r="A389">
        <v>4484</v>
      </c>
      <c r="B389" t="s">
        <v>1291</v>
      </c>
      <c r="C389" t="s">
        <v>1486</v>
      </c>
      <c r="D389" t="s">
        <v>1635</v>
      </c>
      <c r="E389" t="s">
        <v>1636</v>
      </c>
      <c r="F389" t="s">
        <v>417</v>
      </c>
    </row>
    <row r="390" spans="1:6" hidden="1" x14ac:dyDescent="0.2">
      <c r="A390">
        <v>4486</v>
      </c>
      <c r="B390" t="s">
        <v>980</v>
      </c>
      <c r="C390" t="s">
        <v>1487</v>
      </c>
      <c r="D390" t="s">
        <v>1154</v>
      </c>
      <c r="E390" t="s">
        <v>1637</v>
      </c>
      <c r="F390" t="s">
        <v>417</v>
      </c>
    </row>
    <row r="391" spans="1:6" hidden="1" x14ac:dyDescent="0.2">
      <c r="A391">
        <v>4578</v>
      </c>
      <c r="B391" t="s">
        <v>1269</v>
      </c>
      <c r="C391" t="s">
        <v>1488</v>
      </c>
      <c r="D391" t="s">
        <v>1638</v>
      </c>
      <c r="E391" t="s">
        <v>1639</v>
      </c>
      <c r="F391" t="s">
        <v>404</v>
      </c>
    </row>
    <row r="392" spans="1:6" hidden="1" x14ac:dyDescent="0.2">
      <c r="A392">
        <v>4579</v>
      </c>
      <c r="B392" t="s">
        <v>814</v>
      </c>
      <c r="C392" t="s">
        <v>1489</v>
      </c>
      <c r="D392" t="s">
        <v>1640</v>
      </c>
      <c r="E392" t="s">
        <v>816</v>
      </c>
      <c r="F392" t="s">
        <v>404</v>
      </c>
    </row>
    <row r="393" spans="1:6" hidden="1" x14ac:dyDescent="0.2">
      <c r="A393">
        <v>4628</v>
      </c>
      <c r="B393" t="s">
        <v>460</v>
      </c>
      <c r="C393" t="s">
        <v>1124</v>
      </c>
      <c r="D393" t="s">
        <v>462</v>
      </c>
      <c r="E393" t="s">
        <v>426</v>
      </c>
      <c r="F393" t="s">
        <v>406</v>
      </c>
    </row>
    <row r="394" spans="1:6" hidden="1" x14ac:dyDescent="0.2">
      <c r="A394">
        <v>4855</v>
      </c>
      <c r="B394" t="s">
        <v>924</v>
      </c>
      <c r="C394" t="s">
        <v>925</v>
      </c>
      <c r="D394" t="s">
        <v>926</v>
      </c>
      <c r="E394" t="s">
        <v>927</v>
      </c>
      <c r="F394" t="s">
        <v>404</v>
      </c>
    </row>
    <row r="395" spans="1:6" hidden="1" x14ac:dyDescent="0.2">
      <c r="A395">
        <v>4856</v>
      </c>
      <c r="B395" t="s">
        <v>849</v>
      </c>
      <c r="C395" t="s">
        <v>1125</v>
      </c>
      <c r="D395" t="s">
        <v>1135</v>
      </c>
      <c r="E395" t="s">
        <v>1263</v>
      </c>
      <c r="F395" t="s">
        <v>406</v>
      </c>
    </row>
    <row r="396" spans="1:6" hidden="1" x14ac:dyDescent="0.2">
      <c r="A396">
        <v>4857</v>
      </c>
      <c r="B396" t="s">
        <v>1126</v>
      </c>
      <c r="C396" t="s">
        <v>1127</v>
      </c>
      <c r="D396" t="s">
        <v>1264</v>
      </c>
      <c r="E396" t="s">
        <v>504</v>
      </c>
      <c r="F396" t="s">
        <v>406</v>
      </c>
    </row>
    <row r="397" spans="1:6" hidden="1" x14ac:dyDescent="0.2"/>
    <row r="398" spans="1:6" hidden="1" x14ac:dyDescent="0.2"/>
    <row r="399" spans="1:6" hidden="1" x14ac:dyDescent="0.2"/>
    <row r="400" spans="1:6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spans="1:6" hidden="1" x14ac:dyDescent="0.2"/>
    <row r="898" spans="1:6" hidden="1" x14ac:dyDescent="0.2"/>
    <row r="899" spans="1:6" hidden="1" x14ac:dyDescent="0.2"/>
    <row r="900" spans="1:6" x14ac:dyDescent="0.2">
      <c r="A900" s="215" t="s">
        <v>387</v>
      </c>
      <c r="B900" s="223" t="s">
        <v>388</v>
      </c>
      <c r="C900" s="223" t="s">
        <v>389</v>
      </c>
      <c r="D900" s="223" t="s">
        <v>390</v>
      </c>
      <c r="E900" s="223" t="s">
        <v>391</v>
      </c>
      <c r="F900" s="223" t="s">
        <v>127</v>
      </c>
    </row>
    <row r="901" spans="1:6" x14ac:dyDescent="0.2">
      <c r="A901" s="216"/>
      <c r="B901" s="216"/>
      <c r="C901" s="216"/>
      <c r="D901" s="216"/>
      <c r="E901" s="216"/>
      <c r="F901" s="216"/>
    </row>
    <row r="902" spans="1:6" x14ac:dyDescent="0.2">
      <c r="A902" s="216"/>
      <c r="B902" s="216"/>
      <c r="C902" s="216"/>
      <c r="D902" s="216"/>
      <c r="E902" s="216"/>
      <c r="F902" s="216"/>
    </row>
    <row r="903" spans="1:6" x14ac:dyDescent="0.2">
      <c r="A903" s="216"/>
      <c r="B903" s="216"/>
      <c r="C903" s="216"/>
      <c r="D903" s="216"/>
      <c r="E903" s="216"/>
      <c r="F903" s="216"/>
    </row>
    <row r="904" spans="1:6" x14ac:dyDescent="0.2">
      <c r="A904" s="216"/>
      <c r="B904" s="216"/>
      <c r="C904" s="216"/>
      <c r="D904" s="216"/>
      <c r="E904" s="216"/>
      <c r="F904" s="216"/>
    </row>
    <row r="905" spans="1:6" x14ac:dyDescent="0.2">
      <c r="A905" s="216"/>
      <c r="B905" s="216"/>
      <c r="C905" s="216"/>
      <c r="D905" s="216"/>
      <c r="E905" s="216"/>
      <c r="F905" s="216"/>
    </row>
    <row r="906" spans="1:6" x14ac:dyDescent="0.2">
      <c r="A906" s="216"/>
      <c r="B906" s="216"/>
      <c r="C906" s="216"/>
      <c r="D906" s="216"/>
      <c r="E906" s="216"/>
      <c r="F906" s="216"/>
    </row>
    <row r="907" spans="1:6" x14ac:dyDescent="0.2">
      <c r="A907" s="216"/>
      <c r="B907" s="216"/>
      <c r="C907" s="216"/>
      <c r="D907" s="216"/>
      <c r="E907" s="216"/>
      <c r="F907" s="216"/>
    </row>
    <row r="908" spans="1:6" x14ac:dyDescent="0.2">
      <c r="A908" s="216"/>
      <c r="B908" s="216"/>
      <c r="C908" s="216"/>
      <c r="D908" s="216"/>
      <c r="E908" s="216"/>
      <c r="F908" s="216"/>
    </row>
    <row r="909" spans="1:6" x14ac:dyDescent="0.2">
      <c r="A909" s="216"/>
      <c r="B909" s="216"/>
      <c r="C909" s="216"/>
      <c r="D909" s="216"/>
      <c r="E909" s="216"/>
      <c r="F909" s="216"/>
    </row>
    <row r="910" spans="1:6" x14ac:dyDescent="0.2">
      <c r="A910" s="216"/>
      <c r="B910" s="216"/>
      <c r="C910" s="216"/>
      <c r="D910" s="216"/>
      <c r="E910" s="216"/>
      <c r="F910" s="216"/>
    </row>
    <row r="911" spans="1:6" x14ac:dyDescent="0.2">
      <c r="A911" s="216"/>
      <c r="B911" s="216"/>
      <c r="C911" s="216"/>
      <c r="D911" s="216"/>
      <c r="E911" s="216"/>
      <c r="F911" s="216"/>
    </row>
    <row r="912" spans="1:6" x14ac:dyDescent="0.2">
      <c r="A912" s="216"/>
      <c r="B912" s="216"/>
      <c r="C912" s="216"/>
      <c r="D912" s="216"/>
      <c r="E912" s="216"/>
      <c r="F912" s="216"/>
    </row>
    <row r="913" spans="1:6" x14ac:dyDescent="0.2">
      <c r="A913" s="216"/>
      <c r="B913" s="216"/>
      <c r="C913" s="216"/>
      <c r="D913" s="216"/>
      <c r="E913" s="216"/>
      <c r="F913" s="216"/>
    </row>
    <row r="914" spans="1:6" x14ac:dyDescent="0.2">
      <c r="A914" s="216"/>
      <c r="B914" s="216"/>
      <c r="C914" s="216"/>
      <c r="D914" s="216"/>
      <c r="E914" s="216"/>
      <c r="F914" s="216"/>
    </row>
    <row r="915" spans="1:6" x14ac:dyDescent="0.2">
      <c r="A915" s="216"/>
      <c r="B915" s="216"/>
      <c r="C915" s="216"/>
      <c r="D915" s="216"/>
      <c r="E915" s="216"/>
      <c r="F915" s="216"/>
    </row>
    <row r="916" spans="1:6" x14ac:dyDescent="0.2">
      <c r="A916" s="216"/>
      <c r="B916" s="216"/>
      <c r="C916" s="216"/>
      <c r="D916" s="216"/>
      <c r="E916" s="216"/>
      <c r="F916" s="216"/>
    </row>
    <row r="917" spans="1:6" x14ac:dyDescent="0.2">
      <c r="A917" s="216"/>
      <c r="B917" s="216"/>
      <c r="C917" s="216"/>
      <c r="D917" s="216"/>
      <c r="E917" s="216"/>
      <c r="F917" s="216"/>
    </row>
    <row r="918" spans="1:6" x14ac:dyDescent="0.2">
      <c r="A918" s="216"/>
      <c r="B918" s="216"/>
      <c r="C918" s="216"/>
      <c r="D918" s="216"/>
      <c r="E918" s="216"/>
      <c r="F918" s="216"/>
    </row>
    <row r="919" spans="1:6" x14ac:dyDescent="0.2">
      <c r="A919" s="216"/>
      <c r="B919" s="216"/>
      <c r="C919" s="216"/>
      <c r="D919" s="216"/>
      <c r="E919" s="216"/>
      <c r="F919" s="216"/>
    </row>
    <row r="920" spans="1:6" x14ac:dyDescent="0.2">
      <c r="A920" s="216"/>
      <c r="B920" s="216"/>
      <c r="C920" s="216"/>
      <c r="D920" s="216"/>
      <c r="E920" s="216"/>
      <c r="F920" s="216"/>
    </row>
    <row r="921" spans="1:6" x14ac:dyDescent="0.2">
      <c r="A921" s="216"/>
      <c r="B921" s="216"/>
      <c r="C921" s="216"/>
      <c r="D921" s="216"/>
      <c r="E921" s="216"/>
      <c r="F921" s="216"/>
    </row>
    <row r="922" spans="1:6" x14ac:dyDescent="0.2">
      <c r="A922" s="216"/>
      <c r="B922" s="216"/>
      <c r="C922" s="216"/>
      <c r="D922" s="216"/>
      <c r="E922" s="216"/>
      <c r="F922" s="216"/>
    </row>
    <row r="923" spans="1:6" x14ac:dyDescent="0.2">
      <c r="A923" s="216"/>
      <c r="B923" s="216"/>
      <c r="C923" s="216"/>
      <c r="D923" s="216"/>
      <c r="E923" s="216"/>
      <c r="F923" s="216"/>
    </row>
    <row r="924" spans="1:6" x14ac:dyDescent="0.2">
      <c r="A924" s="216"/>
      <c r="B924" s="216"/>
      <c r="C924" s="216"/>
      <c r="D924" s="216"/>
      <c r="E924" s="216"/>
      <c r="F924" s="216"/>
    </row>
    <row r="925" spans="1:6" x14ac:dyDescent="0.2">
      <c r="A925" s="216"/>
      <c r="B925" s="216"/>
      <c r="C925" s="216"/>
      <c r="D925" s="216"/>
      <c r="E925" s="216"/>
      <c r="F925" s="216"/>
    </row>
    <row r="926" spans="1:6" x14ac:dyDescent="0.2">
      <c r="A926" s="216"/>
      <c r="B926" s="216"/>
      <c r="C926" s="216"/>
      <c r="D926" s="216"/>
      <c r="E926" s="216"/>
      <c r="F926" s="216"/>
    </row>
    <row r="927" spans="1:6" x14ac:dyDescent="0.2">
      <c r="A927" s="216"/>
      <c r="B927" s="216"/>
      <c r="C927" s="216"/>
      <c r="D927" s="216"/>
      <c r="E927" s="216"/>
      <c r="F927" s="216"/>
    </row>
    <row r="928" spans="1:6" x14ac:dyDescent="0.2">
      <c r="A928" s="216"/>
      <c r="B928" s="216"/>
      <c r="C928" s="216"/>
      <c r="D928" s="216"/>
      <c r="E928" s="216"/>
      <c r="F928" s="216"/>
    </row>
    <row r="929" spans="1:6" x14ac:dyDescent="0.2">
      <c r="A929" s="216"/>
      <c r="B929" s="216"/>
      <c r="C929" s="216"/>
      <c r="D929" s="216"/>
      <c r="E929" s="216"/>
      <c r="F929" s="216"/>
    </row>
    <row r="930" spans="1:6" x14ac:dyDescent="0.2">
      <c r="A930" s="216"/>
      <c r="B930" s="216"/>
      <c r="C930" s="216"/>
      <c r="D930" s="216"/>
      <c r="E930" s="216"/>
      <c r="F930" s="216"/>
    </row>
    <row r="931" spans="1:6" x14ac:dyDescent="0.2">
      <c r="A931" s="216"/>
      <c r="B931" s="216"/>
      <c r="C931" s="216"/>
      <c r="D931" s="216"/>
      <c r="E931" s="216"/>
      <c r="F931" s="216"/>
    </row>
    <row r="932" spans="1:6" x14ac:dyDescent="0.2">
      <c r="A932" s="216"/>
      <c r="B932" s="216"/>
      <c r="C932" s="216"/>
      <c r="D932" s="216"/>
      <c r="E932" s="216"/>
      <c r="F932" s="216"/>
    </row>
    <row r="933" spans="1:6" x14ac:dyDescent="0.2">
      <c r="A933" s="216"/>
      <c r="B933" s="216"/>
      <c r="C933" s="216"/>
      <c r="D933" s="216"/>
      <c r="E933" s="216"/>
      <c r="F933" s="216"/>
    </row>
    <row r="934" spans="1:6" x14ac:dyDescent="0.2">
      <c r="A934" s="216"/>
      <c r="B934" s="216"/>
      <c r="C934" s="216"/>
      <c r="D934" s="216"/>
      <c r="E934" s="216"/>
      <c r="F934" s="216"/>
    </row>
    <row r="935" spans="1:6" x14ac:dyDescent="0.2">
      <c r="A935" s="216"/>
      <c r="B935" s="216"/>
      <c r="C935" s="216"/>
      <c r="D935" s="216"/>
      <c r="E935" s="216"/>
      <c r="F935" s="216"/>
    </row>
    <row r="936" spans="1:6" x14ac:dyDescent="0.2">
      <c r="A936" s="216"/>
      <c r="B936" s="216"/>
      <c r="C936" s="216"/>
      <c r="D936" s="216"/>
      <c r="E936" s="216"/>
      <c r="F936" s="216"/>
    </row>
    <row r="937" spans="1:6" x14ac:dyDescent="0.2">
      <c r="A937" s="216"/>
      <c r="B937" s="216"/>
      <c r="C937" s="216"/>
      <c r="D937" s="216"/>
      <c r="E937" s="216"/>
      <c r="F937" s="216"/>
    </row>
    <row r="938" spans="1:6" x14ac:dyDescent="0.2">
      <c r="A938" s="216"/>
      <c r="B938" s="216"/>
      <c r="C938" s="216"/>
      <c r="D938" s="216"/>
      <c r="E938" s="216"/>
      <c r="F938" s="216"/>
    </row>
    <row r="939" spans="1:6" x14ac:dyDescent="0.2">
      <c r="A939" s="216"/>
      <c r="B939" s="216"/>
      <c r="C939" s="216"/>
      <c r="D939" s="216"/>
      <c r="E939" s="216"/>
      <c r="F939" s="216"/>
    </row>
    <row r="940" spans="1:6" x14ac:dyDescent="0.2">
      <c r="A940" s="216"/>
      <c r="B940" s="216"/>
      <c r="C940" s="216"/>
      <c r="D940" s="216"/>
      <c r="E940" s="216"/>
      <c r="F940" s="216"/>
    </row>
    <row r="941" spans="1:6" x14ac:dyDescent="0.2">
      <c r="A941" s="216"/>
      <c r="B941" s="216"/>
      <c r="C941" s="216"/>
      <c r="D941" s="216"/>
      <c r="E941" s="216"/>
      <c r="F941" s="216"/>
    </row>
    <row r="942" spans="1:6" x14ac:dyDescent="0.2">
      <c r="A942" s="216"/>
      <c r="B942" s="216"/>
      <c r="C942" s="216"/>
      <c r="D942" s="216"/>
      <c r="E942" s="216"/>
      <c r="F942" s="216"/>
    </row>
    <row r="943" spans="1:6" x14ac:dyDescent="0.2">
      <c r="A943" s="216"/>
      <c r="B943" s="216"/>
      <c r="C943" s="216"/>
      <c r="D943" s="216"/>
      <c r="E943" s="216"/>
      <c r="F943" s="216"/>
    </row>
    <row r="944" spans="1:6" x14ac:dyDescent="0.2">
      <c r="A944" s="216"/>
      <c r="B944" s="216"/>
      <c r="C944" s="216"/>
      <c r="D944" s="216"/>
      <c r="E944" s="216"/>
      <c r="F944" s="216"/>
    </row>
    <row r="945" spans="1:6" x14ac:dyDescent="0.2">
      <c r="A945" s="216"/>
      <c r="B945" s="216"/>
      <c r="C945" s="216"/>
      <c r="D945" s="216"/>
      <c r="E945" s="216"/>
      <c r="F945" s="216"/>
    </row>
    <row r="946" spans="1:6" x14ac:dyDescent="0.2">
      <c r="A946" s="216"/>
      <c r="B946" s="216"/>
      <c r="C946" s="216"/>
      <c r="D946" s="216"/>
      <c r="E946" s="216"/>
      <c r="F946" s="216"/>
    </row>
    <row r="947" spans="1:6" x14ac:dyDescent="0.2">
      <c r="A947" s="216"/>
      <c r="B947" s="216"/>
      <c r="C947" s="216"/>
      <c r="D947" s="216"/>
      <c r="E947" s="216"/>
      <c r="F947" s="216"/>
    </row>
    <row r="948" spans="1:6" x14ac:dyDescent="0.2">
      <c r="A948" s="216"/>
      <c r="B948" s="216"/>
      <c r="C948" s="216"/>
      <c r="D948" s="216"/>
      <c r="E948" s="216"/>
      <c r="F948" s="216"/>
    </row>
    <row r="949" spans="1:6" x14ac:dyDescent="0.2">
      <c r="A949" s="216"/>
      <c r="B949" s="216"/>
      <c r="C949" s="216"/>
      <c r="D949" s="216"/>
      <c r="E949" s="216"/>
      <c r="F949" s="216"/>
    </row>
    <row r="950" spans="1:6" x14ac:dyDescent="0.2">
      <c r="A950" s="216"/>
      <c r="B950" s="216"/>
      <c r="C950" s="216"/>
      <c r="D950" s="216"/>
      <c r="E950" s="216"/>
      <c r="F950" s="216"/>
    </row>
    <row r="951" spans="1:6" x14ac:dyDescent="0.2">
      <c r="A951" s="216"/>
      <c r="B951" s="216"/>
      <c r="C951" s="216"/>
      <c r="D951" s="216"/>
      <c r="E951" s="216"/>
      <c r="F951" s="216"/>
    </row>
    <row r="952" spans="1:6" x14ac:dyDescent="0.2">
      <c r="A952" s="216"/>
      <c r="B952" s="216"/>
      <c r="C952" s="216"/>
      <c r="D952" s="216"/>
      <c r="E952" s="216"/>
      <c r="F952" s="216"/>
    </row>
    <row r="953" spans="1:6" x14ac:dyDescent="0.2">
      <c r="A953" s="216"/>
      <c r="B953" s="216"/>
      <c r="C953" s="216"/>
      <c r="D953" s="216"/>
      <c r="E953" s="216"/>
      <c r="F953" s="216"/>
    </row>
    <row r="954" spans="1:6" x14ac:dyDescent="0.2">
      <c r="A954" s="216"/>
      <c r="B954" s="216"/>
      <c r="C954" s="216"/>
      <c r="D954" s="216"/>
      <c r="E954" s="216"/>
      <c r="F954" s="216"/>
    </row>
    <row r="955" spans="1:6" x14ac:dyDescent="0.2">
      <c r="A955" s="216"/>
      <c r="B955" s="216"/>
      <c r="C955" s="216"/>
      <c r="D955" s="216"/>
      <c r="E955" s="216"/>
      <c r="F955" s="216"/>
    </row>
    <row r="956" spans="1:6" x14ac:dyDescent="0.2">
      <c r="A956" s="216"/>
      <c r="B956" s="216"/>
      <c r="C956" s="216"/>
      <c r="D956" s="216"/>
      <c r="E956" s="216"/>
      <c r="F956" s="216"/>
    </row>
    <row r="957" spans="1:6" x14ac:dyDescent="0.2">
      <c r="A957" s="216"/>
      <c r="B957" s="216"/>
      <c r="C957" s="216"/>
      <c r="D957" s="216"/>
      <c r="E957" s="216"/>
      <c r="F957" s="216"/>
    </row>
    <row r="958" spans="1:6" x14ac:dyDescent="0.2">
      <c r="A958" s="216"/>
      <c r="B958" s="216"/>
      <c r="C958" s="216"/>
      <c r="D958" s="216"/>
      <c r="E958" s="216"/>
      <c r="F958" s="216"/>
    </row>
    <row r="959" spans="1:6" x14ac:dyDescent="0.2">
      <c r="A959" s="216"/>
      <c r="B959" s="216"/>
      <c r="C959" s="216"/>
      <c r="D959" s="216"/>
      <c r="E959" s="216"/>
      <c r="F959" s="216"/>
    </row>
    <row r="960" spans="1:6" x14ac:dyDescent="0.2">
      <c r="A960" s="216"/>
      <c r="B960" s="216"/>
      <c r="C960" s="216"/>
      <c r="D960" s="216"/>
      <c r="E960" s="216"/>
      <c r="F960" s="216"/>
    </row>
    <row r="961" spans="1:6" x14ac:dyDescent="0.2">
      <c r="A961" s="216"/>
      <c r="B961" s="216"/>
      <c r="C961" s="216"/>
      <c r="D961" s="216"/>
      <c r="E961" s="216"/>
      <c r="F961" s="216"/>
    </row>
    <row r="962" spans="1:6" x14ac:dyDescent="0.2">
      <c r="A962" s="216"/>
      <c r="B962" s="216"/>
      <c r="C962" s="216"/>
      <c r="D962" s="216"/>
      <c r="E962" s="216"/>
      <c r="F962" s="216"/>
    </row>
    <row r="963" spans="1:6" x14ac:dyDescent="0.2">
      <c r="A963" s="216"/>
      <c r="B963" s="216"/>
      <c r="C963" s="216"/>
      <c r="D963" s="216"/>
      <c r="E963" s="216"/>
      <c r="F963" s="216"/>
    </row>
    <row r="964" spans="1:6" x14ac:dyDescent="0.2">
      <c r="A964" s="216"/>
      <c r="B964" s="216"/>
      <c r="C964" s="216"/>
      <c r="D964" s="216"/>
      <c r="E964" s="216"/>
      <c r="F964" s="216"/>
    </row>
    <row r="965" spans="1:6" x14ac:dyDescent="0.2">
      <c r="A965" s="216"/>
      <c r="B965" s="216"/>
      <c r="C965" s="216"/>
      <c r="D965" s="216"/>
      <c r="E965" s="216"/>
      <c r="F965" s="216"/>
    </row>
    <row r="966" spans="1:6" x14ac:dyDescent="0.2">
      <c r="A966" s="216"/>
      <c r="B966" s="216"/>
      <c r="C966" s="216"/>
      <c r="D966" s="216"/>
      <c r="E966" s="216"/>
      <c r="F966" s="216"/>
    </row>
    <row r="967" spans="1:6" x14ac:dyDescent="0.2">
      <c r="A967" s="216"/>
      <c r="B967" s="216"/>
      <c r="C967" s="216"/>
      <c r="D967" s="216"/>
      <c r="E967" s="216"/>
      <c r="F967" s="216"/>
    </row>
    <row r="968" spans="1:6" x14ac:dyDescent="0.2">
      <c r="A968" s="216"/>
      <c r="B968" s="216"/>
      <c r="C968" s="216"/>
      <c r="D968" s="216"/>
      <c r="E968" s="216"/>
      <c r="F968" s="216"/>
    </row>
    <row r="969" spans="1:6" x14ac:dyDescent="0.2">
      <c r="A969" s="216"/>
      <c r="B969" s="216"/>
      <c r="C969" s="216"/>
      <c r="D969" s="216"/>
      <c r="E969" s="216"/>
      <c r="F969" s="216"/>
    </row>
    <row r="970" spans="1:6" x14ac:dyDescent="0.2">
      <c r="A970" s="216"/>
      <c r="B970" s="216"/>
      <c r="C970" s="216"/>
      <c r="D970" s="216"/>
      <c r="E970" s="216"/>
      <c r="F970" s="216"/>
    </row>
    <row r="971" spans="1:6" x14ac:dyDescent="0.2">
      <c r="A971" s="216"/>
      <c r="B971" s="216"/>
      <c r="C971" s="216"/>
      <c r="D971" s="216"/>
      <c r="E971" s="216"/>
      <c r="F971" s="216"/>
    </row>
    <row r="972" spans="1:6" x14ac:dyDescent="0.2">
      <c r="A972" s="216"/>
      <c r="B972" s="216"/>
      <c r="C972" s="216"/>
      <c r="D972" s="216"/>
      <c r="E972" s="216"/>
      <c r="F972" s="216"/>
    </row>
    <row r="973" spans="1:6" x14ac:dyDescent="0.2">
      <c r="A973" s="216"/>
      <c r="B973" s="216"/>
      <c r="C973" s="216"/>
      <c r="D973" s="216"/>
      <c r="E973" s="216"/>
      <c r="F973" s="216"/>
    </row>
    <row r="974" spans="1:6" x14ac:dyDescent="0.2">
      <c r="A974" s="216"/>
      <c r="B974" s="216"/>
      <c r="C974" s="216"/>
      <c r="D974" s="216"/>
      <c r="E974" s="216"/>
      <c r="F974" s="216"/>
    </row>
    <row r="975" spans="1:6" x14ac:dyDescent="0.2">
      <c r="A975" s="216"/>
      <c r="B975" s="216"/>
      <c r="C975" s="216"/>
      <c r="D975" s="216"/>
      <c r="E975" s="216"/>
      <c r="F975" s="216"/>
    </row>
    <row r="976" spans="1:6" x14ac:dyDescent="0.2">
      <c r="A976" s="216"/>
      <c r="B976" s="216"/>
      <c r="C976" s="216"/>
      <c r="D976" s="216"/>
      <c r="E976" s="216"/>
      <c r="F976" s="216"/>
    </row>
    <row r="977" spans="1:6" x14ac:dyDescent="0.2">
      <c r="A977" s="216"/>
      <c r="B977" s="216"/>
      <c r="C977" s="216"/>
      <c r="D977" s="216"/>
      <c r="E977" s="216"/>
      <c r="F977" s="216"/>
    </row>
    <row r="978" spans="1:6" x14ac:dyDescent="0.2">
      <c r="A978" s="216"/>
      <c r="B978" s="216"/>
      <c r="C978" s="216"/>
      <c r="D978" s="216"/>
      <c r="E978" s="216"/>
      <c r="F978" s="216"/>
    </row>
    <row r="979" spans="1:6" x14ac:dyDescent="0.2">
      <c r="A979" s="216"/>
      <c r="B979" s="216"/>
      <c r="C979" s="216"/>
      <c r="D979" s="216"/>
      <c r="E979" s="216"/>
      <c r="F979" s="216"/>
    </row>
    <row r="980" spans="1:6" x14ac:dyDescent="0.2">
      <c r="A980" s="216"/>
      <c r="B980" s="216"/>
      <c r="C980" s="216"/>
      <c r="D980" s="216"/>
      <c r="E980" s="216"/>
      <c r="F980" s="216"/>
    </row>
    <row r="981" spans="1:6" x14ac:dyDescent="0.2">
      <c r="A981" s="216"/>
      <c r="B981" s="216"/>
      <c r="C981" s="216"/>
      <c r="D981" s="216"/>
      <c r="E981" s="216"/>
      <c r="F981" s="216"/>
    </row>
    <row r="982" spans="1:6" x14ac:dyDescent="0.2">
      <c r="A982" s="216"/>
      <c r="B982" s="216"/>
      <c r="C982" s="216"/>
      <c r="D982" s="216"/>
      <c r="E982" s="216"/>
      <c r="F982" s="216"/>
    </row>
    <row r="983" spans="1:6" x14ac:dyDescent="0.2">
      <c r="A983" s="216"/>
      <c r="B983" s="216"/>
      <c r="C983" s="216"/>
      <c r="D983" s="216"/>
      <c r="E983" s="216"/>
      <c r="F983" s="216"/>
    </row>
    <row r="984" spans="1:6" x14ac:dyDescent="0.2">
      <c r="A984" s="216"/>
      <c r="B984" s="216"/>
      <c r="C984" s="216"/>
      <c r="D984" s="216"/>
      <c r="E984" s="216"/>
      <c r="F984" s="216"/>
    </row>
    <row r="985" spans="1:6" x14ac:dyDescent="0.2">
      <c r="A985" s="216"/>
      <c r="B985" s="216"/>
      <c r="C985" s="216"/>
      <c r="D985" s="216"/>
      <c r="E985" s="216"/>
      <c r="F985" s="216"/>
    </row>
    <row r="986" spans="1:6" x14ac:dyDescent="0.2">
      <c r="A986" s="216"/>
      <c r="B986" s="216"/>
      <c r="C986" s="216"/>
      <c r="D986" s="216"/>
      <c r="E986" s="216"/>
      <c r="F986" s="216"/>
    </row>
    <row r="987" spans="1:6" x14ac:dyDescent="0.2">
      <c r="A987" s="216"/>
      <c r="B987" s="216"/>
      <c r="C987" s="216"/>
      <c r="D987" s="216"/>
      <c r="E987" s="216"/>
      <c r="F987" s="216"/>
    </row>
    <row r="988" spans="1:6" x14ac:dyDescent="0.2">
      <c r="A988" s="216"/>
      <c r="B988" s="216"/>
      <c r="C988" s="216"/>
      <c r="D988" s="216"/>
      <c r="E988" s="216"/>
      <c r="F988" s="216"/>
    </row>
    <row r="989" spans="1:6" x14ac:dyDescent="0.2">
      <c r="A989" s="216"/>
      <c r="B989" s="216"/>
      <c r="C989" s="216"/>
      <c r="D989" s="216"/>
      <c r="E989" s="216"/>
      <c r="F989" s="216"/>
    </row>
    <row r="990" spans="1:6" x14ac:dyDescent="0.2">
      <c r="A990" s="216"/>
      <c r="B990" s="216"/>
      <c r="C990" s="216"/>
      <c r="D990" s="216"/>
      <c r="E990" s="216"/>
      <c r="F990" s="216"/>
    </row>
    <row r="991" spans="1:6" x14ac:dyDescent="0.2">
      <c r="A991" s="216"/>
      <c r="B991" s="216"/>
      <c r="C991" s="216"/>
      <c r="D991" s="216"/>
      <c r="E991" s="216"/>
      <c r="F991" s="216"/>
    </row>
    <row r="992" spans="1:6" x14ac:dyDescent="0.2">
      <c r="A992" s="216"/>
      <c r="B992" s="216"/>
      <c r="C992" s="216"/>
      <c r="D992" s="216"/>
      <c r="E992" s="216"/>
      <c r="F992" s="216"/>
    </row>
    <row r="993" spans="1:6" x14ac:dyDescent="0.2">
      <c r="A993" s="216"/>
      <c r="B993" s="216"/>
      <c r="C993" s="216"/>
      <c r="D993" s="216"/>
      <c r="E993" s="216"/>
      <c r="F993" s="216"/>
    </row>
    <row r="994" spans="1:6" x14ac:dyDescent="0.2">
      <c r="A994" s="216"/>
      <c r="B994" s="216"/>
      <c r="C994" s="216"/>
      <c r="D994" s="216"/>
      <c r="E994" s="216"/>
      <c r="F994" s="216"/>
    </row>
    <row r="995" spans="1:6" x14ac:dyDescent="0.2">
      <c r="A995" s="216"/>
      <c r="B995" s="216"/>
      <c r="C995" s="216"/>
      <c r="D995" s="216"/>
      <c r="E995" s="216"/>
      <c r="F995" s="216"/>
    </row>
    <row r="996" spans="1:6" x14ac:dyDescent="0.2">
      <c r="A996" s="216"/>
      <c r="B996" s="216"/>
      <c r="C996" s="216"/>
      <c r="D996" s="216"/>
      <c r="E996" s="216"/>
      <c r="F996" s="216"/>
    </row>
    <row r="997" spans="1:6" x14ac:dyDescent="0.2">
      <c r="A997" s="216"/>
      <c r="B997" s="216"/>
      <c r="C997" s="216"/>
      <c r="D997" s="216"/>
      <c r="E997" s="216"/>
      <c r="F997" s="216"/>
    </row>
    <row r="998" spans="1:6" x14ac:dyDescent="0.2">
      <c r="A998" s="216"/>
      <c r="B998" s="216"/>
      <c r="C998" s="216"/>
      <c r="D998" s="216"/>
      <c r="E998" s="216"/>
      <c r="F998" s="216"/>
    </row>
    <row r="999" spans="1:6" x14ac:dyDescent="0.2">
      <c r="A999" s="216"/>
      <c r="B999" s="216"/>
      <c r="C999" s="216"/>
      <c r="D999" s="216"/>
      <c r="E999" s="216"/>
      <c r="F999" s="216"/>
    </row>
    <row r="1000" spans="1:6" x14ac:dyDescent="0.2">
      <c r="A1000" s="216"/>
      <c r="B1000" s="216"/>
      <c r="C1000" s="216"/>
      <c r="D1000" s="216"/>
      <c r="E1000" s="216"/>
      <c r="F1000" s="216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50"/>
  </sheetPr>
  <dimension ref="A1:R74"/>
  <sheetViews>
    <sheetView tabSelected="1" topLeftCell="B2" zoomScaleNormal="100" zoomScaleSheetLayoutView="100" workbookViewId="0">
      <selection activeCell="F4" sqref="F4:I4"/>
    </sheetView>
  </sheetViews>
  <sheetFormatPr defaultRowHeight="13" x14ac:dyDescent="0.2"/>
  <cols>
    <col min="1" max="1" width="2.36328125" style="28" hidden="1" customWidth="1"/>
    <col min="2" max="2" width="3.6328125" customWidth="1"/>
    <col min="3" max="3" width="12.453125" customWidth="1"/>
    <col min="4" max="4" width="4.6328125" customWidth="1"/>
    <col min="5" max="5" width="14.08984375" customWidth="1"/>
    <col min="6" max="6" width="6.26953125" customWidth="1"/>
    <col min="7" max="7" width="4.6328125" customWidth="1"/>
    <col min="8" max="8" width="14.08984375" customWidth="1"/>
    <col min="9" max="9" width="6.26953125" customWidth="1"/>
    <col min="10" max="10" width="1.26953125" style="28" customWidth="1"/>
    <col min="11" max="11" width="3.08984375" style="29" customWidth="1"/>
    <col min="12" max="12" width="3.26953125" style="29" customWidth="1"/>
    <col min="13" max="13" width="4.6328125" style="29" customWidth="1"/>
    <col min="14" max="14" width="15.7265625" style="29" customWidth="1"/>
    <col min="15" max="16" width="9.6328125" style="29" customWidth="1"/>
    <col min="17" max="18" width="4.08984375" style="28" customWidth="1"/>
    <col min="19" max="252" width="9" style="28"/>
    <col min="253" max="253" width="0" style="28" hidden="1" customWidth="1"/>
    <col min="254" max="254" width="4.6328125" style="28" customWidth="1"/>
    <col min="255" max="255" width="8.6328125" style="28" customWidth="1"/>
    <col min="256" max="256" width="4.6328125" style="28" customWidth="1"/>
    <col min="257" max="257" width="12.6328125" style="28" customWidth="1"/>
    <col min="258" max="258" width="8.6328125" style="28" customWidth="1"/>
    <col min="259" max="259" width="4.6328125" style="28" customWidth="1"/>
    <col min="260" max="260" width="12.6328125" style="28" customWidth="1"/>
    <col min="261" max="261" width="8.6328125" style="28" customWidth="1"/>
    <col min="262" max="262" width="4.6328125" style="28" customWidth="1"/>
    <col min="263" max="263" width="12.6328125" style="28" customWidth="1"/>
    <col min="264" max="264" width="8.6328125" style="28" customWidth="1"/>
    <col min="265" max="265" width="1.26953125" style="28" customWidth="1"/>
    <col min="266" max="266" width="3.08984375" style="28" customWidth="1"/>
    <col min="267" max="267" width="2.6328125" style="28" customWidth="1"/>
    <col min="268" max="268" width="4.6328125" style="28" customWidth="1"/>
    <col min="269" max="269" width="12.6328125" style="28" customWidth="1"/>
    <col min="270" max="272" width="7.6328125" style="28" customWidth="1"/>
    <col min="273" max="274" width="4.08984375" style="28" customWidth="1"/>
    <col min="275" max="508" width="9" style="28"/>
    <col min="509" max="509" width="0" style="28" hidden="1" customWidth="1"/>
    <col min="510" max="510" width="4.6328125" style="28" customWidth="1"/>
    <col min="511" max="511" width="8.6328125" style="28" customWidth="1"/>
    <col min="512" max="512" width="4.6328125" style="28" customWidth="1"/>
    <col min="513" max="513" width="12.6328125" style="28" customWidth="1"/>
    <col min="514" max="514" width="8.6328125" style="28" customWidth="1"/>
    <col min="515" max="515" width="4.6328125" style="28" customWidth="1"/>
    <col min="516" max="516" width="12.6328125" style="28" customWidth="1"/>
    <col min="517" max="517" width="8.6328125" style="28" customWidth="1"/>
    <col min="518" max="518" width="4.6328125" style="28" customWidth="1"/>
    <col min="519" max="519" width="12.6328125" style="28" customWidth="1"/>
    <col min="520" max="520" width="8.6328125" style="28" customWidth="1"/>
    <col min="521" max="521" width="1.26953125" style="28" customWidth="1"/>
    <col min="522" max="522" width="3.08984375" style="28" customWidth="1"/>
    <col min="523" max="523" width="2.6328125" style="28" customWidth="1"/>
    <col min="524" max="524" width="4.6328125" style="28" customWidth="1"/>
    <col min="525" max="525" width="12.6328125" style="28" customWidth="1"/>
    <col min="526" max="528" width="7.6328125" style="28" customWidth="1"/>
    <col min="529" max="530" width="4.08984375" style="28" customWidth="1"/>
    <col min="531" max="764" width="9" style="28"/>
    <col min="765" max="765" width="0" style="28" hidden="1" customWidth="1"/>
    <col min="766" max="766" width="4.6328125" style="28" customWidth="1"/>
    <col min="767" max="767" width="8.6328125" style="28" customWidth="1"/>
    <col min="768" max="768" width="4.6328125" style="28" customWidth="1"/>
    <col min="769" max="769" width="12.6328125" style="28" customWidth="1"/>
    <col min="770" max="770" width="8.6328125" style="28" customWidth="1"/>
    <col min="771" max="771" width="4.6328125" style="28" customWidth="1"/>
    <col min="772" max="772" width="12.6328125" style="28" customWidth="1"/>
    <col min="773" max="773" width="8.6328125" style="28" customWidth="1"/>
    <col min="774" max="774" width="4.6328125" style="28" customWidth="1"/>
    <col min="775" max="775" width="12.6328125" style="28" customWidth="1"/>
    <col min="776" max="776" width="8.6328125" style="28" customWidth="1"/>
    <col min="777" max="777" width="1.26953125" style="28" customWidth="1"/>
    <col min="778" max="778" width="3.08984375" style="28" customWidth="1"/>
    <col min="779" max="779" width="2.6328125" style="28" customWidth="1"/>
    <col min="780" max="780" width="4.6328125" style="28" customWidth="1"/>
    <col min="781" max="781" width="12.6328125" style="28" customWidth="1"/>
    <col min="782" max="784" width="7.6328125" style="28" customWidth="1"/>
    <col min="785" max="786" width="4.08984375" style="28" customWidth="1"/>
    <col min="787" max="1020" width="9" style="28"/>
    <col min="1021" max="1021" width="0" style="28" hidden="1" customWidth="1"/>
    <col min="1022" max="1022" width="4.6328125" style="28" customWidth="1"/>
    <col min="1023" max="1023" width="8.6328125" style="28" customWidth="1"/>
    <col min="1024" max="1024" width="4.6328125" style="28" customWidth="1"/>
    <col min="1025" max="1025" width="12.6328125" style="28" customWidth="1"/>
    <col min="1026" max="1026" width="8.6328125" style="28" customWidth="1"/>
    <col min="1027" max="1027" width="4.6328125" style="28" customWidth="1"/>
    <col min="1028" max="1028" width="12.6328125" style="28" customWidth="1"/>
    <col min="1029" max="1029" width="8.6328125" style="28" customWidth="1"/>
    <col min="1030" max="1030" width="4.6328125" style="28" customWidth="1"/>
    <col min="1031" max="1031" width="12.6328125" style="28" customWidth="1"/>
    <col min="1032" max="1032" width="8.6328125" style="28" customWidth="1"/>
    <col min="1033" max="1033" width="1.26953125" style="28" customWidth="1"/>
    <col min="1034" max="1034" width="3.08984375" style="28" customWidth="1"/>
    <col min="1035" max="1035" width="2.6328125" style="28" customWidth="1"/>
    <col min="1036" max="1036" width="4.6328125" style="28" customWidth="1"/>
    <col min="1037" max="1037" width="12.6328125" style="28" customWidth="1"/>
    <col min="1038" max="1040" width="7.6328125" style="28" customWidth="1"/>
    <col min="1041" max="1042" width="4.08984375" style="28" customWidth="1"/>
    <col min="1043" max="1276" width="9" style="28"/>
    <col min="1277" max="1277" width="0" style="28" hidden="1" customWidth="1"/>
    <col min="1278" max="1278" width="4.6328125" style="28" customWidth="1"/>
    <col min="1279" max="1279" width="8.6328125" style="28" customWidth="1"/>
    <col min="1280" max="1280" width="4.6328125" style="28" customWidth="1"/>
    <col min="1281" max="1281" width="12.6328125" style="28" customWidth="1"/>
    <col min="1282" max="1282" width="8.6328125" style="28" customWidth="1"/>
    <col min="1283" max="1283" width="4.6328125" style="28" customWidth="1"/>
    <col min="1284" max="1284" width="12.6328125" style="28" customWidth="1"/>
    <col min="1285" max="1285" width="8.6328125" style="28" customWidth="1"/>
    <col min="1286" max="1286" width="4.6328125" style="28" customWidth="1"/>
    <col min="1287" max="1287" width="12.6328125" style="28" customWidth="1"/>
    <col min="1288" max="1288" width="8.6328125" style="28" customWidth="1"/>
    <col min="1289" max="1289" width="1.26953125" style="28" customWidth="1"/>
    <col min="1290" max="1290" width="3.08984375" style="28" customWidth="1"/>
    <col min="1291" max="1291" width="2.6328125" style="28" customWidth="1"/>
    <col min="1292" max="1292" width="4.6328125" style="28" customWidth="1"/>
    <col min="1293" max="1293" width="12.6328125" style="28" customWidth="1"/>
    <col min="1294" max="1296" width="7.6328125" style="28" customWidth="1"/>
    <col min="1297" max="1298" width="4.08984375" style="28" customWidth="1"/>
    <col min="1299" max="1532" width="9" style="28"/>
    <col min="1533" max="1533" width="0" style="28" hidden="1" customWidth="1"/>
    <col min="1534" max="1534" width="4.6328125" style="28" customWidth="1"/>
    <col min="1535" max="1535" width="8.6328125" style="28" customWidth="1"/>
    <col min="1536" max="1536" width="4.6328125" style="28" customWidth="1"/>
    <col min="1537" max="1537" width="12.6328125" style="28" customWidth="1"/>
    <col min="1538" max="1538" width="8.6328125" style="28" customWidth="1"/>
    <col min="1539" max="1539" width="4.6328125" style="28" customWidth="1"/>
    <col min="1540" max="1540" width="12.6328125" style="28" customWidth="1"/>
    <col min="1541" max="1541" width="8.6328125" style="28" customWidth="1"/>
    <col min="1542" max="1542" width="4.6328125" style="28" customWidth="1"/>
    <col min="1543" max="1543" width="12.6328125" style="28" customWidth="1"/>
    <col min="1544" max="1544" width="8.6328125" style="28" customWidth="1"/>
    <col min="1545" max="1545" width="1.26953125" style="28" customWidth="1"/>
    <col min="1546" max="1546" width="3.08984375" style="28" customWidth="1"/>
    <col min="1547" max="1547" width="2.6328125" style="28" customWidth="1"/>
    <col min="1548" max="1548" width="4.6328125" style="28" customWidth="1"/>
    <col min="1549" max="1549" width="12.6328125" style="28" customWidth="1"/>
    <col min="1550" max="1552" width="7.6328125" style="28" customWidth="1"/>
    <col min="1553" max="1554" width="4.08984375" style="28" customWidth="1"/>
    <col min="1555" max="1788" width="9" style="28"/>
    <col min="1789" max="1789" width="0" style="28" hidden="1" customWidth="1"/>
    <col min="1790" max="1790" width="4.6328125" style="28" customWidth="1"/>
    <col min="1791" max="1791" width="8.6328125" style="28" customWidth="1"/>
    <col min="1792" max="1792" width="4.6328125" style="28" customWidth="1"/>
    <col min="1793" max="1793" width="12.6328125" style="28" customWidth="1"/>
    <col min="1794" max="1794" width="8.6328125" style="28" customWidth="1"/>
    <col min="1795" max="1795" width="4.6328125" style="28" customWidth="1"/>
    <col min="1796" max="1796" width="12.6328125" style="28" customWidth="1"/>
    <col min="1797" max="1797" width="8.6328125" style="28" customWidth="1"/>
    <col min="1798" max="1798" width="4.6328125" style="28" customWidth="1"/>
    <col min="1799" max="1799" width="12.6328125" style="28" customWidth="1"/>
    <col min="1800" max="1800" width="8.6328125" style="28" customWidth="1"/>
    <col min="1801" max="1801" width="1.26953125" style="28" customWidth="1"/>
    <col min="1802" max="1802" width="3.08984375" style="28" customWidth="1"/>
    <col min="1803" max="1803" width="2.6328125" style="28" customWidth="1"/>
    <col min="1804" max="1804" width="4.6328125" style="28" customWidth="1"/>
    <col min="1805" max="1805" width="12.6328125" style="28" customWidth="1"/>
    <col min="1806" max="1808" width="7.6328125" style="28" customWidth="1"/>
    <col min="1809" max="1810" width="4.08984375" style="28" customWidth="1"/>
    <col min="1811" max="2044" width="9" style="28"/>
    <col min="2045" max="2045" width="0" style="28" hidden="1" customWidth="1"/>
    <col min="2046" max="2046" width="4.6328125" style="28" customWidth="1"/>
    <col min="2047" max="2047" width="8.6328125" style="28" customWidth="1"/>
    <col min="2048" max="2048" width="4.6328125" style="28" customWidth="1"/>
    <col min="2049" max="2049" width="12.6328125" style="28" customWidth="1"/>
    <col min="2050" max="2050" width="8.6328125" style="28" customWidth="1"/>
    <col min="2051" max="2051" width="4.6328125" style="28" customWidth="1"/>
    <col min="2052" max="2052" width="12.6328125" style="28" customWidth="1"/>
    <col min="2053" max="2053" width="8.6328125" style="28" customWidth="1"/>
    <col min="2054" max="2054" width="4.6328125" style="28" customWidth="1"/>
    <col min="2055" max="2055" width="12.6328125" style="28" customWidth="1"/>
    <col min="2056" max="2056" width="8.6328125" style="28" customWidth="1"/>
    <col min="2057" max="2057" width="1.26953125" style="28" customWidth="1"/>
    <col min="2058" max="2058" width="3.08984375" style="28" customWidth="1"/>
    <col min="2059" max="2059" width="2.6328125" style="28" customWidth="1"/>
    <col min="2060" max="2060" width="4.6328125" style="28" customWidth="1"/>
    <col min="2061" max="2061" width="12.6328125" style="28" customWidth="1"/>
    <col min="2062" max="2064" width="7.6328125" style="28" customWidth="1"/>
    <col min="2065" max="2066" width="4.08984375" style="28" customWidth="1"/>
    <col min="2067" max="2300" width="9" style="28"/>
    <col min="2301" max="2301" width="0" style="28" hidden="1" customWidth="1"/>
    <col min="2302" max="2302" width="4.6328125" style="28" customWidth="1"/>
    <col min="2303" max="2303" width="8.6328125" style="28" customWidth="1"/>
    <col min="2304" max="2304" width="4.6328125" style="28" customWidth="1"/>
    <col min="2305" max="2305" width="12.6328125" style="28" customWidth="1"/>
    <col min="2306" max="2306" width="8.6328125" style="28" customWidth="1"/>
    <col min="2307" max="2307" width="4.6328125" style="28" customWidth="1"/>
    <col min="2308" max="2308" width="12.6328125" style="28" customWidth="1"/>
    <col min="2309" max="2309" width="8.6328125" style="28" customWidth="1"/>
    <col min="2310" max="2310" width="4.6328125" style="28" customWidth="1"/>
    <col min="2311" max="2311" width="12.6328125" style="28" customWidth="1"/>
    <col min="2312" max="2312" width="8.6328125" style="28" customWidth="1"/>
    <col min="2313" max="2313" width="1.26953125" style="28" customWidth="1"/>
    <col min="2314" max="2314" width="3.08984375" style="28" customWidth="1"/>
    <col min="2315" max="2315" width="2.6328125" style="28" customWidth="1"/>
    <col min="2316" max="2316" width="4.6328125" style="28" customWidth="1"/>
    <col min="2317" max="2317" width="12.6328125" style="28" customWidth="1"/>
    <col min="2318" max="2320" width="7.6328125" style="28" customWidth="1"/>
    <col min="2321" max="2322" width="4.08984375" style="28" customWidth="1"/>
    <col min="2323" max="2556" width="9" style="28"/>
    <col min="2557" max="2557" width="0" style="28" hidden="1" customWidth="1"/>
    <col min="2558" max="2558" width="4.6328125" style="28" customWidth="1"/>
    <col min="2559" max="2559" width="8.6328125" style="28" customWidth="1"/>
    <col min="2560" max="2560" width="4.6328125" style="28" customWidth="1"/>
    <col min="2561" max="2561" width="12.6328125" style="28" customWidth="1"/>
    <col min="2562" max="2562" width="8.6328125" style="28" customWidth="1"/>
    <col min="2563" max="2563" width="4.6328125" style="28" customWidth="1"/>
    <col min="2564" max="2564" width="12.6328125" style="28" customWidth="1"/>
    <col min="2565" max="2565" width="8.6328125" style="28" customWidth="1"/>
    <col min="2566" max="2566" width="4.6328125" style="28" customWidth="1"/>
    <col min="2567" max="2567" width="12.6328125" style="28" customWidth="1"/>
    <col min="2568" max="2568" width="8.6328125" style="28" customWidth="1"/>
    <col min="2569" max="2569" width="1.26953125" style="28" customWidth="1"/>
    <col min="2570" max="2570" width="3.08984375" style="28" customWidth="1"/>
    <col min="2571" max="2571" width="2.6328125" style="28" customWidth="1"/>
    <col min="2572" max="2572" width="4.6328125" style="28" customWidth="1"/>
    <col min="2573" max="2573" width="12.6328125" style="28" customWidth="1"/>
    <col min="2574" max="2576" width="7.6328125" style="28" customWidth="1"/>
    <col min="2577" max="2578" width="4.08984375" style="28" customWidth="1"/>
    <col min="2579" max="2812" width="9" style="28"/>
    <col min="2813" max="2813" width="0" style="28" hidden="1" customWidth="1"/>
    <col min="2814" max="2814" width="4.6328125" style="28" customWidth="1"/>
    <col min="2815" max="2815" width="8.6328125" style="28" customWidth="1"/>
    <col min="2816" max="2816" width="4.6328125" style="28" customWidth="1"/>
    <col min="2817" max="2817" width="12.6328125" style="28" customWidth="1"/>
    <col min="2818" max="2818" width="8.6328125" style="28" customWidth="1"/>
    <col min="2819" max="2819" width="4.6328125" style="28" customWidth="1"/>
    <col min="2820" max="2820" width="12.6328125" style="28" customWidth="1"/>
    <col min="2821" max="2821" width="8.6328125" style="28" customWidth="1"/>
    <col min="2822" max="2822" width="4.6328125" style="28" customWidth="1"/>
    <col min="2823" max="2823" width="12.6328125" style="28" customWidth="1"/>
    <col min="2824" max="2824" width="8.6328125" style="28" customWidth="1"/>
    <col min="2825" max="2825" width="1.26953125" style="28" customWidth="1"/>
    <col min="2826" max="2826" width="3.08984375" style="28" customWidth="1"/>
    <col min="2827" max="2827" width="2.6328125" style="28" customWidth="1"/>
    <col min="2828" max="2828" width="4.6328125" style="28" customWidth="1"/>
    <col min="2829" max="2829" width="12.6328125" style="28" customWidth="1"/>
    <col min="2830" max="2832" width="7.6328125" style="28" customWidth="1"/>
    <col min="2833" max="2834" width="4.08984375" style="28" customWidth="1"/>
    <col min="2835" max="3068" width="9" style="28"/>
    <col min="3069" max="3069" width="0" style="28" hidden="1" customWidth="1"/>
    <col min="3070" max="3070" width="4.6328125" style="28" customWidth="1"/>
    <col min="3071" max="3071" width="8.6328125" style="28" customWidth="1"/>
    <col min="3072" max="3072" width="4.6328125" style="28" customWidth="1"/>
    <col min="3073" max="3073" width="12.6328125" style="28" customWidth="1"/>
    <col min="3074" max="3074" width="8.6328125" style="28" customWidth="1"/>
    <col min="3075" max="3075" width="4.6328125" style="28" customWidth="1"/>
    <col min="3076" max="3076" width="12.6328125" style="28" customWidth="1"/>
    <col min="3077" max="3077" width="8.6328125" style="28" customWidth="1"/>
    <col min="3078" max="3078" width="4.6328125" style="28" customWidth="1"/>
    <col min="3079" max="3079" width="12.6328125" style="28" customWidth="1"/>
    <col min="3080" max="3080" width="8.6328125" style="28" customWidth="1"/>
    <col min="3081" max="3081" width="1.26953125" style="28" customWidth="1"/>
    <col min="3082" max="3082" width="3.08984375" style="28" customWidth="1"/>
    <col min="3083" max="3083" width="2.6328125" style="28" customWidth="1"/>
    <col min="3084" max="3084" width="4.6328125" style="28" customWidth="1"/>
    <col min="3085" max="3085" width="12.6328125" style="28" customWidth="1"/>
    <col min="3086" max="3088" width="7.6328125" style="28" customWidth="1"/>
    <col min="3089" max="3090" width="4.08984375" style="28" customWidth="1"/>
    <col min="3091" max="3324" width="9" style="28"/>
    <col min="3325" max="3325" width="0" style="28" hidden="1" customWidth="1"/>
    <col min="3326" max="3326" width="4.6328125" style="28" customWidth="1"/>
    <col min="3327" max="3327" width="8.6328125" style="28" customWidth="1"/>
    <col min="3328" max="3328" width="4.6328125" style="28" customWidth="1"/>
    <col min="3329" max="3329" width="12.6328125" style="28" customWidth="1"/>
    <col min="3330" max="3330" width="8.6328125" style="28" customWidth="1"/>
    <col min="3331" max="3331" width="4.6328125" style="28" customWidth="1"/>
    <col min="3332" max="3332" width="12.6328125" style="28" customWidth="1"/>
    <col min="3333" max="3333" width="8.6328125" style="28" customWidth="1"/>
    <col min="3334" max="3334" width="4.6328125" style="28" customWidth="1"/>
    <col min="3335" max="3335" width="12.6328125" style="28" customWidth="1"/>
    <col min="3336" max="3336" width="8.6328125" style="28" customWidth="1"/>
    <col min="3337" max="3337" width="1.26953125" style="28" customWidth="1"/>
    <col min="3338" max="3338" width="3.08984375" style="28" customWidth="1"/>
    <col min="3339" max="3339" width="2.6328125" style="28" customWidth="1"/>
    <col min="3340" max="3340" width="4.6328125" style="28" customWidth="1"/>
    <col min="3341" max="3341" width="12.6328125" style="28" customWidth="1"/>
    <col min="3342" max="3344" width="7.6328125" style="28" customWidth="1"/>
    <col min="3345" max="3346" width="4.08984375" style="28" customWidth="1"/>
    <col min="3347" max="3580" width="9" style="28"/>
    <col min="3581" max="3581" width="0" style="28" hidden="1" customWidth="1"/>
    <col min="3582" max="3582" width="4.6328125" style="28" customWidth="1"/>
    <col min="3583" max="3583" width="8.6328125" style="28" customWidth="1"/>
    <col min="3584" max="3584" width="4.6328125" style="28" customWidth="1"/>
    <col min="3585" max="3585" width="12.6328125" style="28" customWidth="1"/>
    <col min="3586" max="3586" width="8.6328125" style="28" customWidth="1"/>
    <col min="3587" max="3587" width="4.6328125" style="28" customWidth="1"/>
    <col min="3588" max="3588" width="12.6328125" style="28" customWidth="1"/>
    <col min="3589" max="3589" width="8.6328125" style="28" customWidth="1"/>
    <col min="3590" max="3590" width="4.6328125" style="28" customWidth="1"/>
    <col min="3591" max="3591" width="12.6328125" style="28" customWidth="1"/>
    <col min="3592" max="3592" width="8.6328125" style="28" customWidth="1"/>
    <col min="3593" max="3593" width="1.26953125" style="28" customWidth="1"/>
    <col min="3594" max="3594" width="3.08984375" style="28" customWidth="1"/>
    <col min="3595" max="3595" width="2.6328125" style="28" customWidth="1"/>
    <col min="3596" max="3596" width="4.6328125" style="28" customWidth="1"/>
    <col min="3597" max="3597" width="12.6328125" style="28" customWidth="1"/>
    <col min="3598" max="3600" width="7.6328125" style="28" customWidth="1"/>
    <col min="3601" max="3602" width="4.08984375" style="28" customWidth="1"/>
    <col min="3603" max="3836" width="9" style="28"/>
    <col min="3837" max="3837" width="0" style="28" hidden="1" customWidth="1"/>
    <col min="3838" max="3838" width="4.6328125" style="28" customWidth="1"/>
    <col min="3839" max="3839" width="8.6328125" style="28" customWidth="1"/>
    <col min="3840" max="3840" width="4.6328125" style="28" customWidth="1"/>
    <col min="3841" max="3841" width="12.6328125" style="28" customWidth="1"/>
    <col min="3842" max="3842" width="8.6328125" style="28" customWidth="1"/>
    <col min="3843" max="3843" width="4.6328125" style="28" customWidth="1"/>
    <col min="3844" max="3844" width="12.6328125" style="28" customWidth="1"/>
    <col min="3845" max="3845" width="8.6328125" style="28" customWidth="1"/>
    <col min="3846" max="3846" width="4.6328125" style="28" customWidth="1"/>
    <col min="3847" max="3847" width="12.6328125" style="28" customWidth="1"/>
    <col min="3848" max="3848" width="8.6328125" style="28" customWidth="1"/>
    <col min="3849" max="3849" width="1.26953125" style="28" customWidth="1"/>
    <col min="3850" max="3850" width="3.08984375" style="28" customWidth="1"/>
    <col min="3851" max="3851" width="2.6328125" style="28" customWidth="1"/>
    <col min="3852" max="3852" width="4.6328125" style="28" customWidth="1"/>
    <col min="3853" max="3853" width="12.6328125" style="28" customWidth="1"/>
    <col min="3854" max="3856" width="7.6328125" style="28" customWidth="1"/>
    <col min="3857" max="3858" width="4.08984375" style="28" customWidth="1"/>
    <col min="3859" max="4092" width="9" style="28"/>
    <col min="4093" max="4093" width="0" style="28" hidden="1" customWidth="1"/>
    <col min="4094" max="4094" width="4.6328125" style="28" customWidth="1"/>
    <col min="4095" max="4095" width="8.6328125" style="28" customWidth="1"/>
    <col min="4096" max="4096" width="4.6328125" style="28" customWidth="1"/>
    <col min="4097" max="4097" width="12.6328125" style="28" customWidth="1"/>
    <col min="4098" max="4098" width="8.6328125" style="28" customWidth="1"/>
    <col min="4099" max="4099" width="4.6328125" style="28" customWidth="1"/>
    <col min="4100" max="4100" width="12.6328125" style="28" customWidth="1"/>
    <col min="4101" max="4101" width="8.6328125" style="28" customWidth="1"/>
    <col min="4102" max="4102" width="4.6328125" style="28" customWidth="1"/>
    <col min="4103" max="4103" width="12.6328125" style="28" customWidth="1"/>
    <col min="4104" max="4104" width="8.6328125" style="28" customWidth="1"/>
    <col min="4105" max="4105" width="1.26953125" style="28" customWidth="1"/>
    <col min="4106" max="4106" width="3.08984375" style="28" customWidth="1"/>
    <col min="4107" max="4107" width="2.6328125" style="28" customWidth="1"/>
    <col min="4108" max="4108" width="4.6328125" style="28" customWidth="1"/>
    <col min="4109" max="4109" width="12.6328125" style="28" customWidth="1"/>
    <col min="4110" max="4112" width="7.6328125" style="28" customWidth="1"/>
    <col min="4113" max="4114" width="4.08984375" style="28" customWidth="1"/>
    <col min="4115" max="4348" width="9" style="28"/>
    <col min="4349" max="4349" width="0" style="28" hidden="1" customWidth="1"/>
    <col min="4350" max="4350" width="4.6328125" style="28" customWidth="1"/>
    <col min="4351" max="4351" width="8.6328125" style="28" customWidth="1"/>
    <col min="4352" max="4352" width="4.6328125" style="28" customWidth="1"/>
    <col min="4353" max="4353" width="12.6328125" style="28" customWidth="1"/>
    <col min="4354" max="4354" width="8.6328125" style="28" customWidth="1"/>
    <col min="4355" max="4355" width="4.6328125" style="28" customWidth="1"/>
    <col min="4356" max="4356" width="12.6328125" style="28" customWidth="1"/>
    <col min="4357" max="4357" width="8.6328125" style="28" customWidth="1"/>
    <col min="4358" max="4358" width="4.6328125" style="28" customWidth="1"/>
    <col min="4359" max="4359" width="12.6328125" style="28" customWidth="1"/>
    <col min="4360" max="4360" width="8.6328125" style="28" customWidth="1"/>
    <col min="4361" max="4361" width="1.26953125" style="28" customWidth="1"/>
    <col min="4362" max="4362" width="3.08984375" style="28" customWidth="1"/>
    <col min="4363" max="4363" width="2.6328125" style="28" customWidth="1"/>
    <col min="4364" max="4364" width="4.6328125" style="28" customWidth="1"/>
    <col min="4365" max="4365" width="12.6328125" style="28" customWidth="1"/>
    <col min="4366" max="4368" width="7.6328125" style="28" customWidth="1"/>
    <col min="4369" max="4370" width="4.08984375" style="28" customWidth="1"/>
    <col min="4371" max="4604" width="9" style="28"/>
    <col min="4605" max="4605" width="0" style="28" hidden="1" customWidth="1"/>
    <col min="4606" max="4606" width="4.6328125" style="28" customWidth="1"/>
    <col min="4607" max="4607" width="8.6328125" style="28" customWidth="1"/>
    <col min="4608" max="4608" width="4.6328125" style="28" customWidth="1"/>
    <col min="4609" max="4609" width="12.6328125" style="28" customWidth="1"/>
    <col min="4610" max="4610" width="8.6328125" style="28" customWidth="1"/>
    <col min="4611" max="4611" width="4.6328125" style="28" customWidth="1"/>
    <col min="4612" max="4612" width="12.6328125" style="28" customWidth="1"/>
    <col min="4613" max="4613" width="8.6328125" style="28" customWidth="1"/>
    <col min="4614" max="4614" width="4.6328125" style="28" customWidth="1"/>
    <col min="4615" max="4615" width="12.6328125" style="28" customWidth="1"/>
    <col min="4616" max="4616" width="8.6328125" style="28" customWidth="1"/>
    <col min="4617" max="4617" width="1.26953125" style="28" customWidth="1"/>
    <col min="4618" max="4618" width="3.08984375" style="28" customWidth="1"/>
    <col min="4619" max="4619" width="2.6328125" style="28" customWidth="1"/>
    <col min="4620" max="4620" width="4.6328125" style="28" customWidth="1"/>
    <col min="4621" max="4621" width="12.6328125" style="28" customWidth="1"/>
    <col min="4622" max="4624" width="7.6328125" style="28" customWidth="1"/>
    <col min="4625" max="4626" width="4.08984375" style="28" customWidth="1"/>
    <col min="4627" max="4860" width="9" style="28"/>
    <col min="4861" max="4861" width="0" style="28" hidden="1" customWidth="1"/>
    <col min="4862" max="4862" width="4.6328125" style="28" customWidth="1"/>
    <col min="4863" max="4863" width="8.6328125" style="28" customWidth="1"/>
    <col min="4864" max="4864" width="4.6328125" style="28" customWidth="1"/>
    <col min="4865" max="4865" width="12.6328125" style="28" customWidth="1"/>
    <col min="4866" max="4866" width="8.6328125" style="28" customWidth="1"/>
    <col min="4867" max="4867" width="4.6328125" style="28" customWidth="1"/>
    <col min="4868" max="4868" width="12.6328125" style="28" customWidth="1"/>
    <col min="4869" max="4869" width="8.6328125" style="28" customWidth="1"/>
    <col min="4870" max="4870" width="4.6328125" style="28" customWidth="1"/>
    <col min="4871" max="4871" width="12.6328125" style="28" customWidth="1"/>
    <col min="4872" max="4872" width="8.6328125" style="28" customWidth="1"/>
    <col min="4873" max="4873" width="1.26953125" style="28" customWidth="1"/>
    <col min="4874" max="4874" width="3.08984375" style="28" customWidth="1"/>
    <col min="4875" max="4875" width="2.6328125" style="28" customWidth="1"/>
    <col min="4876" max="4876" width="4.6328125" style="28" customWidth="1"/>
    <col min="4877" max="4877" width="12.6328125" style="28" customWidth="1"/>
    <col min="4878" max="4880" width="7.6328125" style="28" customWidth="1"/>
    <col min="4881" max="4882" width="4.08984375" style="28" customWidth="1"/>
    <col min="4883" max="5116" width="9" style="28"/>
    <col min="5117" max="5117" width="0" style="28" hidden="1" customWidth="1"/>
    <col min="5118" max="5118" width="4.6328125" style="28" customWidth="1"/>
    <col min="5119" max="5119" width="8.6328125" style="28" customWidth="1"/>
    <col min="5120" max="5120" width="4.6328125" style="28" customWidth="1"/>
    <col min="5121" max="5121" width="12.6328125" style="28" customWidth="1"/>
    <col min="5122" max="5122" width="8.6328125" style="28" customWidth="1"/>
    <col min="5123" max="5123" width="4.6328125" style="28" customWidth="1"/>
    <col min="5124" max="5124" width="12.6328125" style="28" customWidth="1"/>
    <col min="5125" max="5125" width="8.6328125" style="28" customWidth="1"/>
    <col min="5126" max="5126" width="4.6328125" style="28" customWidth="1"/>
    <col min="5127" max="5127" width="12.6328125" style="28" customWidth="1"/>
    <col min="5128" max="5128" width="8.6328125" style="28" customWidth="1"/>
    <col min="5129" max="5129" width="1.26953125" style="28" customWidth="1"/>
    <col min="5130" max="5130" width="3.08984375" style="28" customWidth="1"/>
    <col min="5131" max="5131" width="2.6328125" style="28" customWidth="1"/>
    <col min="5132" max="5132" width="4.6328125" style="28" customWidth="1"/>
    <col min="5133" max="5133" width="12.6328125" style="28" customWidth="1"/>
    <col min="5134" max="5136" width="7.6328125" style="28" customWidth="1"/>
    <col min="5137" max="5138" width="4.08984375" style="28" customWidth="1"/>
    <col min="5139" max="5372" width="9" style="28"/>
    <col min="5373" max="5373" width="0" style="28" hidden="1" customWidth="1"/>
    <col min="5374" max="5374" width="4.6328125" style="28" customWidth="1"/>
    <col min="5375" max="5375" width="8.6328125" style="28" customWidth="1"/>
    <col min="5376" max="5376" width="4.6328125" style="28" customWidth="1"/>
    <col min="5377" max="5377" width="12.6328125" style="28" customWidth="1"/>
    <col min="5378" max="5378" width="8.6328125" style="28" customWidth="1"/>
    <col min="5379" max="5379" width="4.6328125" style="28" customWidth="1"/>
    <col min="5380" max="5380" width="12.6328125" style="28" customWidth="1"/>
    <col min="5381" max="5381" width="8.6328125" style="28" customWidth="1"/>
    <col min="5382" max="5382" width="4.6328125" style="28" customWidth="1"/>
    <col min="5383" max="5383" width="12.6328125" style="28" customWidth="1"/>
    <col min="5384" max="5384" width="8.6328125" style="28" customWidth="1"/>
    <col min="5385" max="5385" width="1.26953125" style="28" customWidth="1"/>
    <col min="5386" max="5386" width="3.08984375" style="28" customWidth="1"/>
    <col min="5387" max="5387" width="2.6328125" style="28" customWidth="1"/>
    <col min="5388" max="5388" width="4.6328125" style="28" customWidth="1"/>
    <col min="5389" max="5389" width="12.6328125" style="28" customWidth="1"/>
    <col min="5390" max="5392" width="7.6328125" style="28" customWidth="1"/>
    <col min="5393" max="5394" width="4.08984375" style="28" customWidth="1"/>
    <col min="5395" max="5628" width="9" style="28"/>
    <col min="5629" max="5629" width="0" style="28" hidden="1" customWidth="1"/>
    <col min="5630" max="5630" width="4.6328125" style="28" customWidth="1"/>
    <col min="5631" max="5631" width="8.6328125" style="28" customWidth="1"/>
    <col min="5632" max="5632" width="4.6328125" style="28" customWidth="1"/>
    <col min="5633" max="5633" width="12.6328125" style="28" customWidth="1"/>
    <col min="5634" max="5634" width="8.6328125" style="28" customWidth="1"/>
    <col min="5635" max="5635" width="4.6328125" style="28" customWidth="1"/>
    <col min="5636" max="5636" width="12.6328125" style="28" customWidth="1"/>
    <col min="5637" max="5637" width="8.6328125" style="28" customWidth="1"/>
    <col min="5638" max="5638" width="4.6328125" style="28" customWidth="1"/>
    <col min="5639" max="5639" width="12.6328125" style="28" customWidth="1"/>
    <col min="5640" max="5640" width="8.6328125" style="28" customWidth="1"/>
    <col min="5641" max="5641" width="1.26953125" style="28" customWidth="1"/>
    <col min="5642" max="5642" width="3.08984375" style="28" customWidth="1"/>
    <col min="5643" max="5643" width="2.6328125" style="28" customWidth="1"/>
    <col min="5644" max="5644" width="4.6328125" style="28" customWidth="1"/>
    <col min="5645" max="5645" width="12.6328125" style="28" customWidth="1"/>
    <col min="5646" max="5648" width="7.6328125" style="28" customWidth="1"/>
    <col min="5649" max="5650" width="4.08984375" style="28" customWidth="1"/>
    <col min="5651" max="5884" width="9" style="28"/>
    <col min="5885" max="5885" width="0" style="28" hidden="1" customWidth="1"/>
    <col min="5886" max="5886" width="4.6328125" style="28" customWidth="1"/>
    <col min="5887" max="5887" width="8.6328125" style="28" customWidth="1"/>
    <col min="5888" max="5888" width="4.6328125" style="28" customWidth="1"/>
    <col min="5889" max="5889" width="12.6328125" style="28" customWidth="1"/>
    <col min="5890" max="5890" width="8.6328125" style="28" customWidth="1"/>
    <col min="5891" max="5891" width="4.6328125" style="28" customWidth="1"/>
    <col min="5892" max="5892" width="12.6328125" style="28" customWidth="1"/>
    <col min="5893" max="5893" width="8.6328125" style="28" customWidth="1"/>
    <col min="5894" max="5894" width="4.6328125" style="28" customWidth="1"/>
    <col min="5895" max="5895" width="12.6328125" style="28" customWidth="1"/>
    <col min="5896" max="5896" width="8.6328125" style="28" customWidth="1"/>
    <col min="5897" max="5897" width="1.26953125" style="28" customWidth="1"/>
    <col min="5898" max="5898" width="3.08984375" style="28" customWidth="1"/>
    <col min="5899" max="5899" width="2.6328125" style="28" customWidth="1"/>
    <col min="5900" max="5900" width="4.6328125" style="28" customWidth="1"/>
    <col min="5901" max="5901" width="12.6328125" style="28" customWidth="1"/>
    <col min="5902" max="5904" width="7.6328125" style="28" customWidth="1"/>
    <col min="5905" max="5906" width="4.08984375" style="28" customWidth="1"/>
    <col min="5907" max="6140" width="9" style="28"/>
    <col min="6141" max="6141" width="0" style="28" hidden="1" customWidth="1"/>
    <col min="6142" max="6142" width="4.6328125" style="28" customWidth="1"/>
    <col min="6143" max="6143" width="8.6328125" style="28" customWidth="1"/>
    <col min="6144" max="6144" width="4.6328125" style="28" customWidth="1"/>
    <col min="6145" max="6145" width="12.6328125" style="28" customWidth="1"/>
    <col min="6146" max="6146" width="8.6328125" style="28" customWidth="1"/>
    <col min="6147" max="6147" width="4.6328125" style="28" customWidth="1"/>
    <col min="6148" max="6148" width="12.6328125" style="28" customWidth="1"/>
    <col min="6149" max="6149" width="8.6328125" style="28" customWidth="1"/>
    <col min="6150" max="6150" width="4.6328125" style="28" customWidth="1"/>
    <col min="6151" max="6151" width="12.6328125" style="28" customWidth="1"/>
    <col min="6152" max="6152" width="8.6328125" style="28" customWidth="1"/>
    <col min="6153" max="6153" width="1.26953125" style="28" customWidth="1"/>
    <col min="6154" max="6154" width="3.08984375" style="28" customWidth="1"/>
    <col min="6155" max="6155" width="2.6328125" style="28" customWidth="1"/>
    <col min="6156" max="6156" width="4.6328125" style="28" customWidth="1"/>
    <col min="6157" max="6157" width="12.6328125" style="28" customWidth="1"/>
    <col min="6158" max="6160" width="7.6328125" style="28" customWidth="1"/>
    <col min="6161" max="6162" width="4.08984375" style="28" customWidth="1"/>
    <col min="6163" max="6396" width="9" style="28"/>
    <col min="6397" max="6397" width="0" style="28" hidden="1" customWidth="1"/>
    <col min="6398" max="6398" width="4.6328125" style="28" customWidth="1"/>
    <col min="6399" max="6399" width="8.6328125" style="28" customWidth="1"/>
    <col min="6400" max="6400" width="4.6328125" style="28" customWidth="1"/>
    <col min="6401" max="6401" width="12.6328125" style="28" customWidth="1"/>
    <col min="6402" max="6402" width="8.6328125" style="28" customWidth="1"/>
    <col min="6403" max="6403" width="4.6328125" style="28" customWidth="1"/>
    <col min="6404" max="6404" width="12.6328125" style="28" customWidth="1"/>
    <col min="6405" max="6405" width="8.6328125" style="28" customWidth="1"/>
    <col min="6406" max="6406" width="4.6328125" style="28" customWidth="1"/>
    <col min="6407" max="6407" width="12.6328125" style="28" customWidth="1"/>
    <col min="6408" max="6408" width="8.6328125" style="28" customWidth="1"/>
    <col min="6409" max="6409" width="1.26953125" style="28" customWidth="1"/>
    <col min="6410" max="6410" width="3.08984375" style="28" customWidth="1"/>
    <col min="6411" max="6411" width="2.6328125" style="28" customWidth="1"/>
    <col min="6412" max="6412" width="4.6328125" style="28" customWidth="1"/>
    <col min="6413" max="6413" width="12.6328125" style="28" customWidth="1"/>
    <col min="6414" max="6416" width="7.6328125" style="28" customWidth="1"/>
    <col min="6417" max="6418" width="4.08984375" style="28" customWidth="1"/>
    <col min="6419" max="6652" width="9" style="28"/>
    <col min="6653" max="6653" width="0" style="28" hidden="1" customWidth="1"/>
    <col min="6654" max="6654" width="4.6328125" style="28" customWidth="1"/>
    <col min="6655" max="6655" width="8.6328125" style="28" customWidth="1"/>
    <col min="6656" max="6656" width="4.6328125" style="28" customWidth="1"/>
    <col min="6657" max="6657" width="12.6328125" style="28" customWidth="1"/>
    <col min="6658" max="6658" width="8.6328125" style="28" customWidth="1"/>
    <col min="6659" max="6659" width="4.6328125" style="28" customWidth="1"/>
    <col min="6660" max="6660" width="12.6328125" style="28" customWidth="1"/>
    <col min="6661" max="6661" width="8.6328125" style="28" customWidth="1"/>
    <col min="6662" max="6662" width="4.6328125" style="28" customWidth="1"/>
    <col min="6663" max="6663" width="12.6328125" style="28" customWidth="1"/>
    <col min="6664" max="6664" width="8.6328125" style="28" customWidth="1"/>
    <col min="6665" max="6665" width="1.26953125" style="28" customWidth="1"/>
    <col min="6666" max="6666" width="3.08984375" style="28" customWidth="1"/>
    <col min="6667" max="6667" width="2.6328125" style="28" customWidth="1"/>
    <col min="6668" max="6668" width="4.6328125" style="28" customWidth="1"/>
    <col min="6669" max="6669" width="12.6328125" style="28" customWidth="1"/>
    <col min="6670" max="6672" width="7.6328125" style="28" customWidth="1"/>
    <col min="6673" max="6674" width="4.08984375" style="28" customWidth="1"/>
    <col min="6675" max="6908" width="9" style="28"/>
    <col min="6909" max="6909" width="0" style="28" hidden="1" customWidth="1"/>
    <col min="6910" max="6910" width="4.6328125" style="28" customWidth="1"/>
    <col min="6911" max="6911" width="8.6328125" style="28" customWidth="1"/>
    <col min="6912" max="6912" width="4.6328125" style="28" customWidth="1"/>
    <col min="6913" max="6913" width="12.6328125" style="28" customWidth="1"/>
    <col min="6914" max="6914" width="8.6328125" style="28" customWidth="1"/>
    <col min="6915" max="6915" width="4.6328125" style="28" customWidth="1"/>
    <col min="6916" max="6916" width="12.6328125" style="28" customWidth="1"/>
    <col min="6917" max="6917" width="8.6328125" style="28" customWidth="1"/>
    <col min="6918" max="6918" width="4.6328125" style="28" customWidth="1"/>
    <col min="6919" max="6919" width="12.6328125" style="28" customWidth="1"/>
    <col min="6920" max="6920" width="8.6328125" style="28" customWidth="1"/>
    <col min="6921" max="6921" width="1.26953125" style="28" customWidth="1"/>
    <col min="6922" max="6922" width="3.08984375" style="28" customWidth="1"/>
    <col min="6923" max="6923" width="2.6328125" style="28" customWidth="1"/>
    <col min="6924" max="6924" width="4.6328125" style="28" customWidth="1"/>
    <col min="6925" max="6925" width="12.6328125" style="28" customWidth="1"/>
    <col min="6926" max="6928" width="7.6328125" style="28" customWidth="1"/>
    <col min="6929" max="6930" width="4.08984375" style="28" customWidth="1"/>
    <col min="6931" max="7164" width="9" style="28"/>
    <col min="7165" max="7165" width="0" style="28" hidden="1" customWidth="1"/>
    <col min="7166" max="7166" width="4.6328125" style="28" customWidth="1"/>
    <col min="7167" max="7167" width="8.6328125" style="28" customWidth="1"/>
    <col min="7168" max="7168" width="4.6328125" style="28" customWidth="1"/>
    <col min="7169" max="7169" width="12.6328125" style="28" customWidth="1"/>
    <col min="7170" max="7170" width="8.6328125" style="28" customWidth="1"/>
    <col min="7171" max="7171" width="4.6328125" style="28" customWidth="1"/>
    <col min="7172" max="7172" width="12.6328125" style="28" customWidth="1"/>
    <col min="7173" max="7173" width="8.6328125" style="28" customWidth="1"/>
    <col min="7174" max="7174" width="4.6328125" style="28" customWidth="1"/>
    <col min="7175" max="7175" width="12.6328125" style="28" customWidth="1"/>
    <col min="7176" max="7176" width="8.6328125" style="28" customWidth="1"/>
    <col min="7177" max="7177" width="1.26953125" style="28" customWidth="1"/>
    <col min="7178" max="7178" width="3.08984375" style="28" customWidth="1"/>
    <col min="7179" max="7179" width="2.6328125" style="28" customWidth="1"/>
    <col min="7180" max="7180" width="4.6328125" style="28" customWidth="1"/>
    <col min="7181" max="7181" width="12.6328125" style="28" customWidth="1"/>
    <col min="7182" max="7184" width="7.6328125" style="28" customWidth="1"/>
    <col min="7185" max="7186" width="4.08984375" style="28" customWidth="1"/>
    <col min="7187" max="7420" width="9" style="28"/>
    <col min="7421" max="7421" width="0" style="28" hidden="1" customWidth="1"/>
    <col min="7422" max="7422" width="4.6328125" style="28" customWidth="1"/>
    <col min="7423" max="7423" width="8.6328125" style="28" customWidth="1"/>
    <col min="7424" max="7424" width="4.6328125" style="28" customWidth="1"/>
    <col min="7425" max="7425" width="12.6328125" style="28" customWidth="1"/>
    <col min="7426" max="7426" width="8.6328125" style="28" customWidth="1"/>
    <col min="7427" max="7427" width="4.6328125" style="28" customWidth="1"/>
    <col min="7428" max="7428" width="12.6328125" style="28" customWidth="1"/>
    <col min="7429" max="7429" width="8.6328125" style="28" customWidth="1"/>
    <col min="7430" max="7430" width="4.6328125" style="28" customWidth="1"/>
    <col min="7431" max="7431" width="12.6328125" style="28" customWidth="1"/>
    <col min="7432" max="7432" width="8.6328125" style="28" customWidth="1"/>
    <col min="7433" max="7433" width="1.26953125" style="28" customWidth="1"/>
    <col min="7434" max="7434" width="3.08984375" style="28" customWidth="1"/>
    <col min="7435" max="7435" width="2.6328125" style="28" customWidth="1"/>
    <col min="7436" max="7436" width="4.6328125" style="28" customWidth="1"/>
    <col min="7437" max="7437" width="12.6328125" style="28" customWidth="1"/>
    <col min="7438" max="7440" width="7.6328125" style="28" customWidth="1"/>
    <col min="7441" max="7442" width="4.08984375" style="28" customWidth="1"/>
    <col min="7443" max="7676" width="9" style="28"/>
    <col min="7677" max="7677" width="0" style="28" hidden="1" customWidth="1"/>
    <col min="7678" max="7678" width="4.6328125" style="28" customWidth="1"/>
    <col min="7679" max="7679" width="8.6328125" style="28" customWidth="1"/>
    <col min="7680" max="7680" width="4.6328125" style="28" customWidth="1"/>
    <col min="7681" max="7681" width="12.6328125" style="28" customWidth="1"/>
    <col min="7682" max="7682" width="8.6328125" style="28" customWidth="1"/>
    <col min="7683" max="7683" width="4.6328125" style="28" customWidth="1"/>
    <col min="7684" max="7684" width="12.6328125" style="28" customWidth="1"/>
    <col min="7685" max="7685" width="8.6328125" style="28" customWidth="1"/>
    <col min="7686" max="7686" width="4.6328125" style="28" customWidth="1"/>
    <col min="7687" max="7687" width="12.6328125" style="28" customWidth="1"/>
    <col min="7688" max="7688" width="8.6328125" style="28" customWidth="1"/>
    <col min="7689" max="7689" width="1.26953125" style="28" customWidth="1"/>
    <col min="7690" max="7690" width="3.08984375" style="28" customWidth="1"/>
    <col min="7691" max="7691" width="2.6328125" style="28" customWidth="1"/>
    <col min="7692" max="7692" width="4.6328125" style="28" customWidth="1"/>
    <col min="7693" max="7693" width="12.6328125" style="28" customWidth="1"/>
    <col min="7694" max="7696" width="7.6328125" style="28" customWidth="1"/>
    <col min="7697" max="7698" width="4.08984375" style="28" customWidth="1"/>
    <col min="7699" max="7932" width="9" style="28"/>
    <col min="7933" max="7933" width="0" style="28" hidden="1" customWidth="1"/>
    <col min="7934" max="7934" width="4.6328125" style="28" customWidth="1"/>
    <col min="7935" max="7935" width="8.6328125" style="28" customWidth="1"/>
    <col min="7936" max="7936" width="4.6328125" style="28" customWidth="1"/>
    <col min="7937" max="7937" width="12.6328125" style="28" customWidth="1"/>
    <col min="7938" max="7938" width="8.6328125" style="28" customWidth="1"/>
    <col min="7939" max="7939" width="4.6328125" style="28" customWidth="1"/>
    <col min="7940" max="7940" width="12.6328125" style="28" customWidth="1"/>
    <col min="7941" max="7941" width="8.6328125" style="28" customWidth="1"/>
    <col min="7942" max="7942" width="4.6328125" style="28" customWidth="1"/>
    <col min="7943" max="7943" width="12.6328125" style="28" customWidth="1"/>
    <col min="7944" max="7944" width="8.6328125" style="28" customWidth="1"/>
    <col min="7945" max="7945" width="1.26953125" style="28" customWidth="1"/>
    <col min="7946" max="7946" width="3.08984375" style="28" customWidth="1"/>
    <col min="7947" max="7947" width="2.6328125" style="28" customWidth="1"/>
    <col min="7948" max="7948" width="4.6328125" style="28" customWidth="1"/>
    <col min="7949" max="7949" width="12.6328125" style="28" customWidth="1"/>
    <col min="7950" max="7952" width="7.6328125" style="28" customWidth="1"/>
    <col min="7953" max="7954" width="4.08984375" style="28" customWidth="1"/>
    <col min="7955" max="8188" width="9" style="28"/>
    <col min="8189" max="8189" width="0" style="28" hidden="1" customWidth="1"/>
    <col min="8190" max="8190" width="4.6328125" style="28" customWidth="1"/>
    <col min="8191" max="8191" width="8.6328125" style="28" customWidth="1"/>
    <col min="8192" max="8192" width="4.6328125" style="28" customWidth="1"/>
    <col min="8193" max="8193" width="12.6328125" style="28" customWidth="1"/>
    <col min="8194" max="8194" width="8.6328125" style="28" customWidth="1"/>
    <col min="8195" max="8195" width="4.6328125" style="28" customWidth="1"/>
    <col min="8196" max="8196" width="12.6328125" style="28" customWidth="1"/>
    <col min="8197" max="8197" width="8.6328125" style="28" customWidth="1"/>
    <col min="8198" max="8198" width="4.6328125" style="28" customWidth="1"/>
    <col min="8199" max="8199" width="12.6328125" style="28" customWidth="1"/>
    <col min="8200" max="8200" width="8.6328125" style="28" customWidth="1"/>
    <col min="8201" max="8201" width="1.26953125" style="28" customWidth="1"/>
    <col min="8202" max="8202" width="3.08984375" style="28" customWidth="1"/>
    <col min="8203" max="8203" width="2.6328125" style="28" customWidth="1"/>
    <col min="8204" max="8204" width="4.6328125" style="28" customWidth="1"/>
    <col min="8205" max="8205" width="12.6328125" style="28" customWidth="1"/>
    <col min="8206" max="8208" width="7.6328125" style="28" customWidth="1"/>
    <col min="8209" max="8210" width="4.08984375" style="28" customWidth="1"/>
    <col min="8211" max="8444" width="9" style="28"/>
    <col min="8445" max="8445" width="0" style="28" hidden="1" customWidth="1"/>
    <col min="8446" max="8446" width="4.6328125" style="28" customWidth="1"/>
    <col min="8447" max="8447" width="8.6328125" style="28" customWidth="1"/>
    <col min="8448" max="8448" width="4.6328125" style="28" customWidth="1"/>
    <col min="8449" max="8449" width="12.6328125" style="28" customWidth="1"/>
    <col min="8450" max="8450" width="8.6328125" style="28" customWidth="1"/>
    <col min="8451" max="8451" width="4.6328125" style="28" customWidth="1"/>
    <col min="8452" max="8452" width="12.6328125" style="28" customWidth="1"/>
    <col min="8453" max="8453" width="8.6328125" style="28" customWidth="1"/>
    <col min="8454" max="8454" width="4.6328125" style="28" customWidth="1"/>
    <col min="8455" max="8455" width="12.6328125" style="28" customWidth="1"/>
    <col min="8456" max="8456" width="8.6328125" style="28" customWidth="1"/>
    <col min="8457" max="8457" width="1.26953125" style="28" customWidth="1"/>
    <col min="8458" max="8458" width="3.08984375" style="28" customWidth="1"/>
    <col min="8459" max="8459" width="2.6328125" style="28" customWidth="1"/>
    <col min="8460" max="8460" width="4.6328125" style="28" customWidth="1"/>
    <col min="8461" max="8461" width="12.6328125" style="28" customWidth="1"/>
    <col min="8462" max="8464" width="7.6328125" style="28" customWidth="1"/>
    <col min="8465" max="8466" width="4.08984375" style="28" customWidth="1"/>
    <col min="8467" max="8700" width="9" style="28"/>
    <col min="8701" max="8701" width="0" style="28" hidden="1" customWidth="1"/>
    <col min="8702" max="8702" width="4.6328125" style="28" customWidth="1"/>
    <col min="8703" max="8703" width="8.6328125" style="28" customWidth="1"/>
    <col min="8704" max="8704" width="4.6328125" style="28" customWidth="1"/>
    <col min="8705" max="8705" width="12.6328125" style="28" customWidth="1"/>
    <col min="8706" max="8706" width="8.6328125" style="28" customWidth="1"/>
    <col min="8707" max="8707" width="4.6328125" style="28" customWidth="1"/>
    <col min="8708" max="8708" width="12.6328125" style="28" customWidth="1"/>
    <col min="8709" max="8709" width="8.6328125" style="28" customWidth="1"/>
    <col min="8710" max="8710" width="4.6328125" style="28" customWidth="1"/>
    <col min="8711" max="8711" width="12.6328125" style="28" customWidth="1"/>
    <col min="8712" max="8712" width="8.6328125" style="28" customWidth="1"/>
    <col min="8713" max="8713" width="1.26953125" style="28" customWidth="1"/>
    <col min="8714" max="8714" width="3.08984375" style="28" customWidth="1"/>
    <col min="8715" max="8715" width="2.6328125" style="28" customWidth="1"/>
    <col min="8716" max="8716" width="4.6328125" style="28" customWidth="1"/>
    <col min="8717" max="8717" width="12.6328125" style="28" customWidth="1"/>
    <col min="8718" max="8720" width="7.6328125" style="28" customWidth="1"/>
    <col min="8721" max="8722" width="4.08984375" style="28" customWidth="1"/>
    <col min="8723" max="8956" width="9" style="28"/>
    <col min="8957" max="8957" width="0" style="28" hidden="1" customWidth="1"/>
    <col min="8958" max="8958" width="4.6328125" style="28" customWidth="1"/>
    <col min="8959" max="8959" width="8.6328125" style="28" customWidth="1"/>
    <col min="8960" max="8960" width="4.6328125" style="28" customWidth="1"/>
    <col min="8961" max="8961" width="12.6328125" style="28" customWidth="1"/>
    <col min="8962" max="8962" width="8.6328125" style="28" customWidth="1"/>
    <col min="8963" max="8963" width="4.6328125" style="28" customWidth="1"/>
    <col min="8964" max="8964" width="12.6328125" style="28" customWidth="1"/>
    <col min="8965" max="8965" width="8.6328125" style="28" customWidth="1"/>
    <col min="8966" max="8966" width="4.6328125" style="28" customWidth="1"/>
    <col min="8967" max="8967" width="12.6328125" style="28" customWidth="1"/>
    <col min="8968" max="8968" width="8.6328125" style="28" customWidth="1"/>
    <col min="8969" max="8969" width="1.26953125" style="28" customWidth="1"/>
    <col min="8970" max="8970" width="3.08984375" style="28" customWidth="1"/>
    <col min="8971" max="8971" width="2.6328125" style="28" customWidth="1"/>
    <col min="8972" max="8972" width="4.6328125" style="28" customWidth="1"/>
    <col min="8973" max="8973" width="12.6328125" style="28" customWidth="1"/>
    <col min="8974" max="8976" width="7.6328125" style="28" customWidth="1"/>
    <col min="8977" max="8978" width="4.08984375" style="28" customWidth="1"/>
    <col min="8979" max="9212" width="9" style="28"/>
    <col min="9213" max="9213" width="0" style="28" hidden="1" customWidth="1"/>
    <col min="9214" max="9214" width="4.6328125" style="28" customWidth="1"/>
    <col min="9215" max="9215" width="8.6328125" style="28" customWidth="1"/>
    <col min="9216" max="9216" width="4.6328125" style="28" customWidth="1"/>
    <col min="9217" max="9217" width="12.6328125" style="28" customWidth="1"/>
    <col min="9218" max="9218" width="8.6328125" style="28" customWidth="1"/>
    <col min="9219" max="9219" width="4.6328125" style="28" customWidth="1"/>
    <col min="9220" max="9220" width="12.6328125" style="28" customWidth="1"/>
    <col min="9221" max="9221" width="8.6328125" style="28" customWidth="1"/>
    <col min="9222" max="9222" width="4.6328125" style="28" customWidth="1"/>
    <col min="9223" max="9223" width="12.6328125" style="28" customWidth="1"/>
    <col min="9224" max="9224" width="8.6328125" style="28" customWidth="1"/>
    <col min="9225" max="9225" width="1.26953125" style="28" customWidth="1"/>
    <col min="9226" max="9226" width="3.08984375" style="28" customWidth="1"/>
    <col min="9227" max="9227" width="2.6328125" style="28" customWidth="1"/>
    <col min="9228" max="9228" width="4.6328125" style="28" customWidth="1"/>
    <col min="9229" max="9229" width="12.6328125" style="28" customWidth="1"/>
    <col min="9230" max="9232" width="7.6328125" style="28" customWidth="1"/>
    <col min="9233" max="9234" width="4.08984375" style="28" customWidth="1"/>
    <col min="9235" max="9468" width="9" style="28"/>
    <col min="9469" max="9469" width="0" style="28" hidden="1" customWidth="1"/>
    <col min="9470" max="9470" width="4.6328125" style="28" customWidth="1"/>
    <col min="9471" max="9471" width="8.6328125" style="28" customWidth="1"/>
    <col min="9472" max="9472" width="4.6328125" style="28" customWidth="1"/>
    <col min="9473" max="9473" width="12.6328125" style="28" customWidth="1"/>
    <col min="9474" max="9474" width="8.6328125" style="28" customWidth="1"/>
    <col min="9475" max="9475" width="4.6328125" style="28" customWidth="1"/>
    <col min="9476" max="9476" width="12.6328125" style="28" customWidth="1"/>
    <col min="9477" max="9477" width="8.6328125" style="28" customWidth="1"/>
    <col min="9478" max="9478" width="4.6328125" style="28" customWidth="1"/>
    <col min="9479" max="9479" width="12.6328125" style="28" customWidth="1"/>
    <col min="9480" max="9480" width="8.6328125" style="28" customWidth="1"/>
    <col min="9481" max="9481" width="1.26953125" style="28" customWidth="1"/>
    <col min="9482" max="9482" width="3.08984375" style="28" customWidth="1"/>
    <col min="9483" max="9483" width="2.6328125" style="28" customWidth="1"/>
    <col min="9484" max="9484" width="4.6328125" style="28" customWidth="1"/>
    <col min="9485" max="9485" width="12.6328125" style="28" customWidth="1"/>
    <col min="9486" max="9488" width="7.6328125" style="28" customWidth="1"/>
    <col min="9489" max="9490" width="4.08984375" style="28" customWidth="1"/>
    <col min="9491" max="9724" width="9" style="28"/>
    <col min="9725" max="9725" width="0" style="28" hidden="1" customWidth="1"/>
    <col min="9726" max="9726" width="4.6328125" style="28" customWidth="1"/>
    <col min="9727" max="9727" width="8.6328125" style="28" customWidth="1"/>
    <col min="9728" max="9728" width="4.6328125" style="28" customWidth="1"/>
    <col min="9729" max="9729" width="12.6328125" style="28" customWidth="1"/>
    <col min="9730" max="9730" width="8.6328125" style="28" customWidth="1"/>
    <col min="9731" max="9731" width="4.6328125" style="28" customWidth="1"/>
    <col min="9732" max="9732" width="12.6328125" style="28" customWidth="1"/>
    <col min="9733" max="9733" width="8.6328125" style="28" customWidth="1"/>
    <col min="9734" max="9734" width="4.6328125" style="28" customWidth="1"/>
    <col min="9735" max="9735" width="12.6328125" style="28" customWidth="1"/>
    <col min="9736" max="9736" width="8.6328125" style="28" customWidth="1"/>
    <col min="9737" max="9737" width="1.26953125" style="28" customWidth="1"/>
    <col min="9738" max="9738" width="3.08984375" style="28" customWidth="1"/>
    <col min="9739" max="9739" width="2.6328125" style="28" customWidth="1"/>
    <col min="9740" max="9740" width="4.6328125" style="28" customWidth="1"/>
    <col min="9741" max="9741" width="12.6328125" style="28" customWidth="1"/>
    <col min="9742" max="9744" width="7.6328125" style="28" customWidth="1"/>
    <col min="9745" max="9746" width="4.08984375" style="28" customWidth="1"/>
    <col min="9747" max="9980" width="9" style="28"/>
    <col min="9981" max="9981" width="0" style="28" hidden="1" customWidth="1"/>
    <col min="9982" max="9982" width="4.6328125" style="28" customWidth="1"/>
    <col min="9983" max="9983" width="8.6328125" style="28" customWidth="1"/>
    <col min="9984" max="9984" width="4.6328125" style="28" customWidth="1"/>
    <col min="9985" max="9985" width="12.6328125" style="28" customWidth="1"/>
    <col min="9986" max="9986" width="8.6328125" style="28" customWidth="1"/>
    <col min="9987" max="9987" width="4.6328125" style="28" customWidth="1"/>
    <col min="9988" max="9988" width="12.6328125" style="28" customWidth="1"/>
    <col min="9989" max="9989" width="8.6328125" style="28" customWidth="1"/>
    <col min="9990" max="9990" width="4.6328125" style="28" customWidth="1"/>
    <col min="9991" max="9991" width="12.6328125" style="28" customWidth="1"/>
    <col min="9992" max="9992" width="8.6328125" style="28" customWidth="1"/>
    <col min="9993" max="9993" width="1.26953125" style="28" customWidth="1"/>
    <col min="9994" max="9994" width="3.08984375" style="28" customWidth="1"/>
    <col min="9995" max="9995" width="2.6328125" style="28" customWidth="1"/>
    <col min="9996" max="9996" width="4.6328125" style="28" customWidth="1"/>
    <col min="9997" max="9997" width="12.6328125" style="28" customWidth="1"/>
    <col min="9998" max="10000" width="7.6328125" style="28" customWidth="1"/>
    <col min="10001" max="10002" width="4.08984375" style="28" customWidth="1"/>
    <col min="10003" max="10236" width="9" style="28"/>
    <col min="10237" max="10237" width="0" style="28" hidden="1" customWidth="1"/>
    <col min="10238" max="10238" width="4.6328125" style="28" customWidth="1"/>
    <col min="10239" max="10239" width="8.6328125" style="28" customWidth="1"/>
    <col min="10240" max="10240" width="4.6328125" style="28" customWidth="1"/>
    <col min="10241" max="10241" width="12.6328125" style="28" customWidth="1"/>
    <col min="10242" max="10242" width="8.6328125" style="28" customWidth="1"/>
    <col min="10243" max="10243" width="4.6328125" style="28" customWidth="1"/>
    <col min="10244" max="10244" width="12.6328125" style="28" customWidth="1"/>
    <col min="10245" max="10245" width="8.6328125" style="28" customWidth="1"/>
    <col min="10246" max="10246" width="4.6328125" style="28" customWidth="1"/>
    <col min="10247" max="10247" width="12.6328125" style="28" customWidth="1"/>
    <col min="10248" max="10248" width="8.6328125" style="28" customWidth="1"/>
    <col min="10249" max="10249" width="1.26953125" style="28" customWidth="1"/>
    <col min="10250" max="10250" width="3.08984375" style="28" customWidth="1"/>
    <col min="10251" max="10251" width="2.6328125" style="28" customWidth="1"/>
    <col min="10252" max="10252" width="4.6328125" style="28" customWidth="1"/>
    <col min="10253" max="10253" width="12.6328125" style="28" customWidth="1"/>
    <col min="10254" max="10256" width="7.6328125" style="28" customWidth="1"/>
    <col min="10257" max="10258" width="4.08984375" style="28" customWidth="1"/>
    <col min="10259" max="10492" width="9" style="28"/>
    <col min="10493" max="10493" width="0" style="28" hidden="1" customWidth="1"/>
    <col min="10494" max="10494" width="4.6328125" style="28" customWidth="1"/>
    <col min="10495" max="10495" width="8.6328125" style="28" customWidth="1"/>
    <col min="10496" max="10496" width="4.6328125" style="28" customWidth="1"/>
    <col min="10497" max="10497" width="12.6328125" style="28" customWidth="1"/>
    <col min="10498" max="10498" width="8.6328125" style="28" customWidth="1"/>
    <col min="10499" max="10499" width="4.6328125" style="28" customWidth="1"/>
    <col min="10500" max="10500" width="12.6328125" style="28" customWidth="1"/>
    <col min="10501" max="10501" width="8.6328125" style="28" customWidth="1"/>
    <col min="10502" max="10502" width="4.6328125" style="28" customWidth="1"/>
    <col min="10503" max="10503" width="12.6328125" style="28" customWidth="1"/>
    <col min="10504" max="10504" width="8.6328125" style="28" customWidth="1"/>
    <col min="10505" max="10505" width="1.26953125" style="28" customWidth="1"/>
    <col min="10506" max="10506" width="3.08984375" style="28" customWidth="1"/>
    <col min="10507" max="10507" width="2.6328125" style="28" customWidth="1"/>
    <col min="10508" max="10508" width="4.6328125" style="28" customWidth="1"/>
    <col min="10509" max="10509" width="12.6328125" style="28" customWidth="1"/>
    <col min="10510" max="10512" width="7.6328125" style="28" customWidth="1"/>
    <col min="10513" max="10514" width="4.08984375" style="28" customWidth="1"/>
    <col min="10515" max="10748" width="9" style="28"/>
    <col min="10749" max="10749" width="0" style="28" hidden="1" customWidth="1"/>
    <col min="10750" max="10750" width="4.6328125" style="28" customWidth="1"/>
    <col min="10751" max="10751" width="8.6328125" style="28" customWidth="1"/>
    <col min="10752" max="10752" width="4.6328125" style="28" customWidth="1"/>
    <col min="10753" max="10753" width="12.6328125" style="28" customWidth="1"/>
    <col min="10754" max="10754" width="8.6328125" style="28" customWidth="1"/>
    <col min="10755" max="10755" width="4.6328125" style="28" customWidth="1"/>
    <col min="10756" max="10756" width="12.6328125" style="28" customWidth="1"/>
    <col min="10757" max="10757" width="8.6328125" style="28" customWidth="1"/>
    <col min="10758" max="10758" width="4.6328125" style="28" customWidth="1"/>
    <col min="10759" max="10759" width="12.6328125" style="28" customWidth="1"/>
    <col min="10760" max="10760" width="8.6328125" style="28" customWidth="1"/>
    <col min="10761" max="10761" width="1.26953125" style="28" customWidth="1"/>
    <col min="10762" max="10762" width="3.08984375" style="28" customWidth="1"/>
    <col min="10763" max="10763" width="2.6328125" style="28" customWidth="1"/>
    <col min="10764" max="10764" width="4.6328125" style="28" customWidth="1"/>
    <col min="10765" max="10765" width="12.6328125" style="28" customWidth="1"/>
    <col min="10766" max="10768" width="7.6328125" style="28" customWidth="1"/>
    <col min="10769" max="10770" width="4.08984375" style="28" customWidth="1"/>
    <col min="10771" max="11004" width="9" style="28"/>
    <col min="11005" max="11005" width="0" style="28" hidden="1" customWidth="1"/>
    <col min="11006" max="11006" width="4.6328125" style="28" customWidth="1"/>
    <col min="11007" max="11007" width="8.6328125" style="28" customWidth="1"/>
    <col min="11008" max="11008" width="4.6328125" style="28" customWidth="1"/>
    <col min="11009" max="11009" width="12.6328125" style="28" customWidth="1"/>
    <col min="11010" max="11010" width="8.6328125" style="28" customWidth="1"/>
    <col min="11011" max="11011" width="4.6328125" style="28" customWidth="1"/>
    <col min="11012" max="11012" width="12.6328125" style="28" customWidth="1"/>
    <col min="11013" max="11013" width="8.6328125" style="28" customWidth="1"/>
    <col min="11014" max="11014" width="4.6328125" style="28" customWidth="1"/>
    <col min="11015" max="11015" width="12.6328125" style="28" customWidth="1"/>
    <col min="11016" max="11016" width="8.6328125" style="28" customWidth="1"/>
    <col min="11017" max="11017" width="1.26953125" style="28" customWidth="1"/>
    <col min="11018" max="11018" width="3.08984375" style="28" customWidth="1"/>
    <col min="11019" max="11019" width="2.6328125" style="28" customWidth="1"/>
    <col min="11020" max="11020" width="4.6328125" style="28" customWidth="1"/>
    <col min="11021" max="11021" width="12.6328125" style="28" customWidth="1"/>
    <col min="11022" max="11024" width="7.6328125" style="28" customWidth="1"/>
    <col min="11025" max="11026" width="4.08984375" style="28" customWidth="1"/>
    <col min="11027" max="11260" width="9" style="28"/>
    <col min="11261" max="11261" width="0" style="28" hidden="1" customWidth="1"/>
    <col min="11262" max="11262" width="4.6328125" style="28" customWidth="1"/>
    <col min="11263" max="11263" width="8.6328125" style="28" customWidth="1"/>
    <col min="11264" max="11264" width="4.6328125" style="28" customWidth="1"/>
    <col min="11265" max="11265" width="12.6328125" style="28" customWidth="1"/>
    <col min="11266" max="11266" width="8.6328125" style="28" customWidth="1"/>
    <col min="11267" max="11267" width="4.6328125" style="28" customWidth="1"/>
    <col min="11268" max="11268" width="12.6328125" style="28" customWidth="1"/>
    <col min="11269" max="11269" width="8.6328125" style="28" customWidth="1"/>
    <col min="11270" max="11270" width="4.6328125" style="28" customWidth="1"/>
    <col min="11271" max="11271" width="12.6328125" style="28" customWidth="1"/>
    <col min="11272" max="11272" width="8.6328125" style="28" customWidth="1"/>
    <col min="11273" max="11273" width="1.26953125" style="28" customWidth="1"/>
    <col min="11274" max="11274" width="3.08984375" style="28" customWidth="1"/>
    <col min="11275" max="11275" width="2.6328125" style="28" customWidth="1"/>
    <col min="11276" max="11276" width="4.6328125" style="28" customWidth="1"/>
    <col min="11277" max="11277" width="12.6328125" style="28" customWidth="1"/>
    <col min="11278" max="11280" width="7.6328125" style="28" customWidth="1"/>
    <col min="11281" max="11282" width="4.08984375" style="28" customWidth="1"/>
    <col min="11283" max="11516" width="9" style="28"/>
    <col min="11517" max="11517" width="0" style="28" hidden="1" customWidth="1"/>
    <col min="11518" max="11518" width="4.6328125" style="28" customWidth="1"/>
    <col min="11519" max="11519" width="8.6328125" style="28" customWidth="1"/>
    <col min="11520" max="11520" width="4.6328125" style="28" customWidth="1"/>
    <col min="11521" max="11521" width="12.6328125" style="28" customWidth="1"/>
    <col min="11522" max="11522" width="8.6328125" style="28" customWidth="1"/>
    <col min="11523" max="11523" width="4.6328125" style="28" customWidth="1"/>
    <col min="11524" max="11524" width="12.6328125" style="28" customWidth="1"/>
    <col min="11525" max="11525" width="8.6328125" style="28" customWidth="1"/>
    <col min="11526" max="11526" width="4.6328125" style="28" customWidth="1"/>
    <col min="11527" max="11527" width="12.6328125" style="28" customWidth="1"/>
    <col min="11528" max="11528" width="8.6328125" style="28" customWidth="1"/>
    <col min="11529" max="11529" width="1.26953125" style="28" customWidth="1"/>
    <col min="11530" max="11530" width="3.08984375" style="28" customWidth="1"/>
    <col min="11531" max="11531" width="2.6328125" style="28" customWidth="1"/>
    <col min="11532" max="11532" width="4.6328125" style="28" customWidth="1"/>
    <col min="11533" max="11533" width="12.6328125" style="28" customWidth="1"/>
    <col min="11534" max="11536" width="7.6328125" style="28" customWidth="1"/>
    <col min="11537" max="11538" width="4.08984375" style="28" customWidth="1"/>
    <col min="11539" max="11772" width="9" style="28"/>
    <col min="11773" max="11773" width="0" style="28" hidden="1" customWidth="1"/>
    <col min="11774" max="11774" width="4.6328125" style="28" customWidth="1"/>
    <col min="11775" max="11775" width="8.6328125" style="28" customWidth="1"/>
    <col min="11776" max="11776" width="4.6328125" style="28" customWidth="1"/>
    <col min="11777" max="11777" width="12.6328125" style="28" customWidth="1"/>
    <col min="11778" max="11778" width="8.6328125" style="28" customWidth="1"/>
    <col min="11779" max="11779" width="4.6328125" style="28" customWidth="1"/>
    <col min="11780" max="11780" width="12.6328125" style="28" customWidth="1"/>
    <col min="11781" max="11781" width="8.6328125" style="28" customWidth="1"/>
    <col min="11782" max="11782" width="4.6328125" style="28" customWidth="1"/>
    <col min="11783" max="11783" width="12.6328125" style="28" customWidth="1"/>
    <col min="11784" max="11784" width="8.6328125" style="28" customWidth="1"/>
    <col min="11785" max="11785" width="1.26953125" style="28" customWidth="1"/>
    <col min="11786" max="11786" width="3.08984375" style="28" customWidth="1"/>
    <col min="11787" max="11787" width="2.6328125" style="28" customWidth="1"/>
    <col min="11788" max="11788" width="4.6328125" style="28" customWidth="1"/>
    <col min="11789" max="11789" width="12.6328125" style="28" customWidth="1"/>
    <col min="11790" max="11792" width="7.6328125" style="28" customWidth="1"/>
    <col min="11793" max="11794" width="4.08984375" style="28" customWidth="1"/>
    <col min="11795" max="12028" width="9" style="28"/>
    <col min="12029" max="12029" width="0" style="28" hidden="1" customWidth="1"/>
    <col min="12030" max="12030" width="4.6328125" style="28" customWidth="1"/>
    <col min="12031" max="12031" width="8.6328125" style="28" customWidth="1"/>
    <col min="12032" max="12032" width="4.6328125" style="28" customWidth="1"/>
    <col min="12033" max="12033" width="12.6328125" style="28" customWidth="1"/>
    <col min="12034" max="12034" width="8.6328125" style="28" customWidth="1"/>
    <col min="12035" max="12035" width="4.6328125" style="28" customWidth="1"/>
    <col min="12036" max="12036" width="12.6328125" style="28" customWidth="1"/>
    <col min="12037" max="12037" width="8.6328125" style="28" customWidth="1"/>
    <col min="12038" max="12038" width="4.6328125" style="28" customWidth="1"/>
    <col min="12039" max="12039" width="12.6328125" style="28" customWidth="1"/>
    <col min="12040" max="12040" width="8.6328125" style="28" customWidth="1"/>
    <col min="12041" max="12041" width="1.26953125" style="28" customWidth="1"/>
    <col min="12042" max="12042" width="3.08984375" style="28" customWidth="1"/>
    <col min="12043" max="12043" width="2.6328125" style="28" customWidth="1"/>
    <col min="12044" max="12044" width="4.6328125" style="28" customWidth="1"/>
    <col min="12045" max="12045" width="12.6328125" style="28" customWidth="1"/>
    <col min="12046" max="12048" width="7.6328125" style="28" customWidth="1"/>
    <col min="12049" max="12050" width="4.08984375" style="28" customWidth="1"/>
    <col min="12051" max="12284" width="9" style="28"/>
    <col min="12285" max="12285" width="0" style="28" hidden="1" customWidth="1"/>
    <col min="12286" max="12286" width="4.6328125" style="28" customWidth="1"/>
    <col min="12287" max="12287" width="8.6328125" style="28" customWidth="1"/>
    <col min="12288" max="12288" width="4.6328125" style="28" customWidth="1"/>
    <col min="12289" max="12289" width="12.6328125" style="28" customWidth="1"/>
    <col min="12290" max="12290" width="8.6328125" style="28" customWidth="1"/>
    <col min="12291" max="12291" width="4.6328125" style="28" customWidth="1"/>
    <col min="12292" max="12292" width="12.6328125" style="28" customWidth="1"/>
    <col min="12293" max="12293" width="8.6328125" style="28" customWidth="1"/>
    <col min="12294" max="12294" width="4.6328125" style="28" customWidth="1"/>
    <col min="12295" max="12295" width="12.6328125" style="28" customWidth="1"/>
    <col min="12296" max="12296" width="8.6328125" style="28" customWidth="1"/>
    <col min="12297" max="12297" width="1.26953125" style="28" customWidth="1"/>
    <col min="12298" max="12298" width="3.08984375" style="28" customWidth="1"/>
    <col min="12299" max="12299" width="2.6328125" style="28" customWidth="1"/>
    <col min="12300" max="12300" width="4.6328125" style="28" customWidth="1"/>
    <col min="12301" max="12301" width="12.6328125" style="28" customWidth="1"/>
    <col min="12302" max="12304" width="7.6328125" style="28" customWidth="1"/>
    <col min="12305" max="12306" width="4.08984375" style="28" customWidth="1"/>
    <col min="12307" max="12540" width="9" style="28"/>
    <col min="12541" max="12541" width="0" style="28" hidden="1" customWidth="1"/>
    <col min="12542" max="12542" width="4.6328125" style="28" customWidth="1"/>
    <col min="12543" max="12543" width="8.6328125" style="28" customWidth="1"/>
    <col min="12544" max="12544" width="4.6328125" style="28" customWidth="1"/>
    <col min="12545" max="12545" width="12.6328125" style="28" customWidth="1"/>
    <col min="12546" max="12546" width="8.6328125" style="28" customWidth="1"/>
    <col min="12547" max="12547" width="4.6328125" style="28" customWidth="1"/>
    <col min="12548" max="12548" width="12.6328125" style="28" customWidth="1"/>
    <col min="12549" max="12549" width="8.6328125" style="28" customWidth="1"/>
    <col min="12550" max="12550" width="4.6328125" style="28" customWidth="1"/>
    <col min="12551" max="12551" width="12.6328125" style="28" customWidth="1"/>
    <col min="12552" max="12552" width="8.6328125" style="28" customWidth="1"/>
    <col min="12553" max="12553" width="1.26953125" style="28" customWidth="1"/>
    <col min="12554" max="12554" width="3.08984375" style="28" customWidth="1"/>
    <col min="12555" max="12555" width="2.6328125" style="28" customWidth="1"/>
    <col min="12556" max="12556" width="4.6328125" style="28" customWidth="1"/>
    <col min="12557" max="12557" width="12.6328125" style="28" customWidth="1"/>
    <col min="12558" max="12560" width="7.6328125" style="28" customWidth="1"/>
    <col min="12561" max="12562" width="4.08984375" style="28" customWidth="1"/>
    <col min="12563" max="12796" width="9" style="28"/>
    <col min="12797" max="12797" width="0" style="28" hidden="1" customWidth="1"/>
    <col min="12798" max="12798" width="4.6328125" style="28" customWidth="1"/>
    <col min="12799" max="12799" width="8.6328125" style="28" customWidth="1"/>
    <col min="12800" max="12800" width="4.6328125" style="28" customWidth="1"/>
    <col min="12801" max="12801" width="12.6328125" style="28" customWidth="1"/>
    <col min="12802" max="12802" width="8.6328125" style="28" customWidth="1"/>
    <col min="12803" max="12803" width="4.6328125" style="28" customWidth="1"/>
    <col min="12804" max="12804" width="12.6328125" style="28" customWidth="1"/>
    <col min="12805" max="12805" width="8.6328125" style="28" customWidth="1"/>
    <col min="12806" max="12806" width="4.6328125" style="28" customWidth="1"/>
    <col min="12807" max="12807" width="12.6328125" style="28" customWidth="1"/>
    <col min="12808" max="12808" width="8.6328125" style="28" customWidth="1"/>
    <col min="12809" max="12809" width="1.26953125" style="28" customWidth="1"/>
    <col min="12810" max="12810" width="3.08984375" style="28" customWidth="1"/>
    <col min="12811" max="12811" width="2.6328125" style="28" customWidth="1"/>
    <col min="12812" max="12812" width="4.6328125" style="28" customWidth="1"/>
    <col min="12813" max="12813" width="12.6328125" style="28" customWidth="1"/>
    <col min="12814" max="12816" width="7.6328125" style="28" customWidth="1"/>
    <col min="12817" max="12818" width="4.08984375" style="28" customWidth="1"/>
    <col min="12819" max="13052" width="9" style="28"/>
    <col min="13053" max="13053" width="0" style="28" hidden="1" customWidth="1"/>
    <col min="13054" max="13054" width="4.6328125" style="28" customWidth="1"/>
    <col min="13055" max="13055" width="8.6328125" style="28" customWidth="1"/>
    <col min="13056" max="13056" width="4.6328125" style="28" customWidth="1"/>
    <col min="13057" max="13057" width="12.6328125" style="28" customWidth="1"/>
    <col min="13058" max="13058" width="8.6328125" style="28" customWidth="1"/>
    <col min="13059" max="13059" width="4.6328125" style="28" customWidth="1"/>
    <col min="13060" max="13060" width="12.6328125" style="28" customWidth="1"/>
    <col min="13061" max="13061" width="8.6328125" style="28" customWidth="1"/>
    <col min="13062" max="13062" width="4.6328125" style="28" customWidth="1"/>
    <col min="13063" max="13063" width="12.6328125" style="28" customWidth="1"/>
    <col min="13064" max="13064" width="8.6328125" style="28" customWidth="1"/>
    <col min="13065" max="13065" width="1.26953125" style="28" customWidth="1"/>
    <col min="13066" max="13066" width="3.08984375" style="28" customWidth="1"/>
    <col min="13067" max="13067" width="2.6328125" style="28" customWidth="1"/>
    <col min="13068" max="13068" width="4.6328125" style="28" customWidth="1"/>
    <col min="13069" max="13069" width="12.6328125" style="28" customWidth="1"/>
    <col min="13070" max="13072" width="7.6328125" style="28" customWidth="1"/>
    <col min="13073" max="13074" width="4.08984375" style="28" customWidth="1"/>
    <col min="13075" max="13308" width="9" style="28"/>
    <col min="13309" max="13309" width="0" style="28" hidden="1" customWidth="1"/>
    <col min="13310" max="13310" width="4.6328125" style="28" customWidth="1"/>
    <col min="13311" max="13311" width="8.6328125" style="28" customWidth="1"/>
    <col min="13312" max="13312" width="4.6328125" style="28" customWidth="1"/>
    <col min="13313" max="13313" width="12.6328125" style="28" customWidth="1"/>
    <col min="13314" max="13314" width="8.6328125" style="28" customWidth="1"/>
    <col min="13315" max="13315" width="4.6328125" style="28" customWidth="1"/>
    <col min="13316" max="13316" width="12.6328125" style="28" customWidth="1"/>
    <col min="13317" max="13317" width="8.6328125" style="28" customWidth="1"/>
    <col min="13318" max="13318" width="4.6328125" style="28" customWidth="1"/>
    <col min="13319" max="13319" width="12.6328125" style="28" customWidth="1"/>
    <col min="13320" max="13320" width="8.6328125" style="28" customWidth="1"/>
    <col min="13321" max="13321" width="1.26953125" style="28" customWidth="1"/>
    <col min="13322" max="13322" width="3.08984375" style="28" customWidth="1"/>
    <col min="13323" max="13323" width="2.6328125" style="28" customWidth="1"/>
    <col min="13324" max="13324" width="4.6328125" style="28" customWidth="1"/>
    <col min="13325" max="13325" width="12.6328125" style="28" customWidth="1"/>
    <col min="13326" max="13328" width="7.6328125" style="28" customWidth="1"/>
    <col min="13329" max="13330" width="4.08984375" style="28" customWidth="1"/>
    <col min="13331" max="13564" width="9" style="28"/>
    <col min="13565" max="13565" width="0" style="28" hidden="1" customWidth="1"/>
    <col min="13566" max="13566" width="4.6328125" style="28" customWidth="1"/>
    <col min="13567" max="13567" width="8.6328125" style="28" customWidth="1"/>
    <col min="13568" max="13568" width="4.6328125" style="28" customWidth="1"/>
    <col min="13569" max="13569" width="12.6328125" style="28" customWidth="1"/>
    <col min="13570" max="13570" width="8.6328125" style="28" customWidth="1"/>
    <col min="13571" max="13571" width="4.6328125" style="28" customWidth="1"/>
    <col min="13572" max="13572" width="12.6328125" style="28" customWidth="1"/>
    <col min="13573" max="13573" width="8.6328125" style="28" customWidth="1"/>
    <col min="13574" max="13574" width="4.6328125" style="28" customWidth="1"/>
    <col min="13575" max="13575" width="12.6328125" style="28" customWidth="1"/>
    <col min="13576" max="13576" width="8.6328125" style="28" customWidth="1"/>
    <col min="13577" max="13577" width="1.26953125" style="28" customWidth="1"/>
    <col min="13578" max="13578" width="3.08984375" style="28" customWidth="1"/>
    <col min="13579" max="13579" width="2.6328125" style="28" customWidth="1"/>
    <col min="13580" max="13580" width="4.6328125" style="28" customWidth="1"/>
    <col min="13581" max="13581" width="12.6328125" style="28" customWidth="1"/>
    <col min="13582" max="13584" width="7.6328125" style="28" customWidth="1"/>
    <col min="13585" max="13586" width="4.08984375" style="28" customWidth="1"/>
    <col min="13587" max="13820" width="9" style="28"/>
    <col min="13821" max="13821" width="0" style="28" hidden="1" customWidth="1"/>
    <col min="13822" max="13822" width="4.6328125" style="28" customWidth="1"/>
    <col min="13823" max="13823" width="8.6328125" style="28" customWidth="1"/>
    <col min="13824" max="13824" width="4.6328125" style="28" customWidth="1"/>
    <col min="13825" max="13825" width="12.6328125" style="28" customWidth="1"/>
    <col min="13826" max="13826" width="8.6328125" style="28" customWidth="1"/>
    <col min="13827" max="13827" width="4.6328125" style="28" customWidth="1"/>
    <col min="13828" max="13828" width="12.6328125" style="28" customWidth="1"/>
    <col min="13829" max="13829" width="8.6328125" style="28" customWidth="1"/>
    <col min="13830" max="13830" width="4.6328125" style="28" customWidth="1"/>
    <col min="13831" max="13831" width="12.6328125" style="28" customWidth="1"/>
    <col min="13832" max="13832" width="8.6328125" style="28" customWidth="1"/>
    <col min="13833" max="13833" width="1.26953125" style="28" customWidth="1"/>
    <col min="13834" max="13834" width="3.08984375" style="28" customWidth="1"/>
    <col min="13835" max="13835" width="2.6328125" style="28" customWidth="1"/>
    <col min="13836" max="13836" width="4.6328125" style="28" customWidth="1"/>
    <col min="13837" max="13837" width="12.6328125" style="28" customWidth="1"/>
    <col min="13838" max="13840" width="7.6328125" style="28" customWidth="1"/>
    <col min="13841" max="13842" width="4.08984375" style="28" customWidth="1"/>
    <col min="13843" max="14076" width="9" style="28"/>
    <col min="14077" max="14077" width="0" style="28" hidden="1" customWidth="1"/>
    <col min="14078" max="14078" width="4.6328125" style="28" customWidth="1"/>
    <col min="14079" max="14079" width="8.6328125" style="28" customWidth="1"/>
    <col min="14080" max="14080" width="4.6328125" style="28" customWidth="1"/>
    <col min="14081" max="14081" width="12.6328125" style="28" customWidth="1"/>
    <col min="14082" max="14082" width="8.6328125" style="28" customWidth="1"/>
    <col min="14083" max="14083" width="4.6328125" style="28" customWidth="1"/>
    <col min="14084" max="14084" width="12.6328125" style="28" customWidth="1"/>
    <col min="14085" max="14085" width="8.6328125" style="28" customWidth="1"/>
    <col min="14086" max="14086" width="4.6328125" style="28" customWidth="1"/>
    <col min="14087" max="14087" width="12.6328125" style="28" customWidth="1"/>
    <col min="14088" max="14088" width="8.6328125" style="28" customWidth="1"/>
    <col min="14089" max="14089" width="1.26953125" style="28" customWidth="1"/>
    <col min="14090" max="14090" width="3.08984375" style="28" customWidth="1"/>
    <col min="14091" max="14091" width="2.6328125" style="28" customWidth="1"/>
    <col min="14092" max="14092" width="4.6328125" style="28" customWidth="1"/>
    <col min="14093" max="14093" width="12.6328125" style="28" customWidth="1"/>
    <col min="14094" max="14096" width="7.6328125" style="28" customWidth="1"/>
    <col min="14097" max="14098" width="4.08984375" style="28" customWidth="1"/>
    <col min="14099" max="14332" width="9" style="28"/>
    <col min="14333" max="14333" width="0" style="28" hidden="1" customWidth="1"/>
    <col min="14334" max="14334" width="4.6328125" style="28" customWidth="1"/>
    <col min="14335" max="14335" width="8.6328125" style="28" customWidth="1"/>
    <col min="14336" max="14336" width="4.6328125" style="28" customWidth="1"/>
    <col min="14337" max="14337" width="12.6328125" style="28" customWidth="1"/>
    <col min="14338" max="14338" width="8.6328125" style="28" customWidth="1"/>
    <col min="14339" max="14339" width="4.6328125" style="28" customWidth="1"/>
    <col min="14340" max="14340" width="12.6328125" style="28" customWidth="1"/>
    <col min="14341" max="14341" width="8.6328125" style="28" customWidth="1"/>
    <col min="14342" max="14342" width="4.6328125" style="28" customWidth="1"/>
    <col min="14343" max="14343" width="12.6328125" style="28" customWidth="1"/>
    <col min="14344" max="14344" width="8.6328125" style="28" customWidth="1"/>
    <col min="14345" max="14345" width="1.26953125" style="28" customWidth="1"/>
    <col min="14346" max="14346" width="3.08984375" style="28" customWidth="1"/>
    <col min="14347" max="14347" width="2.6328125" style="28" customWidth="1"/>
    <col min="14348" max="14348" width="4.6328125" style="28" customWidth="1"/>
    <col min="14349" max="14349" width="12.6328125" style="28" customWidth="1"/>
    <col min="14350" max="14352" width="7.6328125" style="28" customWidth="1"/>
    <col min="14353" max="14354" width="4.08984375" style="28" customWidth="1"/>
    <col min="14355" max="14588" width="9" style="28"/>
    <col min="14589" max="14589" width="0" style="28" hidden="1" customWidth="1"/>
    <col min="14590" max="14590" width="4.6328125" style="28" customWidth="1"/>
    <col min="14591" max="14591" width="8.6328125" style="28" customWidth="1"/>
    <col min="14592" max="14592" width="4.6328125" style="28" customWidth="1"/>
    <col min="14593" max="14593" width="12.6328125" style="28" customWidth="1"/>
    <col min="14594" max="14594" width="8.6328125" style="28" customWidth="1"/>
    <col min="14595" max="14595" width="4.6328125" style="28" customWidth="1"/>
    <col min="14596" max="14596" width="12.6328125" style="28" customWidth="1"/>
    <col min="14597" max="14597" width="8.6328125" style="28" customWidth="1"/>
    <col min="14598" max="14598" width="4.6328125" style="28" customWidth="1"/>
    <col min="14599" max="14599" width="12.6328125" style="28" customWidth="1"/>
    <col min="14600" max="14600" width="8.6328125" style="28" customWidth="1"/>
    <col min="14601" max="14601" width="1.26953125" style="28" customWidth="1"/>
    <col min="14602" max="14602" width="3.08984375" style="28" customWidth="1"/>
    <col min="14603" max="14603" width="2.6328125" style="28" customWidth="1"/>
    <col min="14604" max="14604" width="4.6328125" style="28" customWidth="1"/>
    <col min="14605" max="14605" width="12.6328125" style="28" customWidth="1"/>
    <col min="14606" max="14608" width="7.6328125" style="28" customWidth="1"/>
    <col min="14609" max="14610" width="4.08984375" style="28" customWidth="1"/>
    <col min="14611" max="14844" width="9" style="28"/>
    <col min="14845" max="14845" width="0" style="28" hidden="1" customWidth="1"/>
    <col min="14846" max="14846" width="4.6328125" style="28" customWidth="1"/>
    <col min="14847" max="14847" width="8.6328125" style="28" customWidth="1"/>
    <col min="14848" max="14848" width="4.6328125" style="28" customWidth="1"/>
    <col min="14849" max="14849" width="12.6328125" style="28" customWidth="1"/>
    <col min="14850" max="14850" width="8.6328125" style="28" customWidth="1"/>
    <col min="14851" max="14851" width="4.6328125" style="28" customWidth="1"/>
    <col min="14852" max="14852" width="12.6328125" style="28" customWidth="1"/>
    <col min="14853" max="14853" width="8.6328125" style="28" customWidth="1"/>
    <col min="14854" max="14854" width="4.6328125" style="28" customWidth="1"/>
    <col min="14855" max="14855" width="12.6328125" style="28" customWidth="1"/>
    <col min="14856" max="14856" width="8.6328125" style="28" customWidth="1"/>
    <col min="14857" max="14857" width="1.26953125" style="28" customWidth="1"/>
    <col min="14858" max="14858" width="3.08984375" style="28" customWidth="1"/>
    <col min="14859" max="14859" width="2.6328125" style="28" customWidth="1"/>
    <col min="14860" max="14860" width="4.6328125" style="28" customWidth="1"/>
    <col min="14861" max="14861" width="12.6328125" style="28" customWidth="1"/>
    <col min="14862" max="14864" width="7.6328125" style="28" customWidth="1"/>
    <col min="14865" max="14866" width="4.08984375" style="28" customWidth="1"/>
    <col min="14867" max="15100" width="9" style="28"/>
    <col min="15101" max="15101" width="0" style="28" hidden="1" customWidth="1"/>
    <col min="15102" max="15102" width="4.6328125" style="28" customWidth="1"/>
    <col min="15103" max="15103" width="8.6328125" style="28" customWidth="1"/>
    <col min="15104" max="15104" width="4.6328125" style="28" customWidth="1"/>
    <col min="15105" max="15105" width="12.6328125" style="28" customWidth="1"/>
    <col min="15106" max="15106" width="8.6328125" style="28" customWidth="1"/>
    <col min="15107" max="15107" width="4.6328125" style="28" customWidth="1"/>
    <col min="15108" max="15108" width="12.6328125" style="28" customWidth="1"/>
    <col min="15109" max="15109" width="8.6328125" style="28" customWidth="1"/>
    <col min="15110" max="15110" width="4.6328125" style="28" customWidth="1"/>
    <col min="15111" max="15111" width="12.6328125" style="28" customWidth="1"/>
    <col min="15112" max="15112" width="8.6328125" style="28" customWidth="1"/>
    <col min="15113" max="15113" width="1.26953125" style="28" customWidth="1"/>
    <col min="15114" max="15114" width="3.08984375" style="28" customWidth="1"/>
    <col min="15115" max="15115" width="2.6328125" style="28" customWidth="1"/>
    <col min="15116" max="15116" width="4.6328125" style="28" customWidth="1"/>
    <col min="15117" max="15117" width="12.6328125" style="28" customWidth="1"/>
    <col min="15118" max="15120" width="7.6328125" style="28" customWidth="1"/>
    <col min="15121" max="15122" width="4.08984375" style="28" customWidth="1"/>
    <col min="15123" max="15356" width="9" style="28"/>
    <col min="15357" max="15357" width="0" style="28" hidden="1" customWidth="1"/>
    <col min="15358" max="15358" width="4.6328125" style="28" customWidth="1"/>
    <col min="15359" max="15359" width="8.6328125" style="28" customWidth="1"/>
    <col min="15360" max="15360" width="4.6328125" style="28" customWidth="1"/>
    <col min="15361" max="15361" width="12.6328125" style="28" customWidth="1"/>
    <col min="15362" max="15362" width="8.6328125" style="28" customWidth="1"/>
    <col min="15363" max="15363" width="4.6328125" style="28" customWidth="1"/>
    <col min="15364" max="15364" width="12.6328125" style="28" customWidth="1"/>
    <col min="15365" max="15365" width="8.6328125" style="28" customWidth="1"/>
    <col min="15366" max="15366" width="4.6328125" style="28" customWidth="1"/>
    <col min="15367" max="15367" width="12.6328125" style="28" customWidth="1"/>
    <col min="15368" max="15368" width="8.6328125" style="28" customWidth="1"/>
    <col min="15369" max="15369" width="1.26953125" style="28" customWidth="1"/>
    <col min="15370" max="15370" width="3.08984375" style="28" customWidth="1"/>
    <col min="15371" max="15371" width="2.6328125" style="28" customWidth="1"/>
    <col min="15372" max="15372" width="4.6328125" style="28" customWidth="1"/>
    <col min="15373" max="15373" width="12.6328125" style="28" customWidth="1"/>
    <col min="15374" max="15376" width="7.6328125" style="28" customWidth="1"/>
    <col min="15377" max="15378" width="4.08984375" style="28" customWidth="1"/>
    <col min="15379" max="15612" width="9" style="28"/>
    <col min="15613" max="15613" width="0" style="28" hidden="1" customWidth="1"/>
    <col min="15614" max="15614" width="4.6328125" style="28" customWidth="1"/>
    <col min="15615" max="15615" width="8.6328125" style="28" customWidth="1"/>
    <col min="15616" max="15616" width="4.6328125" style="28" customWidth="1"/>
    <col min="15617" max="15617" width="12.6328125" style="28" customWidth="1"/>
    <col min="15618" max="15618" width="8.6328125" style="28" customWidth="1"/>
    <col min="15619" max="15619" width="4.6328125" style="28" customWidth="1"/>
    <col min="15620" max="15620" width="12.6328125" style="28" customWidth="1"/>
    <col min="15621" max="15621" width="8.6328125" style="28" customWidth="1"/>
    <col min="15622" max="15622" width="4.6328125" style="28" customWidth="1"/>
    <col min="15623" max="15623" width="12.6328125" style="28" customWidth="1"/>
    <col min="15624" max="15624" width="8.6328125" style="28" customWidth="1"/>
    <col min="15625" max="15625" width="1.26953125" style="28" customWidth="1"/>
    <col min="15626" max="15626" width="3.08984375" style="28" customWidth="1"/>
    <col min="15627" max="15627" width="2.6328125" style="28" customWidth="1"/>
    <col min="15628" max="15628" width="4.6328125" style="28" customWidth="1"/>
    <col min="15629" max="15629" width="12.6328125" style="28" customWidth="1"/>
    <col min="15630" max="15632" width="7.6328125" style="28" customWidth="1"/>
    <col min="15633" max="15634" width="4.08984375" style="28" customWidth="1"/>
    <col min="15635" max="15868" width="9" style="28"/>
    <col min="15869" max="15869" width="0" style="28" hidden="1" customWidth="1"/>
    <col min="15870" max="15870" width="4.6328125" style="28" customWidth="1"/>
    <col min="15871" max="15871" width="8.6328125" style="28" customWidth="1"/>
    <col min="15872" max="15872" width="4.6328125" style="28" customWidth="1"/>
    <col min="15873" max="15873" width="12.6328125" style="28" customWidth="1"/>
    <col min="15874" max="15874" width="8.6328125" style="28" customWidth="1"/>
    <col min="15875" max="15875" width="4.6328125" style="28" customWidth="1"/>
    <col min="15876" max="15876" width="12.6328125" style="28" customWidth="1"/>
    <col min="15877" max="15877" width="8.6328125" style="28" customWidth="1"/>
    <col min="15878" max="15878" width="4.6328125" style="28" customWidth="1"/>
    <col min="15879" max="15879" width="12.6328125" style="28" customWidth="1"/>
    <col min="15880" max="15880" width="8.6328125" style="28" customWidth="1"/>
    <col min="15881" max="15881" width="1.26953125" style="28" customWidth="1"/>
    <col min="15882" max="15882" width="3.08984375" style="28" customWidth="1"/>
    <col min="15883" max="15883" width="2.6328125" style="28" customWidth="1"/>
    <col min="15884" max="15884" width="4.6328125" style="28" customWidth="1"/>
    <col min="15885" max="15885" width="12.6328125" style="28" customWidth="1"/>
    <col min="15886" max="15888" width="7.6328125" style="28" customWidth="1"/>
    <col min="15889" max="15890" width="4.08984375" style="28" customWidth="1"/>
    <col min="15891" max="16124" width="9" style="28"/>
    <col min="16125" max="16125" width="0" style="28" hidden="1" customWidth="1"/>
    <col min="16126" max="16126" width="4.6328125" style="28" customWidth="1"/>
    <col min="16127" max="16127" width="8.6328125" style="28" customWidth="1"/>
    <col min="16128" max="16128" width="4.6328125" style="28" customWidth="1"/>
    <col min="16129" max="16129" width="12.6328125" style="28" customWidth="1"/>
    <col min="16130" max="16130" width="8.6328125" style="28" customWidth="1"/>
    <col min="16131" max="16131" width="4.6328125" style="28" customWidth="1"/>
    <col min="16132" max="16132" width="12.6328125" style="28" customWidth="1"/>
    <col min="16133" max="16133" width="8.6328125" style="28" customWidth="1"/>
    <col min="16134" max="16134" width="4.6328125" style="28" customWidth="1"/>
    <col min="16135" max="16135" width="12.6328125" style="28" customWidth="1"/>
    <col min="16136" max="16136" width="8.6328125" style="28" customWidth="1"/>
    <col min="16137" max="16137" width="1.26953125" style="28" customWidth="1"/>
    <col min="16138" max="16138" width="3.08984375" style="28" customWidth="1"/>
    <col min="16139" max="16139" width="2.6328125" style="28" customWidth="1"/>
    <col min="16140" max="16140" width="4.6328125" style="28" customWidth="1"/>
    <col min="16141" max="16141" width="12.6328125" style="28" customWidth="1"/>
    <col min="16142" max="16144" width="7.6328125" style="28" customWidth="1"/>
    <col min="16145" max="16146" width="4.08984375" style="28" customWidth="1"/>
    <col min="16147" max="16384" width="9" style="28"/>
  </cols>
  <sheetData>
    <row r="1" spans="2:18" ht="13.5" thickBot="1" x14ac:dyDescent="0.25"/>
    <row r="2" spans="2:18" s="27" customFormat="1" ht="23.15" customHeight="1" thickBot="1" x14ac:dyDescent="0.35">
      <c r="B2" s="299" t="s">
        <v>155</v>
      </c>
      <c r="C2" s="300"/>
      <c r="D2" s="85"/>
      <c r="E2" s="323" t="s">
        <v>1646</v>
      </c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85"/>
    </row>
    <row r="3" spans="2:18" ht="21.75" customHeight="1" x14ac:dyDescent="0.2">
      <c r="B3" s="86"/>
      <c r="C3" s="86"/>
      <c r="D3" s="86"/>
      <c r="E3" s="86"/>
      <c r="F3" s="86"/>
      <c r="G3" s="86"/>
      <c r="H3" s="86"/>
      <c r="I3" s="86"/>
      <c r="J3" s="87"/>
      <c r="K3" s="88"/>
      <c r="L3" s="88"/>
      <c r="M3" s="88"/>
      <c r="N3" s="88"/>
      <c r="O3" s="88"/>
      <c r="P3" s="324" t="s">
        <v>243</v>
      </c>
      <c r="Q3" s="324"/>
      <c r="R3" s="87"/>
    </row>
    <row r="4" spans="2:18" ht="30" customHeight="1" x14ac:dyDescent="0.2">
      <c r="B4" s="96" t="s">
        <v>85</v>
      </c>
      <c r="C4" s="301">
        <f>初期設定!C4</f>
        <v>0</v>
      </c>
      <c r="D4" s="302"/>
      <c r="E4" s="89" t="s">
        <v>86</v>
      </c>
      <c r="F4" s="248" t="str">
        <f>初期設定!$C$2</f>
        <v/>
      </c>
      <c r="G4" s="249"/>
      <c r="H4" s="249"/>
      <c r="I4" s="250"/>
      <c r="J4" s="87"/>
      <c r="K4" s="303" t="s">
        <v>87</v>
      </c>
      <c r="L4" s="304"/>
      <c r="M4" s="305"/>
      <c r="N4" s="306">
        <f>初期設定!C8</f>
        <v>0</v>
      </c>
      <c r="O4" s="307"/>
      <c r="P4" s="307"/>
      <c r="Q4" s="307"/>
      <c r="R4" s="30" t="s">
        <v>88</v>
      </c>
    </row>
    <row r="5" spans="2:18" ht="3" customHeight="1" x14ac:dyDescent="0.2">
      <c r="B5" s="90"/>
      <c r="C5" s="90"/>
      <c r="D5" s="91"/>
      <c r="E5" s="91"/>
      <c r="F5" s="91"/>
      <c r="G5" s="91"/>
      <c r="H5" s="91"/>
      <c r="I5" s="91"/>
      <c r="J5" s="87"/>
      <c r="K5" s="92"/>
      <c r="L5" s="93"/>
      <c r="M5" s="31"/>
      <c r="N5" s="88"/>
      <c r="O5" s="88"/>
      <c r="P5" s="88"/>
      <c r="Q5" s="88"/>
      <c r="R5" s="31"/>
    </row>
    <row r="6" spans="2:18" ht="12" customHeight="1" x14ac:dyDescent="0.2">
      <c r="B6" s="308" t="s">
        <v>89</v>
      </c>
      <c r="C6" s="309"/>
      <c r="D6" s="310"/>
      <c r="E6" s="94" t="str">
        <f>初期設定!$C$5</f>
        <v/>
      </c>
      <c r="F6" s="94"/>
      <c r="G6" s="94" t="str">
        <f>初期設定!$C$6</f>
        <v/>
      </c>
      <c r="H6" s="94"/>
      <c r="I6" s="120"/>
      <c r="J6" s="87"/>
      <c r="K6" s="314" t="s">
        <v>90</v>
      </c>
      <c r="L6" s="315"/>
      <c r="M6" s="316"/>
      <c r="N6" s="320">
        <f>初期設定!C9</f>
        <v>0</v>
      </c>
      <c r="O6" s="321"/>
      <c r="P6" s="321"/>
      <c r="Q6" s="321"/>
      <c r="R6" s="284" t="s">
        <v>88</v>
      </c>
    </row>
    <row r="7" spans="2:18" s="32" customFormat="1" ht="16" customHeight="1" x14ac:dyDescent="0.2">
      <c r="B7" s="311"/>
      <c r="C7" s="312"/>
      <c r="D7" s="313"/>
      <c r="E7" s="251" t="str">
        <f>初期設定!$C$7</f>
        <v/>
      </c>
      <c r="F7" s="252"/>
      <c r="G7" s="252"/>
      <c r="H7" s="252"/>
      <c r="I7" s="253"/>
      <c r="J7" s="95"/>
      <c r="K7" s="317"/>
      <c r="L7" s="318"/>
      <c r="M7" s="319"/>
      <c r="N7" s="322"/>
      <c r="O7" s="322"/>
      <c r="P7" s="322"/>
      <c r="Q7" s="322"/>
      <c r="R7" s="285"/>
    </row>
    <row r="8" spans="2:18" ht="3" customHeight="1" x14ac:dyDescent="0.2"/>
    <row r="9" spans="2:18" ht="18.75" customHeight="1" thickBot="1" x14ac:dyDescent="0.25">
      <c r="B9" s="33" t="s">
        <v>49</v>
      </c>
      <c r="C9" s="33" t="s">
        <v>50</v>
      </c>
      <c r="D9" s="34" t="s">
        <v>91</v>
      </c>
      <c r="E9" s="35" t="s">
        <v>92</v>
      </c>
      <c r="F9" s="36" t="s">
        <v>93</v>
      </c>
      <c r="G9" s="34" t="s">
        <v>91</v>
      </c>
      <c r="H9" s="35" t="s">
        <v>92</v>
      </c>
      <c r="I9" s="37" t="s">
        <v>93</v>
      </c>
      <c r="J9" s="38"/>
      <c r="K9" s="39" t="s">
        <v>94</v>
      </c>
      <c r="L9" s="40" t="s">
        <v>49</v>
      </c>
      <c r="M9" s="41" t="s">
        <v>95</v>
      </c>
      <c r="N9" s="42" t="s">
        <v>96</v>
      </c>
      <c r="O9" s="256" t="s">
        <v>97</v>
      </c>
      <c r="P9" s="294"/>
      <c r="Q9" s="43" t="s">
        <v>98</v>
      </c>
      <c r="R9" s="44" t="s">
        <v>99</v>
      </c>
    </row>
    <row r="10" spans="2:18" ht="15" customHeight="1" thickTop="1" x14ac:dyDescent="0.2">
      <c r="B10" s="242" t="s">
        <v>153</v>
      </c>
      <c r="C10" s="45" t="s">
        <v>100</v>
      </c>
      <c r="D10" s="97" t="str">
        <f>記録入力!$J4</f>
        <v/>
      </c>
      <c r="E10" s="98" t="str">
        <f>記録入力!$K4</f>
        <v/>
      </c>
      <c r="F10" s="99" t="str">
        <f>記録入力!$I4</f>
        <v/>
      </c>
      <c r="G10" s="97" t="str">
        <f>記録入力!$J5</f>
        <v/>
      </c>
      <c r="H10" s="98" t="str">
        <f>記録入力!$K5</f>
        <v/>
      </c>
      <c r="I10" s="100" t="str">
        <f>記録入力!$I5</f>
        <v/>
      </c>
      <c r="J10" s="46"/>
      <c r="K10" s="47">
        <v>1</v>
      </c>
      <c r="L10" s="48" t="str">
        <f>IF(M10="","","女")</f>
        <v/>
      </c>
      <c r="M10" s="84" t="str">
        <f>IF(ISERROR(データ完成!C3),"",(データ完成!C3))</f>
        <v/>
      </c>
      <c r="N10" s="49" t="str">
        <f>IF(ISERROR(データ完成!D3),"",データ完成!D3)</f>
        <v/>
      </c>
      <c r="O10" s="50" t="str">
        <f>IF(ISERROR(データ完成!E3),"",データ完成!E3)</f>
        <v/>
      </c>
      <c r="P10" s="51" t="str">
        <f>IF(ISERROR(データ完成!F3),"",データ完成!F3)</f>
        <v/>
      </c>
      <c r="Q10" s="50" t="str">
        <f>IF(ISERROR(データ完成!J3),"",データ完成!J3)</f>
        <v/>
      </c>
      <c r="R10" s="52" t="str">
        <f>IF(ISERROR(データ完成!K3),"",データ完成!K3)</f>
        <v/>
      </c>
    </row>
    <row r="11" spans="2:18" ht="15" customHeight="1" x14ac:dyDescent="0.2">
      <c r="B11" s="243"/>
      <c r="C11" s="119" t="s">
        <v>101</v>
      </c>
      <c r="D11" s="101" t="str">
        <f>記録入力!$J8</f>
        <v/>
      </c>
      <c r="E11" s="102" t="str">
        <f>記録入力!$K8</f>
        <v/>
      </c>
      <c r="F11" s="103" t="str">
        <f>記録入力!$I8</f>
        <v/>
      </c>
      <c r="G11" s="101" t="str">
        <f>記録入力!$J9</f>
        <v/>
      </c>
      <c r="H11" s="102" t="str">
        <f>記録入力!$K9</f>
        <v/>
      </c>
      <c r="I11" s="104" t="str">
        <f>記録入力!$I9</f>
        <v/>
      </c>
      <c r="J11" s="46"/>
      <c r="K11" s="55">
        <v>2</v>
      </c>
      <c r="L11" s="56" t="str">
        <f t="shared" ref="L11:L74" si="0">IF(M11="","","女")</f>
        <v/>
      </c>
      <c r="M11" s="83" t="str">
        <f>IF(ISERROR(データ完成!C4),"",(データ完成!C4))</f>
        <v/>
      </c>
      <c r="N11" s="58" t="str">
        <f>IF(ISERROR(データ完成!D4),"",データ完成!D4)</f>
        <v/>
      </c>
      <c r="O11" s="53" t="str">
        <f>データ完成!E4</f>
        <v/>
      </c>
      <c r="P11" s="54" t="str">
        <f>データ完成!F4</f>
        <v/>
      </c>
      <c r="Q11" s="53" t="str">
        <f>IF(ISERROR(データ完成!J4),"",データ完成!J4)</f>
        <v/>
      </c>
      <c r="R11" s="59" t="str">
        <f>IF(ISERROR(データ完成!K4),"",データ完成!K4)</f>
        <v/>
      </c>
    </row>
    <row r="12" spans="2:18" ht="15" customHeight="1" x14ac:dyDescent="0.2">
      <c r="B12" s="243"/>
      <c r="C12" s="119" t="s">
        <v>102</v>
      </c>
      <c r="D12" s="101">
        <f>記録入力!E12</f>
        <v>0</v>
      </c>
      <c r="E12" s="102" t="str">
        <f>記録入力!$K12</f>
        <v/>
      </c>
      <c r="F12" s="103" t="str">
        <f>記録入力!$I12</f>
        <v/>
      </c>
      <c r="G12" s="101">
        <f>記録入力!E13</f>
        <v>0</v>
      </c>
      <c r="H12" s="102" t="str">
        <f>記録入力!$K13</f>
        <v/>
      </c>
      <c r="I12" s="104" t="str">
        <f>記録入力!$I13</f>
        <v/>
      </c>
      <c r="J12" s="46"/>
      <c r="K12" s="55">
        <v>3</v>
      </c>
      <c r="L12" s="56" t="str">
        <f t="shared" si="0"/>
        <v/>
      </c>
      <c r="M12" s="83" t="str">
        <f>IF(ISERROR(データ完成!C5),"",(データ完成!C5))</f>
        <v/>
      </c>
      <c r="N12" s="58" t="str">
        <f>IF(ISERROR(データ完成!D5),"",データ完成!D5)</f>
        <v/>
      </c>
      <c r="O12" s="53" t="str">
        <f>データ完成!E5</f>
        <v/>
      </c>
      <c r="P12" s="54" t="str">
        <f>データ完成!F5</f>
        <v/>
      </c>
      <c r="Q12" s="53" t="str">
        <f>IF(ISERROR(データ完成!J5),"",データ完成!J5)</f>
        <v/>
      </c>
      <c r="R12" s="59" t="str">
        <f>IF(ISERROR(データ完成!K5),"",データ完成!K5)</f>
        <v/>
      </c>
    </row>
    <row r="13" spans="2:18" ht="15" customHeight="1" x14ac:dyDescent="0.2">
      <c r="B13" s="243"/>
      <c r="C13" s="119" t="s">
        <v>103</v>
      </c>
      <c r="D13" s="101">
        <f>記録入力!E16</f>
        <v>0</v>
      </c>
      <c r="E13" s="102" t="str">
        <f>記録入力!$K16</f>
        <v/>
      </c>
      <c r="F13" s="103" t="str">
        <f>記録入力!$I16</f>
        <v/>
      </c>
      <c r="G13" s="101" t="str">
        <f>記録入力!$J17</f>
        <v/>
      </c>
      <c r="H13" s="102" t="str">
        <f>記録入力!$K17</f>
        <v/>
      </c>
      <c r="I13" s="104" t="str">
        <f>記録入力!$I17</f>
        <v/>
      </c>
      <c r="J13" s="46"/>
      <c r="K13" s="55">
        <v>4</v>
      </c>
      <c r="L13" s="56" t="str">
        <f t="shared" si="0"/>
        <v/>
      </c>
      <c r="M13" s="83" t="str">
        <f>IF(ISERROR(データ完成!C6),"",(データ完成!C6))</f>
        <v/>
      </c>
      <c r="N13" s="58" t="str">
        <f>IF(ISERROR(データ完成!D6),"",データ完成!D6)</f>
        <v/>
      </c>
      <c r="O13" s="53" t="str">
        <f>データ完成!E6</f>
        <v/>
      </c>
      <c r="P13" s="54" t="str">
        <f>データ完成!F6</f>
        <v/>
      </c>
      <c r="Q13" s="53" t="str">
        <f>IF(ISERROR(データ完成!J6),"",データ完成!J6)</f>
        <v/>
      </c>
      <c r="R13" s="59" t="str">
        <f>IF(ISERROR(データ完成!K6),"",データ完成!K6)</f>
        <v/>
      </c>
    </row>
    <row r="14" spans="2:18" ht="15" customHeight="1" x14ac:dyDescent="0.2">
      <c r="B14" s="243"/>
      <c r="C14" s="119" t="s">
        <v>104</v>
      </c>
      <c r="D14" s="101" t="str">
        <f>記録入力!$J20</f>
        <v/>
      </c>
      <c r="E14" s="102" t="str">
        <f>記録入力!$K20</f>
        <v/>
      </c>
      <c r="F14" s="103" t="str">
        <f>記録入力!$I20</f>
        <v/>
      </c>
      <c r="G14" s="101" t="str">
        <f>記録入力!$J21</f>
        <v/>
      </c>
      <c r="H14" s="102" t="str">
        <f>記録入力!$K21</f>
        <v/>
      </c>
      <c r="I14" s="104" t="str">
        <f>記録入力!$I21</f>
        <v/>
      </c>
      <c r="J14" s="46"/>
      <c r="K14" s="55">
        <v>5</v>
      </c>
      <c r="L14" s="56" t="str">
        <f t="shared" si="0"/>
        <v/>
      </c>
      <c r="M14" s="83" t="str">
        <f>IF(ISERROR(データ完成!C7),"",(データ完成!C7))</f>
        <v/>
      </c>
      <c r="N14" s="58" t="str">
        <f>IF(ISERROR(データ完成!D7),"",データ完成!D7)</f>
        <v/>
      </c>
      <c r="O14" s="53" t="str">
        <f>データ完成!E7</f>
        <v/>
      </c>
      <c r="P14" s="54" t="str">
        <f>データ完成!F7</f>
        <v/>
      </c>
      <c r="Q14" s="53" t="str">
        <f>IF(ISERROR(データ完成!J7),"",データ完成!J7)</f>
        <v/>
      </c>
      <c r="R14" s="59" t="str">
        <f>IF(ISERROR(データ完成!K7),"",データ完成!K7)</f>
        <v/>
      </c>
    </row>
    <row r="15" spans="2:18" ht="15" customHeight="1" x14ac:dyDescent="0.2">
      <c r="B15" s="243"/>
      <c r="C15" s="119" t="s">
        <v>370</v>
      </c>
      <c r="D15" s="101" t="str">
        <f>記録入力!$J24</f>
        <v/>
      </c>
      <c r="E15" s="102" t="str">
        <f>記録入力!$K24</f>
        <v/>
      </c>
      <c r="F15" s="103" t="str">
        <f>記録入力!$I24</f>
        <v/>
      </c>
      <c r="G15" s="101" t="str">
        <f>記録入力!$J25</f>
        <v/>
      </c>
      <c r="H15" s="102" t="str">
        <f>記録入力!$K25</f>
        <v/>
      </c>
      <c r="I15" s="104" t="str">
        <f>記録入力!$I25</f>
        <v/>
      </c>
      <c r="J15" s="46"/>
      <c r="K15" s="55">
        <v>6</v>
      </c>
      <c r="L15" s="56" t="str">
        <f t="shared" si="0"/>
        <v/>
      </c>
      <c r="M15" s="83" t="str">
        <f>IF(ISERROR(データ完成!C8),"",(データ完成!C8))</f>
        <v/>
      </c>
      <c r="N15" s="58" t="str">
        <f>IF(ISERROR(データ完成!D8),"",データ完成!D8)</f>
        <v/>
      </c>
      <c r="O15" s="53" t="str">
        <f>データ完成!E8</f>
        <v/>
      </c>
      <c r="P15" s="54" t="str">
        <f>データ完成!F8</f>
        <v/>
      </c>
      <c r="Q15" s="53" t="str">
        <f>IF(ISERROR(データ完成!J8),"",データ完成!J8)</f>
        <v/>
      </c>
      <c r="R15" s="59" t="str">
        <f>IF(ISERROR(データ完成!K8),"",データ完成!K8)</f>
        <v/>
      </c>
    </row>
    <row r="16" spans="2:18" ht="15" customHeight="1" x14ac:dyDescent="0.2">
      <c r="B16" s="243"/>
      <c r="C16" s="119" t="s">
        <v>371</v>
      </c>
      <c r="D16" s="101" t="str">
        <f>記録入力!$J28</f>
        <v/>
      </c>
      <c r="E16" s="102" t="str">
        <f>記録入力!$K28</f>
        <v/>
      </c>
      <c r="F16" s="103" t="str">
        <f>記録入力!$I28</f>
        <v/>
      </c>
      <c r="G16" s="101" t="str">
        <f>記録入力!$J29</f>
        <v/>
      </c>
      <c r="H16" s="102" t="str">
        <f>記録入力!$K29</f>
        <v/>
      </c>
      <c r="I16" s="104" t="str">
        <f>記録入力!$I29</f>
        <v/>
      </c>
      <c r="J16" s="46"/>
      <c r="K16" s="55">
        <v>7</v>
      </c>
      <c r="L16" s="56" t="str">
        <f t="shared" si="0"/>
        <v/>
      </c>
      <c r="M16" s="83" t="str">
        <f>IF(ISERROR(データ完成!C9),"",(データ完成!C9))</f>
        <v/>
      </c>
      <c r="N16" s="58" t="str">
        <f>IF(ISERROR(データ完成!D9),"",データ完成!D9)</f>
        <v/>
      </c>
      <c r="O16" s="53" t="str">
        <f>データ完成!E9</f>
        <v/>
      </c>
      <c r="P16" s="54" t="str">
        <f>データ完成!F9</f>
        <v/>
      </c>
      <c r="Q16" s="53" t="str">
        <f>IF(ISERROR(データ完成!J9),"",データ完成!J9)</f>
        <v/>
      </c>
      <c r="R16" s="59" t="str">
        <f>IF(ISERROR(データ完成!K9),"",データ完成!K9)</f>
        <v/>
      </c>
    </row>
    <row r="17" spans="1:18" ht="15" customHeight="1" x14ac:dyDescent="0.2">
      <c r="B17" s="243"/>
      <c r="C17" s="119" t="s">
        <v>105</v>
      </c>
      <c r="D17" s="101" t="str">
        <f>記録入力!$J32</f>
        <v/>
      </c>
      <c r="E17" s="102" t="str">
        <f>記録入力!$K32</f>
        <v/>
      </c>
      <c r="F17" s="103" t="str">
        <f>記録入力!$I32</f>
        <v/>
      </c>
      <c r="G17" s="101" t="str">
        <f>記録入力!$J33</f>
        <v/>
      </c>
      <c r="H17" s="102" t="str">
        <f>記録入力!$K33</f>
        <v/>
      </c>
      <c r="I17" s="104" t="str">
        <f>記録入力!$I33</f>
        <v/>
      </c>
      <c r="J17" s="46"/>
      <c r="K17" s="55">
        <v>8</v>
      </c>
      <c r="L17" s="56" t="str">
        <f t="shared" si="0"/>
        <v/>
      </c>
      <c r="M17" s="83" t="str">
        <f>IF(ISERROR(データ完成!C10),"",(データ完成!C10))</f>
        <v/>
      </c>
      <c r="N17" s="58" t="str">
        <f>IF(ISERROR(データ完成!D10),"",データ完成!D10)</f>
        <v/>
      </c>
      <c r="O17" s="53" t="str">
        <f>データ完成!E10</f>
        <v/>
      </c>
      <c r="P17" s="54" t="str">
        <f>データ完成!F10</f>
        <v/>
      </c>
      <c r="Q17" s="53" t="str">
        <f>IF(ISERROR(データ完成!J10),"",データ完成!J10)</f>
        <v/>
      </c>
      <c r="R17" s="59" t="str">
        <f>IF(ISERROR(データ完成!K10),"",データ完成!K10)</f>
        <v/>
      </c>
    </row>
    <row r="18" spans="1:18" ht="15" customHeight="1" x14ac:dyDescent="0.2">
      <c r="B18" s="243"/>
      <c r="C18" s="119" t="s">
        <v>106</v>
      </c>
      <c r="D18" s="101" t="str">
        <f>記録入力!$J36</f>
        <v/>
      </c>
      <c r="E18" s="102" t="str">
        <f>記録入力!$K36</f>
        <v/>
      </c>
      <c r="F18" s="103" t="str">
        <f>記録入力!$I36</f>
        <v/>
      </c>
      <c r="G18" s="101" t="str">
        <f>記録入力!$J37</f>
        <v/>
      </c>
      <c r="H18" s="102" t="str">
        <f>記録入力!$K37</f>
        <v/>
      </c>
      <c r="I18" s="104" t="str">
        <f>記録入力!$I37</f>
        <v/>
      </c>
      <c r="J18" s="46"/>
      <c r="K18" s="55">
        <v>9</v>
      </c>
      <c r="L18" s="56" t="str">
        <f t="shared" si="0"/>
        <v/>
      </c>
      <c r="M18" s="83" t="str">
        <f>IF(ISERROR(データ完成!C11),"",(データ完成!C11))</f>
        <v/>
      </c>
      <c r="N18" s="58" t="str">
        <f>IF(ISERROR(データ完成!D11),"",データ完成!D11)</f>
        <v/>
      </c>
      <c r="O18" s="53" t="str">
        <f>データ完成!E11</f>
        <v/>
      </c>
      <c r="P18" s="54" t="str">
        <f>データ完成!F11</f>
        <v/>
      </c>
      <c r="Q18" s="53" t="str">
        <f>IF(ISERROR(データ完成!J11),"",データ完成!J11)</f>
        <v/>
      </c>
      <c r="R18" s="59" t="str">
        <f>IF(ISERROR(データ完成!K11),"",データ完成!K11)</f>
        <v/>
      </c>
    </row>
    <row r="19" spans="1:18" ht="15" customHeight="1" x14ac:dyDescent="0.2">
      <c r="B19" s="243"/>
      <c r="C19" s="119" t="s">
        <v>109</v>
      </c>
      <c r="D19" s="101" t="str">
        <f>記録入力!$J40</f>
        <v/>
      </c>
      <c r="E19" s="102" t="str">
        <f>記録入力!$K40</f>
        <v/>
      </c>
      <c r="F19" s="103" t="str">
        <f>記録入力!$I40</f>
        <v/>
      </c>
      <c r="G19" s="101" t="str">
        <f>記録入力!$J41</f>
        <v/>
      </c>
      <c r="H19" s="102" t="str">
        <f>記録入力!$K41</f>
        <v/>
      </c>
      <c r="I19" s="104" t="str">
        <f>記録入力!$I41</f>
        <v/>
      </c>
      <c r="J19" s="46"/>
      <c r="K19" s="55">
        <v>10</v>
      </c>
      <c r="L19" s="56" t="str">
        <f t="shared" si="0"/>
        <v/>
      </c>
      <c r="M19" s="57" t="str">
        <f>IF(ISERROR(データ完成!C12),"",(データ完成!C12))</f>
        <v/>
      </c>
      <c r="N19" s="58" t="str">
        <f>IF(ISERROR(データ完成!D12),"",データ完成!D12)</f>
        <v/>
      </c>
      <c r="O19" s="53" t="str">
        <f>データ完成!E12</f>
        <v/>
      </c>
      <c r="P19" s="54" t="str">
        <f>データ完成!F12</f>
        <v/>
      </c>
      <c r="Q19" s="53" t="str">
        <f>IF(ISERROR(データ完成!J12),"",データ完成!J12)</f>
        <v/>
      </c>
      <c r="R19" s="59" t="str">
        <f>IF(ISERROR(データ完成!K12),"",データ完成!K12)</f>
        <v/>
      </c>
    </row>
    <row r="20" spans="1:18" ht="15" customHeight="1" x14ac:dyDescent="0.2">
      <c r="B20" s="243"/>
      <c r="C20" s="119" t="s">
        <v>110</v>
      </c>
      <c r="D20" s="101" t="str">
        <f>記録入力!$J44</f>
        <v/>
      </c>
      <c r="E20" s="102" t="str">
        <f>記録入力!$K44</f>
        <v/>
      </c>
      <c r="F20" s="103" t="str">
        <f>記録入力!$I44</f>
        <v/>
      </c>
      <c r="G20" s="101" t="str">
        <f>記録入力!$J45</f>
        <v/>
      </c>
      <c r="H20" s="102" t="str">
        <f>記録入力!$K45</f>
        <v/>
      </c>
      <c r="I20" s="104" t="str">
        <f>記録入力!$I45</f>
        <v/>
      </c>
      <c r="J20" s="46"/>
      <c r="K20" s="55">
        <v>11</v>
      </c>
      <c r="L20" s="56" t="str">
        <f t="shared" si="0"/>
        <v/>
      </c>
      <c r="M20" s="57" t="str">
        <f>IF(ISERROR(データ完成!C13),"",(データ完成!C13))</f>
        <v/>
      </c>
      <c r="N20" s="58" t="str">
        <f>IF(ISERROR(データ完成!D13),"",データ完成!D13)</f>
        <v/>
      </c>
      <c r="O20" s="53" t="str">
        <f>データ完成!E13</f>
        <v/>
      </c>
      <c r="P20" s="54" t="str">
        <f>データ完成!F13</f>
        <v/>
      </c>
      <c r="Q20" s="53" t="str">
        <f>IF(ISERROR(データ完成!J13),"",データ完成!J13)</f>
        <v/>
      </c>
      <c r="R20" s="59" t="str">
        <f>IF(ISERROR(データ完成!K13),"",データ完成!K13)</f>
        <v/>
      </c>
    </row>
    <row r="21" spans="1:18" ht="15" customHeight="1" x14ac:dyDescent="0.2">
      <c r="B21" s="243"/>
      <c r="C21" s="119" t="s">
        <v>111</v>
      </c>
      <c r="D21" s="101" t="str">
        <f>記録入力!$J48</f>
        <v/>
      </c>
      <c r="E21" s="102" t="str">
        <f>記録入力!$K48</f>
        <v/>
      </c>
      <c r="F21" s="103" t="str">
        <f>記録入力!$I48</f>
        <v/>
      </c>
      <c r="G21" s="101" t="str">
        <f>記録入力!$J49</f>
        <v/>
      </c>
      <c r="H21" s="102" t="str">
        <f>記録入力!$K49</f>
        <v/>
      </c>
      <c r="I21" s="104" t="str">
        <f>記録入力!$I49</f>
        <v/>
      </c>
      <c r="J21" s="46"/>
      <c r="K21" s="55">
        <v>12</v>
      </c>
      <c r="L21" s="56" t="str">
        <f t="shared" si="0"/>
        <v/>
      </c>
      <c r="M21" s="57" t="str">
        <f>IF(ISERROR(データ完成!C14),"",(データ完成!C14))</f>
        <v/>
      </c>
      <c r="N21" s="58" t="str">
        <f>IF(ISERROR(データ完成!D14),"",データ完成!D14)</f>
        <v/>
      </c>
      <c r="O21" s="53" t="str">
        <f>データ完成!E14</f>
        <v/>
      </c>
      <c r="P21" s="54" t="str">
        <f>データ完成!F14</f>
        <v/>
      </c>
      <c r="Q21" s="53" t="str">
        <f>IF(ISERROR(データ完成!J14),"",データ完成!J14)</f>
        <v/>
      </c>
      <c r="R21" s="59" t="str">
        <f>IF(ISERROR(データ完成!K14),"",データ完成!K14)</f>
        <v/>
      </c>
    </row>
    <row r="22" spans="1:18" ht="15" customHeight="1" x14ac:dyDescent="0.2">
      <c r="B22" s="243"/>
      <c r="C22" s="119" t="s">
        <v>112</v>
      </c>
      <c r="D22" s="101" t="str">
        <f>記録入力!$J52</f>
        <v/>
      </c>
      <c r="E22" s="102" t="str">
        <f>記録入力!$K52</f>
        <v/>
      </c>
      <c r="F22" s="103" t="str">
        <f>記録入力!$I52</f>
        <v/>
      </c>
      <c r="G22" s="101" t="str">
        <f>記録入力!$J53</f>
        <v/>
      </c>
      <c r="H22" s="102" t="str">
        <f>記録入力!$K53</f>
        <v/>
      </c>
      <c r="I22" s="104" t="str">
        <f>記録入力!$I53</f>
        <v/>
      </c>
      <c r="J22" s="46"/>
      <c r="K22" s="55">
        <v>13</v>
      </c>
      <c r="L22" s="56" t="str">
        <f t="shared" si="0"/>
        <v/>
      </c>
      <c r="M22" s="57" t="str">
        <f>IF(ISERROR(データ完成!C15),"",(データ完成!C15))</f>
        <v/>
      </c>
      <c r="N22" s="58" t="str">
        <f>IF(ISERROR(データ完成!D15),"",データ完成!D15)</f>
        <v/>
      </c>
      <c r="O22" s="53" t="str">
        <f>データ完成!E15</f>
        <v/>
      </c>
      <c r="P22" s="54" t="str">
        <f>データ完成!F15</f>
        <v/>
      </c>
      <c r="Q22" s="53" t="str">
        <f>IF(ISERROR(データ完成!J15),"",データ完成!J15)</f>
        <v/>
      </c>
      <c r="R22" s="59" t="str">
        <f>IF(ISERROR(データ完成!K15),"",データ完成!K15)</f>
        <v/>
      </c>
    </row>
    <row r="23" spans="1:18" ht="15" customHeight="1" x14ac:dyDescent="0.2">
      <c r="B23" s="243"/>
      <c r="C23" s="119" t="s">
        <v>113</v>
      </c>
      <c r="D23" s="101" t="str">
        <f>記録入力!$J56</f>
        <v/>
      </c>
      <c r="E23" s="102" t="str">
        <f>記録入力!$K56</f>
        <v/>
      </c>
      <c r="F23" s="103" t="str">
        <f>記録入力!$I56</f>
        <v/>
      </c>
      <c r="G23" s="101" t="str">
        <f>記録入力!$J57</f>
        <v/>
      </c>
      <c r="H23" s="102" t="str">
        <f>記録入力!$K57</f>
        <v/>
      </c>
      <c r="I23" s="104" t="str">
        <f>記録入力!$I57</f>
        <v/>
      </c>
      <c r="J23" s="46"/>
      <c r="K23" s="55">
        <v>14</v>
      </c>
      <c r="L23" s="56" t="str">
        <f t="shared" si="0"/>
        <v/>
      </c>
      <c r="M23" s="57" t="str">
        <f>IF(ISERROR(データ完成!C16),"",(データ完成!C16))</f>
        <v/>
      </c>
      <c r="N23" s="58" t="str">
        <f>IF(ISERROR(データ完成!D16),"",データ完成!D16)</f>
        <v/>
      </c>
      <c r="O23" s="53" t="str">
        <f>データ完成!E16</f>
        <v/>
      </c>
      <c r="P23" s="54" t="str">
        <f>データ完成!F16</f>
        <v/>
      </c>
      <c r="Q23" s="53" t="str">
        <f>IF(ISERROR(データ完成!J16),"",データ完成!J16)</f>
        <v/>
      </c>
      <c r="R23" s="59" t="str">
        <f>IF(ISERROR(データ完成!K16),"",データ完成!K16)</f>
        <v/>
      </c>
    </row>
    <row r="24" spans="1:18" ht="15" customHeight="1" x14ac:dyDescent="0.2">
      <c r="B24" s="243"/>
      <c r="C24" s="119" t="s">
        <v>114</v>
      </c>
      <c r="D24" s="101" t="str">
        <f>記録入力!$J60</f>
        <v/>
      </c>
      <c r="E24" s="102" t="str">
        <f>記録入力!$K60</f>
        <v/>
      </c>
      <c r="F24" s="103" t="str">
        <f>記録入力!$I60</f>
        <v/>
      </c>
      <c r="G24" s="101" t="str">
        <f>記録入力!$J61</f>
        <v/>
      </c>
      <c r="H24" s="102" t="str">
        <f>記録入力!$K61</f>
        <v/>
      </c>
      <c r="I24" s="104" t="str">
        <f>記録入力!$I61</f>
        <v/>
      </c>
      <c r="J24" s="46"/>
      <c r="K24" s="55">
        <v>15</v>
      </c>
      <c r="L24" s="56" t="str">
        <f t="shared" si="0"/>
        <v/>
      </c>
      <c r="M24" s="57" t="str">
        <f>IF(ISERROR(データ完成!C17),"",(データ完成!C17))</f>
        <v/>
      </c>
      <c r="N24" s="58" t="str">
        <f>IF(ISERROR(データ完成!D17),"",データ完成!D17)</f>
        <v/>
      </c>
      <c r="O24" s="53" t="str">
        <f>データ完成!E17</f>
        <v/>
      </c>
      <c r="P24" s="54" t="str">
        <f>データ完成!F17</f>
        <v/>
      </c>
      <c r="Q24" s="53" t="str">
        <f>IF(ISERROR(データ完成!J17),"",データ完成!J17)</f>
        <v/>
      </c>
      <c r="R24" s="59" t="str">
        <f>IF(ISERROR(データ完成!K17),"",データ完成!K17)</f>
        <v/>
      </c>
    </row>
    <row r="25" spans="1:18" ht="15" customHeight="1" x14ac:dyDescent="0.2">
      <c r="B25" s="243"/>
      <c r="C25" s="119" t="s">
        <v>115</v>
      </c>
      <c r="D25" s="101" t="str">
        <f>記録入力!$J64</f>
        <v/>
      </c>
      <c r="E25" s="102" t="str">
        <f>記録入力!$K64</f>
        <v/>
      </c>
      <c r="F25" s="103" t="str">
        <f>記録入力!$I64</f>
        <v/>
      </c>
      <c r="G25" s="101" t="str">
        <f>記録入力!$J65</f>
        <v/>
      </c>
      <c r="H25" s="102" t="str">
        <f>記録入力!$K65</f>
        <v/>
      </c>
      <c r="I25" s="104" t="str">
        <f>記録入力!$I65</f>
        <v/>
      </c>
      <c r="J25" s="46"/>
      <c r="K25" s="55">
        <v>16</v>
      </c>
      <c r="L25" s="56" t="str">
        <f t="shared" si="0"/>
        <v/>
      </c>
      <c r="M25" s="57" t="str">
        <f>IF(ISERROR(データ完成!C18),"",(データ完成!C18))</f>
        <v/>
      </c>
      <c r="N25" s="58" t="str">
        <f>IF(ISERROR(データ完成!D18),"",データ完成!D18)</f>
        <v/>
      </c>
      <c r="O25" s="53" t="str">
        <f>データ完成!E18</f>
        <v/>
      </c>
      <c r="P25" s="54" t="str">
        <f>データ完成!F18</f>
        <v/>
      </c>
      <c r="Q25" s="53" t="str">
        <f>IF(ISERROR(データ完成!J18),"",データ完成!J18)</f>
        <v/>
      </c>
      <c r="R25" s="59" t="str">
        <f>IF(ISERROR(データ完成!K18),"",データ完成!K18)</f>
        <v/>
      </c>
    </row>
    <row r="26" spans="1:18" ht="15" customHeight="1" thickBot="1" x14ac:dyDescent="0.25">
      <c r="B26" s="298"/>
      <c r="C26" s="121" t="s">
        <v>116</v>
      </c>
      <c r="D26" s="122" t="str">
        <f>記録入力!$J68</f>
        <v/>
      </c>
      <c r="E26" s="123" t="str">
        <f>記録入力!$K68</f>
        <v/>
      </c>
      <c r="F26" s="124" t="str">
        <f>記録入力!$I68</f>
        <v/>
      </c>
      <c r="G26" s="122" t="str">
        <f>記録入力!$J69</f>
        <v/>
      </c>
      <c r="H26" s="123" t="str">
        <f>記録入力!$K69</f>
        <v/>
      </c>
      <c r="I26" s="125" t="str">
        <f>記録入力!$I69</f>
        <v/>
      </c>
      <c r="J26" s="46"/>
      <c r="K26" s="55">
        <v>17</v>
      </c>
      <c r="L26" s="56" t="str">
        <f t="shared" si="0"/>
        <v/>
      </c>
      <c r="M26" s="57" t="str">
        <f>IF(ISERROR(データ完成!C19),"",(データ完成!C19))</f>
        <v/>
      </c>
      <c r="N26" s="58" t="str">
        <f>IF(ISERROR(データ完成!D19),"",データ完成!D19)</f>
        <v/>
      </c>
      <c r="O26" s="53" t="str">
        <f>データ完成!E19</f>
        <v/>
      </c>
      <c r="P26" s="54" t="str">
        <f>データ完成!F19</f>
        <v/>
      </c>
      <c r="Q26" s="53" t="str">
        <f>IF(ISERROR(データ完成!J19),"",データ完成!J19)</f>
        <v/>
      </c>
      <c r="R26" s="59" t="str">
        <f>IF(ISERROR(データ完成!K19),"",データ完成!K19)</f>
        <v/>
      </c>
    </row>
    <row r="27" spans="1:18" ht="15" customHeight="1" thickTop="1" x14ac:dyDescent="0.2">
      <c r="A27" s="225" t="s">
        <v>154</v>
      </c>
      <c r="B27" s="242" t="s">
        <v>154</v>
      </c>
      <c r="C27" s="45" t="s">
        <v>19</v>
      </c>
      <c r="D27" s="97" t="str">
        <f>記録入力!$J6</f>
        <v/>
      </c>
      <c r="E27" s="98" t="str">
        <f>記録入力!$K6</f>
        <v/>
      </c>
      <c r="F27" s="99" t="str">
        <f>記録入力!$I6</f>
        <v/>
      </c>
      <c r="G27" s="97" t="str">
        <f>記録入力!$J7</f>
        <v/>
      </c>
      <c r="H27" s="98" t="str">
        <f>記録入力!$K7</f>
        <v/>
      </c>
      <c r="I27" s="100" t="str">
        <f>記録入力!$I7</f>
        <v/>
      </c>
      <c r="J27" s="46"/>
      <c r="K27" s="55">
        <v>18</v>
      </c>
      <c r="L27" s="56" t="str">
        <f t="shared" si="0"/>
        <v/>
      </c>
      <c r="M27" s="57" t="str">
        <f>IF(ISERROR(データ完成!C20),"",(データ完成!C20))</f>
        <v/>
      </c>
      <c r="N27" s="58" t="str">
        <f>IF(ISERROR(データ完成!D20),"",データ完成!D20)</f>
        <v/>
      </c>
      <c r="O27" s="53" t="str">
        <f>データ完成!E20</f>
        <v/>
      </c>
      <c r="P27" s="54" t="str">
        <f>データ完成!F20</f>
        <v/>
      </c>
      <c r="Q27" s="53" t="str">
        <f>IF(ISERROR(データ完成!J20),"",データ完成!J20)</f>
        <v/>
      </c>
      <c r="R27" s="59" t="str">
        <f>IF(ISERROR(データ完成!K20),"",データ完成!K20)</f>
        <v/>
      </c>
    </row>
    <row r="28" spans="1:18" ht="15" customHeight="1" x14ac:dyDescent="0.2">
      <c r="A28" s="225"/>
      <c r="B28" s="243"/>
      <c r="C28" s="119" t="s">
        <v>22</v>
      </c>
      <c r="D28" s="101">
        <f>記録入力!E10</f>
        <v>0</v>
      </c>
      <c r="E28" s="102" t="str">
        <f>記録入力!K10</f>
        <v/>
      </c>
      <c r="F28" s="103" t="str">
        <f>記録入力!$I10</f>
        <v/>
      </c>
      <c r="G28" s="101" t="str">
        <f>記録入力!$J11</f>
        <v/>
      </c>
      <c r="H28" s="102" t="str">
        <f>記録入力!$K11</f>
        <v/>
      </c>
      <c r="I28" s="104" t="str">
        <f>記録入力!$I11</f>
        <v/>
      </c>
      <c r="J28" s="46"/>
      <c r="K28" s="55">
        <v>19</v>
      </c>
      <c r="L28" s="56" t="str">
        <f t="shared" si="0"/>
        <v/>
      </c>
      <c r="M28" s="57" t="str">
        <f>IF(ISERROR(データ完成!C21),"",(データ完成!C21))</f>
        <v/>
      </c>
      <c r="N28" s="58" t="str">
        <f>IF(ISERROR(データ完成!D21),"",データ完成!D21)</f>
        <v/>
      </c>
      <c r="O28" s="53" t="str">
        <f>データ完成!E21</f>
        <v/>
      </c>
      <c r="P28" s="54" t="str">
        <f>データ完成!F21</f>
        <v/>
      </c>
      <c r="Q28" s="53" t="str">
        <f>IF(ISERROR(データ完成!J21),"",データ完成!J21)</f>
        <v/>
      </c>
      <c r="R28" s="59" t="str">
        <f>IF(ISERROR(データ完成!K21),"",データ完成!K21)</f>
        <v/>
      </c>
    </row>
    <row r="29" spans="1:18" ht="15" customHeight="1" x14ac:dyDescent="0.2">
      <c r="A29" s="225"/>
      <c r="B29" s="243"/>
      <c r="C29" s="119" t="s">
        <v>24</v>
      </c>
      <c r="D29" s="101" t="str">
        <f>記録入力!$J14</f>
        <v/>
      </c>
      <c r="E29" s="102" t="str">
        <f>記録入力!$K14</f>
        <v/>
      </c>
      <c r="F29" s="103" t="str">
        <f>記録入力!$I14</f>
        <v/>
      </c>
      <c r="G29" s="101" t="str">
        <f>記録入力!$J15</f>
        <v/>
      </c>
      <c r="H29" s="102" t="str">
        <f>記録入力!$K15</f>
        <v/>
      </c>
      <c r="I29" s="104" t="str">
        <f>記録入力!$I15</f>
        <v/>
      </c>
      <c r="J29" s="46"/>
      <c r="K29" s="55">
        <v>20</v>
      </c>
      <c r="L29" s="56" t="str">
        <f t="shared" si="0"/>
        <v/>
      </c>
      <c r="M29" s="57" t="str">
        <f>IF(ISERROR(データ完成!C22),"",(データ完成!C22))</f>
        <v/>
      </c>
      <c r="N29" s="58" t="str">
        <f>IF(ISERROR(データ完成!D22),"",データ完成!D22)</f>
        <v/>
      </c>
      <c r="O29" s="53" t="str">
        <f>データ完成!E22</f>
        <v/>
      </c>
      <c r="P29" s="54" t="str">
        <f>データ完成!F22</f>
        <v/>
      </c>
      <c r="Q29" s="53" t="str">
        <f>IF(ISERROR(データ完成!J22),"",データ完成!J22)</f>
        <v/>
      </c>
      <c r="R29" s="59" t="str">
        <f>IF(ISERROR(データ完成!K22),"",データ完成!K22)</f>
        <v/>
      </c>
    </row>
    <row r="30" spans="1:18" ht="15" customHeight="1" x14ac:dyDescent="0.2">
      <c r="A30" s="225"/>
      <c r="B30" s="243"/>
      <c r="C30" s="119" t="s">
        <v>26</v>
      </c>
      <c r="D30" s="101" t="str">
        <f>記録入力!$J18</f>
        <v/>
      </c>
      <c r="E30" s="102" t="str">
        <f>記録入力!$K18</f>
        <v/>
      </c>
      <c r="F30" s="103" t="str">
        <f>記録入力!$I18</f>
        <v/>
      </c>
      <c r="G30" s="101" t="str">
        <f>記録入力!$J19</f>
        <v/>
      </c>
      <c r="H30" s="102" t="str">
        <f>記録入力!$K19</f>
        <v/>
      </c>
      <c r="I30" s="104" t="str">
        <f>記録入力!$I19</f>
        <v/>
      </c>
      <c r="J30" s="46"/>
      <c r="K30" s="55">
        <v>21</v>
      </c>
      <c r="L30" s="56" t="str">
        <f t="shared" si="0"/>
        <v/>
      </c>
      <c r="M30" s="57" t="str">
        <f>IF(ISERROR(データ完成!C23),"",(データ完成!C23))</f>
        <v/>
      </c>
      <c r="N30" s="58" t="str">
        <f>IF(ISERROR(データ完成!D23),"",データ完成!D23)</f>
        <v/>
      </c>
      <c r="O30" s="53" t="str">
        <f>データ完成!E23</f>
        <v/>
      </c>
      <c r="P30" s="54" t="str">
        <f>データ完成!F23</f>
        <v/>
      </c>
      <c r="Q30" s="53" t="str">
        <f>IF(ISERROR(データ完成!J23),"",データ完成!J23)</f>
        <v/>
      </c>
      <c r="R30" s="59" t="str">
        <f>IF(ISERROR(データ完成!K23),"",データ完成!K23)</f>
        <v/>
      </c>
    </row>
    <row r="31" spans="1:18" ht="15" customHeight="1" x14ac:dyDescent="0.2">
      <c r="A31" s="225"/>
      <c r="B31" s="243"/>
      <c r="C31" s="119" t="s">
        <v>28</v>
      </c>
      <c r="D31" s="101" t="str">
        <f>記録入力!$J22</f>
        <v/>
      </c>
      <c r="E31" s="102" t="str">
        <f>記録入力!$K22</f>
        <v/>
      </c>
      <c r="F31" s="103" t="str">
        <f>記録入力!$I22</f>
        <v/>
      </c>
      <c r="G31" s="101" t="str">
        <f>記録入力!$J23</f>
        <v/>
      </c>
      <c r="H31" s="102" t="str">
        <f>記録入力!$K23</f>
        <v/>
      </c>
      <c r="I31" s="104" t="str">
        <f>記録入力!$I23</f>
        <v/>
      </c>
      <c r="J31" s="46"/>
      <c r="K31" s="55">
        <v>22</v>
      </c>
      <c r="L31" s="56" t="str">
        <f t="shared" si="0"/>
        <v/>
      </c>
      <c r="M31" s="57" t="str">
        <f>IF(ISERROR(データ完成!C24),"",(データ完成!C24))</f>
        <v/>
      </c>
      <c r="N31" s="58" t="str">
        <f>IF(ISERROR(データ完成!D24),"",データ完成!D24)</f>
        <v/>
      </c>
      <c r="O31" s="53" t="str">
        <f>データ完成!E24</f>
        <v/>
      </c>
      <c r="P31" s="54" t="str">
        <f>データ完成!F24</f>
        <v/>
      </c>
      <c r="Q31" s="53" t="str">
        <f>IF(ISERROR(データ完成!J24),"",データ完成!J24)</f>
        <v/>
      </c>
      <c r="R31" s="59" t="str">
        <f>IF(ISERROR(データ完成!K24),"",データ完成!K24)</f>
        <v/>
      </c>
    </row>
    <row r="32" spans="1:18" ht="15" customHeight="1" x14ac:dyDescent="0.2">
      <c r="A32" s="225"/>
      <c r="B32" s="243"/>
      <c r="C32" s="119" t="s">
        <v>373</v>
      </c>
      <c r="D32" s="101" t="str">
        <f>記録入力!$J26</f>
        <v/>
      </c>
      <c r="E32" s="102" t="str">
        <f>記録入力!$K26</f>
        <v/>
      </c>
      <c r="F32" s="103" t="str">
        <f>記録入力!$I26</f>
        <v/>
      </c>
      <c r="G32" s="101" t="str">
        <f>記録入力!$J27</f>
        <v/>
      </c>
      <c r="H32" s="102" t="str">
        <f>記録入力!$K27</f>
        <v/>
      </c>
      <c r="I32" s="104" t="str">
        <f>記録入力!$I27</f>
        <v/>
      </c>
      <c r="J32" s="46"/>
      <c r="K32" s="55">
        <v>23</v>
      </c>
      <c r="L32" s="56" t="str">
        <f t="shared" si="0"/>
        <v/>
      </c>
      <c r="M32" s="57" t="str">
        <f>IF(ISERROR(データ完成!C25),"",(データ完成!C25))</f>
        <v/>
      </c>
      <c r="N32" s="58" t="str">
        <f>IF(ISERROR(データ完成!D25),"",データ完成!D25)</f>
        <v/>
      </c>
      <c r="O32" s="53" t="str">
        <f>データ完成!E25</f>
        <v/>
      </c>
      <c r="P32" s="54" t="str">
        <f>データ完成!F25</f>
        <v/>
      </c>
      <c r="Q32" s="53" t="str">
        <f>IF(ISERROR(データ完成!J25),"",データ完成!J25)</f>
        <v/>
      </c>
      <c r="R32" s="59" t="str">
        <f>IF(ISERROR(データ完成!K25),"",データ完成!K25)</f>
        <v/>
      </c>
    </row>
    <row r="33" spans="1:18" ht="15" customHeight="1" x14ac:dyDescent="0.2">
      <c r="A33" s="225"/>
      <c r="B33" s="243"/>
      <c r="C33" s="119" t="s">
        <v>372</v>
      </c>
      <c r="D33" s="101" t="str">
        <f>記録入力!$J30</f>
        <v/>
      </c>
      <c r="E33" s="102" t="str">
        <f>記録入力!$K30</f>
        <v/>
      </c>
      <c r="F33" s="103" t="str">
        <f>記録入力!$I30</f>
        <v/>
      </c>
      <c r="G33" s="101" t="str">
        <f>記録入力!$J31</f>
        <v/>
      </c>
      <c r="H33" s="102" t="str">
        <f>記録入力!$K31</f>
        <v/>
      </c>
      <c r="I33" s="104" t="str">
        <f>記録入力!$I31</f>
        <v/>
      </c>
      <c r="J33" s="46"/>
      <c r="K33" s="55">
        <v>24</v>
      </c>
      <c r="L33" s="56" t="str">
        <f t="shared" si="0"/>
        <v/>
      </c>
      <c r="M33" s="57" t="str">
        <f>IF(ISERROR(データ完成!C26),"",(データ完成!C26))</f>
        <v/>
      </c>
      <c r="N33" s="58" t="str">
        <f>IF(ISERROR(データ完成!D26),"",データ完成!D26)</f>
        <v/>
      </c>
      <c r="O33" s="53" t="str">
        <f>データ完成!E26</f>
        <v/>
      </c>
      <c r="P33" s="54" t="str">
        <f>データ完成!F26</f>
        <v/>
      </c>
      <c r="Q33" s="53" t="str">
        <f>IF(ISERROR(データ完成!J26),"",データ完成!J26)</f>
        <v/>
      </c>
      <c r="R33" s="59" t="str">
        <f>IF(ISERROR(データ完成!K26),"",データ完成!K26)</f>
        <v/>
      </c>
    </row>
    <row r="34" spans="1:18" ht="15" customHeight="1" x14ac:dyDescent="0.2">
      <c r="A34" s="225"/>
      <c r="B34" s="243"/>
      <c r="C34" s="119" t="s">
        <v>29</v>
      </c>
      <c r="D34" s="101" t="str">
        <f>記録入力!$J34</f>
        <v/>
      </c>
      <c r="E34" s="102" t="str">
        <f>記録入力!$K34</f>
        <v/>
      </c>
      <c r="F34" s="103" t="str">
        <f>記録入力!$I34</f>
        <v/>
      </c>
      <c r="G34" s="101" t="str">
        <f>記録入力!$J35</f>
        <v/>
      </c>
      <c r="H34" s="102" t="str">
        <f>記録入力!$K35</f>
        <v/>
      </c>
      <c r="I34" s="104" t="str">
        <f>記録入力!$I35</f>
        <v/>
      </c>
      <c r="J34" s="46"/>
      <c r="K34" s="55">
        <v>25</v>
      </c>
      <c r="L34" s="56" t="str">
        <f t="shared" si="0"/>
        <v/>
      </c>
      <c r="M34" s="57" t="str">
        <f>IF(ISERROR(データ完成!C27),"",(データ完成!C27))</f>
        <v/>
      </c>
      <c r="N34" s="58" t="str">
        <f>IF(ISERROR(データ完成!D27),"",データ完成!D27)</f>
        <v/>
      </c>
      <c r="O34" s="53" t="str">
        <f>データ完成!E27</f>
        <v/>
      </c>
      <c r="P34" s="54" t="str">
        <f>データ完成!F27</f>
        <v/>
      </c>
      <c r="Q34" s="53" t="str">
        <f>IF(ISERROR(データ完成!J27),"",データ完成!J27)</f>
        <v/>
      </c>
      <c r="R34" s="59" t="str">
        <f>IF(ISERROR(データ完成!K27),"",データ完成!K27)</f>
        <v/>
      </c>
    </row>
    <row r="35" spans="1:18" ht="15" customHeight="1" x14ac:dyDescent="0.2">
      <c r="A35" s="225"/>
      <c r="B35" s="243"/>
      <c r="C35" s="119" t="s">
        <v>30</v>
      </c>
      <c r="D35" s="101" t="str">
        <f>記録入力!$J38</f>
        <v/>
      </c>
      <c r="E35" s="102" t="str">
        <f>記録入力!$K38</f>
        <v/>
      </c>
      <c r="F35" s="103" t="str">
        <f>記録入力!$I38</f>
        <v/>
      </c>
      <c r="G35" s="101" t="str">
        <f>記録入力!$J39</f>
        <v/>
      </c>
      <c r="H35" s="102" t="str">
        <f>記録入力!$K39</f>
        <v/>
      </c>
      <c r="I35" s="104" t="str">
        <f>記録入力!$I39</f>
        <v/>
      </c>
      <c r="J35" s="46"/>
      <c r="K35" s="55">
        <v>26</v>
      </c>
      <c r="L35" s="56" t="str">
        <f t="shared" si="0"/>
        <v/>
      </c>
      <c r="M35" s="57" t="str">
        <f>IF(ISERROR(データ完成!C28),"",(データ完成!C28))</f>
        <v/>
      </c>
      <c r="N35" s="58" t="str">
        <f>IF(ISERROR(データ完成!D28),"",データ完成!D28)</f>
        <v/>
      </c>
      <c r="O35" s="53" t="str">
        <f>データ完成!E28</f>
        <v/>
      </c>
      <c r="P35" s="54" t="str">
        <f>データ完成!F28</f>
        <v/>
      </c>
      <c r="Q35" s="53" t="str">
        <f>IF(ISERROR(データ完成!J28),"",データ完成!J28)</f>
        <v/>
      </c>
      <c r="R35" s="59" t="str">
        <f>IF(ISERROR(データ完成!K28),"",データ完成!K28)</f>
        <v/>
      </c>
    </row>
    <row r="36" spans="1:18" ht="15" customHeight="1" x14ac:dyDescent="0.2">
      <c r="A36" s="225"/>
      <c r="B36" s="243"/>
      <c r="C36" s="119" t="s">
        <v>109</v>
      </c>
      <c r="D36" s="101" t="str">
        <f>記録入力!$J42</f>
        <v/>
      </c>
      <c r="E36" s="102" t="str">
        <f>記録入力!$K42</f>
        <v/>
      </c>
      <c r="F36" s="103" t="str">
        <f>記録入力!$I42</f>
        <v/>
      </c>
      <c r="G36" s="101" t="str">
        <f>記録入力!$J43</f>
        <v/>
      </c>
      <c r="H36" s="102" t="str">
        <f>記録入力!$K43</f>
        <v/>
      </c>
      <c r="I36" s="104" t="str">
        <f>記録入力!$I43</f>
        <v/>
      </c>
      <c r="J36" s="46"/>
      <c r="K36" s="55">
        <v>27</v>
      </c>
      <c r="L36" s="56" t="str">
        <f t="shared" si="0"/>
        <v/>
      </c>
      <c r="M36" s="57" t="str">
        <f>IF(ISERROR(データ完成!C29),"",(データ完成!C29))</f>
        <v/>
      </c>
      <c r="N36" s="58" t="str">
        <f>IF(ISERROR(データ完成!D29),"",データ完成!D29)</f>
        <v/>
      </c>
      <c r="O36" s="53" t="str">
        <f>データ完成!E29</f>
        <v/>
      </c>
      <c r="P36" s="54" t="str">
        <f>データ完成!F29</f>
        <v/>
      </c>
      <c r="Q36" s="53" t="str">
        <f>IF(ISERROR(データ完成!J29),"",データ完成!J29)</f>
        <v/>
      </c>
      <c r="R36" s="59" t="str">
        <f>IF(ISERROR(データ完成!K29),"",データ完成!K29)</f>
        <v/>
      </c>
    </row>
    <row r="37" spans="1:18" ht="15" customHeight="1" x14ac:dyDescent="0.2">
      <c r="A37" s="225"/>
      <c r="B37" s="243"/>
      <c r="C37" s="119" t="s">
        <v>110</v>
      </c>
      <c r="D37" s="101" t="str">
        <f>記録入力!$J46</f>
        <v/>
      </c>
      <c r="E37" s="102" t="str">
        <f>記録入力!$K46</f>
        <v/>
      </c>
      <c r="F37" s="103" t="str">
        <f>記録入力!$I46</f>
        <v/>
      </c>
      <c r="G37" s="101" t="str">
        <f>記録入力!$J47</f>
        <v/>
      </c>
      <c r="H37" s="102" t="str">
        <f>記録入力!$K47</f>
        <v/>
      </c>
      <c r="I37" s="104" t="str">
        <f>記録入力!$I47</f>
        <v/>
      </c>
      <c r="J37" s="46"/>
      <c r="K37" s="55">
        <v>28</v>
      </c>
      <c r="L37" s="56" t="str">
        <f t="shared" si="0"/>
        <v/>
      </c>
      <c r="M37" s="57" t="str">
        <f>IF(ISERROR(データ完成!C30),"",(データ完成!C30))</f>
        <v/>
      </c>
      <c r="N37" s="58" t="str">
        <f>IF(ISERROR(データ完成!D30),"",データ完成!D30)</f>
        <v/>
      </c>
      <c r="O37" s="53" t="str">
        <f>データ完成!E30</f>
        <v/>
      </c>
      <c r="P37" s="54" t="str">
        <f>データ完成!F30</f>
        <v/>
      </c>
      <c r="Q37" s="53" t="str">
        <f>IF(ISERROR(データ完成!J30),"",データ完成!J30)</f>
        <v/>
      </c>
      <c r="R37" s="59" t="str">
        <f>IF(ISERROR(データ完成!K30),"",データ完成!K30)</f>
        <v/>
      </c>
    </row>
    <row r="38" spans="1:18" ht="15" customHeight="1" x14ac:dyDescent="0.2">
      <c r="A38" s="225"/>
      <c r="B38" s="243"/>
      <c r="C38" s="119" t="s">
        <v>111</v>
      </c>
      <c r="D38" s="101" t="str">
        <f>記録入力!$J50</f>
        <v/>
      </c>
      <c r="E38" s="102" t="str">
        <f>記録入力!$K50</f>
        <v/>
      </c>
      <c r="F38" s="103" t="str">
        <f>記録入力!$I50</f>
        <v/>
      </c>
      <c r="G38" s="101" t="str">
        <f>記録入力!$J51</f>
        <v/>
      </c>
      <c r="H38" s="102" t="str">
        <f>記録入力!$K51</f>
        <v/>
      </c>
      <c r="I38" s="104" t="str">
        <f>記録入力!$I51</f>
        <v/>
      </c>
      <c r="J38" s="46"/>
      <c r="K38" s="55">
        <v>29</v>
      </c>
      <c r="L38" s="56" t="str">
        <f t="shared" si="0"/>
        <v/>
      </c>
      <c r="M38" s="57" t="str">
        <f>IF(ISERROR(データ完成!C31),"",(データ完成!C31))</f>
        <v/>
      </c>
      <c r="N38" s="58" t="str">
        <f>IF(ISERROR(データ完成!D31),"",データ完成!D31)</f>
        <v/>
      </c>
      <c r="O38" s="53" t="str">
        <f>データ完成!E31</f>
        <v/>
      </c>
      <c r="P38" s="54" t="str">
        <f>データ完成!F31</f>
        <v/>
      </c>
      <c r="Q38" s="53" t="str">
        <f>IF(ISERROR(データ完成!J31),"",データ完成!J31)</f>
        <v/>
      </c>
      <c r="R38" s="59" t="str">
        <f>IF(ISERROR(データ完成!K31),"",データ完成!K31)</f>
        <v/>
      </c>
    </row>
    <row r="39" spans="1:18" ht="15" customHeight="1" x14ac:dyDescent="0.2">
      <c r="A39" s="225"/>
      <c r="B39" s="243"/>
      <c r="C39" s="119" t="s">
        <v>112</v>
      </c>
      <c r="D39" s="101" t="str">
        <f>記録入力!$J54</f>
        <v/>
      </c>
      <c r="E39" s="102" t="str">
        <f>記録入力!$K54</f>
        <v/>
      </c>
      <c r="F39" s="103" t="str">
        <f>記録入力!$I54</f>
        <v/>
      </c>
      <c r="G39" s="101" t="str">
        <f>記録入力!$J55</f>
        <v/>
      </c>
      <c r="H39" s="102" t="str">
        <f>記録入力!$K55</f>
        <v/>
      </c>
      <c r="I39" s="104" t="str">
        <f>記録入力!$I55</f>
        <v/>
      </c>
      <c r="J39" s="46"/>
      <c r="K39" s="55">
        <v>30</v>
      </c>
      <c r="L39" s="56" t="str">
        <f t="shared" si="0"/>
        <v/>
      </c>
      <c r="M39" s="57" t="str">
        <f>IF(ISERROR(データ完成!C32),"",(データ完成!C32))</f>
        <v/>
      </c>
      <c r="N39" s="58" t="str">
        <f>IF(ISERROR(データ完成!D32),"",データ完成!D32)</f>
        <v/>
      </c>
      <c r="O39" s="53" t="str">
        <f>データ完成!E32</f>
        <v/>
      </c>
      <c r="P39" s="54" t="str">
        <f>データ完成!F32</f>
        <v/>
      </c>
      <c r="Q39" s="53" t="str">
        <f>IF(ISERROR(データ完成!J32),"",データ完成!J32)</f>
        <v/>
      </c>
      <c r="R39" s="59" t="str">
        <f>IF(ISERROR(データ完成!K32),"",データ完成!K32)</f>
        <v/>
      </c>
    </row>
    <row r="40" spans="1:18" ht="15" customHeight="1" x14ac:dyDescent="0.2">
      <c r="A40" s="225"/>
      <c r="B40" s="243"/>
      <c r="C40" s="119" t="s">
        <v>113</v>
      </c>
      <c r="D40" s="101" t="str">
        <f>記録入力!$J58</f>
        <v/>
      </c>
      <c r="E40" s="102" t="str">
        <f>記録入力!$K58</f>
        <v/>
      </c>
      <c r="F40" s="103" t="str">
        <f>記録入力!$I58</f>
        <v/>
      </c>
      <c r="G40" s="101" t="str">
        <f>記録入力!$J59</f>
        <v/>
      </c>
      <c r="H40" s="102" t="str">
        <f>記録入力!$K59</f>
        <v/>
      </c>
      <c r="I40" s="104" t="str">
        <f>記録入力!$I59</f>
        <v/>
      </c>
      <c r="J40" s="46"/>
      <c r="K40" s="55">
        <v>31</v>
      </c>
      <c r="L40" s="56" t="str">
        <f t="shared" si="0"/>
        <v/>
      </c>
      <c r="M40" s="57" t="str">
        <f>IF(ISERROR(データ完成!C33),"",(データ完成!C33))</f>
        <v/>
      </c>
      <c r="N40" s="58" t="str">
        <f>IF(ISERROR(データ完成!D33),"",データ完成!D33)</f>
        <v/>
      </c>
      <c r="O40" s="53" t="str">
        <f>データ完成!E33</f>
        <v/>
      </c>
      <c r="P40" s="54" t="str">
        <f>データ完成!F33</f>
        <v/>
      </c>
      <c r="Q40" s="53" t="str">
        <f>IF(ISERROR(データ完成!J33),"",データ完成!J33)</f>
        <v/>
      </c>
      <c r="R40" s="59" t="str">
        <f>IF(ISERROR(データ完成!K33),"",データ完成!K33)</f>
        <v/>
      </c>
    </row>
    <row r="41" spans="1:18" ht="15" customHeight="1" x14ac:dyDescent="0.2">
      <c r="A41" s="225"/>
      <c r="B41" s="243"/>
      <c r="C41" s="119" t="s">
        <v>114</v>
      </c>
      <c r="D41" s="101" t="str">
        <f>記録入力!$J62</f>
        <v/>
      </c>
      <c r="E41" s="102" t="str">
        <f>記録入力!$K62</f>
        <v/>
      </c>
      <c r="F41" s="103" t="str">
        <f>記録入力!$I62</f>
        <v/>
      </c>
      <c r="G41" s="101" t="str">
        <f>記録入力!$J63</f>
        <v/>
      </c>
      <c r="H41" s="102" t="str">
        <f>記録入力!$K63</f>
        <v/>
      </c>
      <c r="I41" s="104" t="str">
        <f>記録入力!$I63</f>
        <v/>
      </c>
      <c r="J41" s="46"/>
      <c r="K41" s="55">
        <v>32</v>
      </c>
      <c r="L41" s="56" t="str">
        <f t="shared" si="0"/>
        <v/>
      </c>
      <c r="M41" s="57" t="str">
        <f>IF(ISERROR(データ完成!C34),"",(データ完成!C34))</f>
        <v/>
      </c>
      <c r="N41" s="58" t="str">
        <f>IF(ISERROR(データ完成!D34),"",データ完成!D34)</f>
        <v/>
      </c>
      <c r="O41" s="53" t="str">
        <f>データ完成!E34</f>
        <v/>
      </c>
      <c r="P41" s="54" t="str">
        <f>データ完成!F34</f>
        <v/>
      </c>
      <c r="Q41" s="53" t="str">
        <f>IF(ISERROR(データ完成!J34),"",データ完成!J34)</f>
        <v/>
      </c>
      <c r="R41" s="59" t="str">
        <f>IF(ISERROR(データ完成!K34),"",データ完成!K34)</f>
        <v/>
      </c>
    </row>
    <row r="42" spans="1:18" ht="15" customHeight="1" x14ac:dyDescent="0.2">
      <c r="A42" s="225"/>
      <c r="B42" s="243"/>
      <c r="C42" s="119" t="s">
        <v>115</v>
      </c>
      <c r="D42" s="101" t="str">
        <f>記録入力!$J66</f>
        <v/>
      </c>
      <c r="E42" s="102" t="str">
        <f>記録入力!$K66</f>
        <v/>
      </c>
      <c r="F42" s="103" t="str">
        <f>記録入力!$I66</f>
        <v/>
      </c>
      <c r="G42" s="101" t="str">
        <f>記録入力!$J67</f>
        <v/>
      </c>
      <c r="H42" s="102" t="str">
        <f>記録入力!$K67</f>
        <v/>
      </c>
      <c r="I42" s="104" t="str">
        <f>記録入力!$I67</f>
        <v/>
      </c>
      <c r="J42" s="46"/>
      <c r="K42" s="55">
        <v>33</v>
      </c>
      <c r="L42" s="56" t="str">
        <f t="shared" si="0"/>
        <v/>
      </c>
      <c r="M42" s="57" t="str">
        <f>IF(ISERROR(データ完成!C35),"",(データ完成!C35))</f>
        <v/>
      </c>
      <c r="N42" s="58" t="str">
        <f>IF(ISERROR(データ完成!D35),"",データ完成!D35)</f>
        <v/>
      </c>
      <c r="O42" s="53" t="str">
        <f>データ完成!E35</f>
        <v/>
      </c>
      <c r="P42" s="54" t="str">
        <f>データ完成!F35</f>
        <v/>
      </c>
      <c r="Q42" s="53" t="str">
        <f>IF(ISERROR(データ完成!J35),"",データ完成!J35)</f>
        <v/>
      </c>
      <c r="R42" s="59" t="str">
        <f>IF(ISERROR(データ完成!K35),"",データ完成!K35)</f>
        <v/>
      </c>
    </row>
    <row r="43" spans="1:18" ht="15" customHeight="1" x14ac:dyDescent="0.2">
      <c r="A43" s="225"/>
      <c r="B43" s="244"/>
      <c r="C43" s="121" t="s">
        <v>116</v>
      </c>
      <c r="D43" s="122" t="str">
        <f>記録入力!$J70</f>
        <v/>
      </c>
      <c r="E43" s="123" t="str">
        <f>記録入力!$K70</f>
        <v/>
      </c>
      <c r="F43" s="124" t="str">
        <f>記録入力!$I70</f>
        <v/>
      </c>
      <c r="G43" s="122" t="str">
        <f>記録入力!$J71</f>
        <v/>
      </c>
      <c r="H43" s="123" t="str">
        <f>記録入力!$K71</f>
        <v/>
      </c>
      <c r="I43" s="125" t="str">
        <f>記録入力!$I71</f>
        <v/>
      </c>
      <c r="J43" s="46"/>
      <c r="K43" s="107">
        <v>34</v>
      </c>
      <c r="L43" s="56" t="str">
        <f t="shared" si="0"/>
        <v/>
      </c>
      <c r="M43" s="57" t="str">
        <f>IF(ISERROR(データ完成!C36),"",(データ完成!C36))</f>
        <v/>
      </c>
      <c r="N43" s="59" t="str">
        <f>IF(ISERROR(データ完成!D36),"",データ完成!D36)</f>
        <v/>
      </c>
      <c r="O43" s="57" t="str">
        <f>データ完成!E36</f>
        <v/>
      </c>
      <c r="P43" s="54" t="str">
        <f>データ完成!F36</f>
        <v/>
      </c>
      <c r="Q43" s="110" t="str">
        <f>IF(ISERROR(データ完成!J36),"",データ完成!J36)</f>
        <v/>
      </c>
      <c r="R43" s="59" t="str">
        <f>IF(ISERROR(データ完成!K36),"",データ完成!K36)</f>
        <v/>
      </c>
    </row>
    <row r="44" spans="1:18" ht="15" customHeight="1" x14ac:dyDescent="0.2">
      <c r="A44" s="214"/>
      <c r="B44" s="278" t="s">
        <v>136</v>
      </c>
      <c r="C44" s="281" t="s">
        <v>107</v>
      </c>
      <c r="D44" s="136">
        <f>記録入力!E72</f>
        <v>0</v>
      </c>
      <c r="E44" s="133" t="str">
        <f>記録入力!K72</f>
        <v/>
      </c>
      <c r="F44" s="142" t="str">
        <f>記録入力!I72</f>
        <v/>
      </c>
      <c r="G44" s="136">
        <f>記録入力!E73</f>
        <v>0</v>
      </c>
      <c r="H44" s="133" t="str">
        <f>記録入力!K73</f>
        <v/>
      </c>
      <c r="I44" s="137"/>
      <c r="J44" s="46"/>
      <c r="K44" s="107">
        <v>35</v>
      </c>
      <c r="L44" s="56" t="str">
        <f t="shared" si="0"/>
        <v/>
      </c>
      <c r="M44" s="57" t="str">
        <f>IF(ISERROR(データ完成!C37),"",(データ完成!C37))</f>
        <v/>
      </c>
      <c r="N44" s="59" t="str">
        <f>IF(ISERROR(データ完成!D37),"",データ完成!D37)</f>
        <v/>
      </c>
      <c r="O44" s="57" t="str">
        <f>データ完成!E37</f>
        <v/>
      </c>
      <c r="P44" s="54" t="str">
        <f>データ完成!F37</f>
        <v/>
      </c>
      <c r="Q44" s="110" t="str">
        <f>IF(ISERROR(データ完成!J37),"",データ完成!J37)</f>
        <v/>
      </c>
      <c r="R44" s="59" t="str">
        <f>IF(ISERROR(データ完成!K37),"",データ完成!K37)</f>
        <v/>
      </c>
    </row>
    <row r="45" spans="1:18" x14ac:dyDescent="0.2">
      <c r="A45" s="214"/>
      <c r="B45" s="279"/>
      <c r="C45" s="282"/>
      <c r="D45" s="138">
        <f>記録入力!E74</f>
        <v>0</v>
      </c>
      <c r="E45" s="102" t="str">
        <f>記録入力!K74</f>
        <v/>
      </c>
      <c r="F45" s="143"/>
      <c r="G45" s="138">
        <f>記録入力!E75</f>
        <v>0</v>
      </c>
      <c r="H45" s="102" t="str">
        <f>記録入力!K75</f>
        <v/>
      </c>
      <c r="I45" s="139"/>
      <c r="K45" s="107">
        <v>36</v>
      </c>
      <c r="L45" s="56" t="str">
        <f t="shared" si="0"/>
        <v/>
      </c>
      <c r="M45" s="57" t="str">
        <f>IF(ISERROR(データ完成!C38),"",(データ完成!C38))</f>
        <v/>
      </c>
      <c r="N45" s="59" t="str">
        <f>IF(ISERROR(データ完成!D38),"",データ完成!D38)</f>
        <v/>
      </c>
      <c r="O45" s="57" t="str">
        <f>データ完成!E38</f>
        <v/>
      </c>
      <c r="P45" s="54" t="str">
        <f>データ完成!F38</f>
        <v/>
      </c>
      <c r="Q45" s="110" t="str">
        <f>IF(ISERROR(データ完成!J38),"",データ完成!J38)</f>
        <v/>
      </c>
      <c r="R45" s="59" t="str">
        <f>IF(ISERROR(データ完成!K38),"",データ完成!K38)</f>
        <v/>
      </c>
    </row>
    <row r="46" spans="1:18" x14ac:dyDescent="0.2">
      <c r="A46" s="214"/>
      <c r="B46" s="279"/>
      <c r="C46" s="283"/>
      <c r="D46" s="140">
        <f>記録入力!E76</f>
        <v>0</v>
      </c>
      <c r="E46" s="123" t="str">
        <f>記録入力!K76</f>
        <v/>
      </c>
      <c r="F46" s="144"/>
      <c r="G46" s="140">
        <f>記録入力!E77</f>
        <v>0</v>
      </c>
      <c r="H46" s="123" t="str">
        <f>記録入力!K77</f>
        <v/>
      </c>
      <c r="I46" s="141"/>
      <c r="K46" s="107">
        <v>37</v>
      </c>
      <c r="L46" s="56" t="str">
        <f t="shared" si="0"/>
        <v/>
      </c>
      <c r="M46" s="57" t="str">
        <f>IF(ISERROR(データ完成!C39),"",(データ完成!C39))</f>
        <v/>
      </c>
      <c r="N46" s="59" t="str">
        <f>IF(ISERROR(データ完成!D39),"",データ完成!D39)</f>
        <v/>
      </c>
      <c r="O46" s="57" t="str">
        <f>データ完成!E39</f>
        <v/>
      </c>
      <c r="P46" s="54" t="str">
        <f>データ完成!F39</f>
        <v/>
      </c>
      <c r="Q46" s="110" t="str">
        <f>IF(ISERROR(データ完成!J39),"",データ完成!J39)</f>
        <v/>
      </c>
      <c r="R46" s="59" t="str">
        <f>IF(ISERROR(データ完成!K39),"",データ完成!K39)</f>
        <v/>
      </c>
    </row>
    <row r="47" spans="1:18" x14ac:dyDescent="0.2">
      <c r="A47" s="214"/>
      <c r="B47" s="279"/>
      <c r="C47" s="282" t="s">
        <v>108</v>
      </c>
      <c r="D47" s="145">
        <f>記録入力!E78</f>
        <v>0</v>
      </c>
      <c r="E47" s="134" t="str">
        <f>記録入力!K78</f>
        <v/>
      </c>
      <c r="F47" s="146" t="str">
        <f>記録入力!I78</f>
        <v/>
      </c>
      <c r="G47" s="145">
        <f>記録入力!E79</f>
        <v>0</v>
      </c>
      <c r="H47" s="134" t="str">
        <f>記録入力!K79</f>
        <v/>
      </c>
      <c r="I47" s="147"/>
      <c r="K47" s="107">
        <v>38</v>
      </c>
      <c r="L47" s="56" t="str">
        <f t="shared" si="0"/>
        <v/>
      </c>
      <c r="M47" s="57" t="str">
        <f>IF(ISERROR(データ完成!C40),"",(データ完成!C40))</f>
        <v/>
      </c>
      <c r="N47" s="59" t="str">
        <f>IF(ISERROR(データ完成!D40),"",データ完成!D40)</f>
        <v/>
      </c>
      <c r="O47" s="57" t="str">
        <f>データ完成!E40</f>
        <v/>
      </c>
      <c r="P47" s="54" t="str">
        <f>データ完成!F40</f>
        <v/>
      </c>
      <c r="Q47" s="110" t="str">
        <f>IF(ISERROR(データ完成!J40),"",データ完成!J40)</f>
        <v/>
      </c>
      <c r="R47" s="59" t="str">
        <f>IF(ISERROR(データ完成!K40),"",データ完成!K40)</f>
        <v/>
      </c>
    </row>
    <row r="48" spans="1:18" x14ac:dyDescent="0.2">
      <c r="A48" s="214"/>
      <c r="B48" s="279"/>
      <c r="C48" s="282"/>
      <c r="D48" s="138">
        <f>記録入力!E80</f>
        <v>0</v>
      </c>
      <c r="E48" s="102" t="str">
        <f>記録入力!K80</f>
        <v/>
      </c>
      <c r="F48" s="143"/>
      <c r="G48" s="138">
        <f>記録入力!E81</f>
        <v>0</v>
      </c>
      <c r="H48" s="102" t="str">
        <f>記録入力!K81</f>
        <v/>
      </c>
      <c r="I48" s="139"/>
      <c r="K48" s="107">
        <v>39</v>
      </c>
      <c r="L48" s="56" t="str">
        <f t="shared" si="0"/>
        <v/>
      </c>
      <c r="M48" s="57" t="str">
        <f>IF(ISERROR(データ完成!C41),"",(データ完成!C41))</f>
        <v/>
      </c>
      <c r="N48" s="59" t="str">
        <f>IF(ISERROR(データ完成!D41),"",データ完成!D41)</f>
        <v/>
      </c>
      <c r="O48" s="57" t="str">
        <f>データ完成!E41</f>
        <v/>
      </c>
      <c r="P48" s="54" t="str">
        <f>データ完成!F41</f>
        <v/>
      </c>
      <c r="Q48" s="110" t="str">
        <f>IF(ISERROR(データ完成!J41),"",データ完成!J41)</f>
        <v/>
      </c>
      <c r="R48" s="59" t="str">
        <f>IF(ISERROR(データ完成!K41),"",データ完成!K41)</f>
        <v/>
      </c>
    </row>
    <row r="49" spans="1:18" x14ac:dyDescent="0.2">
      <c r="A49" s="214"/>
      <c r="B49" s="280"/>
      <c r="C49" s="283"/>
      <c r="D49" s="140">
        <f>記録入力!E82</f>
        <v>0</v>
      </c>
      <c r="E49" s="123" t="str">
        <f>記録入力!K82</f>
        <v/>
      </c>
      <c r="F49" s="144"/>
      <c r="G49" s="140">
        <f>記録入力!E83</f>
        <v>0</v>
      </c>
      <c r="H49" s="123" t="str">
        <f>記録入力!K83</f>
        <v/>
      </c>
      <c r="I49" s="141"/>
      <c r="K49" s="107">
        <v>40</v>
      </c>
      <c r="L49" s="56" t="str">
        <f t="shared" si="0"/>
        <v/>
      </c>
      <c r="M49" s="57" t="str">
        <f>IF(ISERROR(データ完成!C42),"",(データ完成!C42))</f>
        <v/>
      </c>
      <c r="N49" s="59" t="str">
        <f>IF(ISERROR(データ完成!D42),"",データ完成!D42)</f>
        <v/>
      </c>
      <c r="O49" s="57" t="str">
        <f>データ完成!E42</f>
        <v/>
      </c>
      <c r="P49" s="54" t="str">
        <f>データ完成!F42</f>
        <v/>
      </c>
      <c r="Q49" s="110" t="str">
        <f>IF(ISERROR(データ完成!J42),"",データ完成!J42)</f>
        <v/>
      </c>
      <c r="R49" s="59" t="str">
        <f>IF(ISERROR(データ完成!K42),"",データ完成!K42)</f>
        <v/>
      </c>
    </row>
    <row r="50" spans="1:18" x14ac:dyDescent="0.2">
      <c r="B50" s="135"/>
      <c r="K50" s="107">
        <v>41</v>
      </c>
      <c r="L50" s="56" t="str">
        <f t="shared" si="0"/>
        <v/>
      </c>
      <c r="M50" s="57" t="str">
        <f>IF(ISERROR(データ完成!C43),"",(データ完成!C43))</f>
        <v/>
      </c>
      <c r="N50" s="59" t="str">
        <f>IF(ISERROR(データ完成!D43),"",データ完成!D43)</f>
        <v/>
      </c>
      <c r="O50" s="57" t="str">
        <f>データ完成!E43</f>
        <v/>
      </c>
      <c r="P50" s="54" t="str">
        <f>データ完成!F43</f>
        <v/>
      </c>
      <c r="Q50" s="110" t="str">
        <f>IF(ISERROR(データ完成!J43),"",データ完成!J43)</f>
        <v/>
      </c>
      <c r="R50" s="59" t="str">
        <f>IF(ISERROR(データ完成!K43),"",データ完成!K43)</f>
        <v/>
      </c>
    </row>
    <row r="51" spans="1:18" x14ac:dyDescent="0.2">
      <c r="B51" s="135"/>
      <c r="K51" s="107">
        <v>42</v>
      </c>
      <c r="L51" s="56" t="str">
        <f t="shared" si="0"/>
        <v/>
      </c>
      <c r="M51" s="57" t="str">
        <f>IF(ISERROR(データ完成!C44),"",(データ完成!C44))</f>
        <v/>
      </c>
      <c r="N51" s="59" t="str">
        <f>IF(ISERROR(データ完成!D44),"",データ完成!D44)</f>
        <v/>
      </c>
      <c r="O51" s="57" t="str">
        <f>データ完成!E44</f>
        <v/>
      </c>
      <c r="P51" s="54" t="str">
        <f>データ完成!F44</f>
        <v/>
      </c>
      <c r="Q51" s="110" t="str">
        <f>IF(ISERROR(データ完成!J44),"",データ完成!J44)</f>
        <v/>
      </c>
      <c r="R51" s="59" t="str">
        <f>IF(ISERROR(データ完成!K44),"",データ完成!K44)</f>
        <v/>
      </c>
    </row>
    <row r="52" spans="1:18" x14ac:dyDescent="0.2">
      <c r="K52" s="107">
        <v>43</v>
      </c>
      <c r="L52" s="56" t="str">
        <f t="shared" si="0"/>
        <v/>
      </c>
      <c r="M52" s="57" t="str">
        <f>IF(ISERROR(データ完成!C45),"",(データ完成!C45))</f>
        <v/>
      </c>
      <c r="N52" s="59" t="str">
        <f>IF(ISERROR(データ完成!D45),"",データ完成!D45)</f>
        <v/>
      </c>
      <c r="O52" s="57" t="str">
        <f>データ完成!E45</f>
        <v/>
      </c>
      <c r="P52" s="54" t="str">
        <f>データ完成!F45</f>
        <v/>
      </c>
      <c r="Q52" s="110" t="str">
        <f>IF(ISERROR(データ完成!J45),"",データ完成!J45)</f>
        <v/>
      </c>
      <c r="R52" s="59" t="str">
        <f>IF(ISERROR(データ完成!K45),"",データ完成!K45)</f>
        <v/>
      </c>
    </row>
    <row r="53" spans="1:18" ht="13.5" thickBot="1" x14ac:dyDescent="0.25">
      <c r="K53" s="107">
        <v>44</v>
      </c>
      <c r="L53" s="56" t="str">
        <f t="shared" si="0"/>
        <v/>
      </c>
      <c r="M53" s="57" t="str">
        <f>IF(ISERROR(データ完成!C46),"",(データ完成!C46))</f>
        <v/>
      </c>
      <c r="N53" s="59" t="str">
        <f>IF(ISERROR(データ完成!D46),"",データ完成!D46)</f>
        <v/>
      </c>
      <c r="O53" s="57" t="str">
        <f>データ完成!E46</f>
        <v/>
      </c>
      <c r="P53" s="54" t="str">
        <f>データ完成!F46</f>
        <v/>
      </c>
      <c r="Q53" s="110" t="str">
        <f>IF(ISERROR(データ完成!J46),"",データ完成!J46)</f>
        <v/>
      </c>
      <c r="R53" s="59" t="str">
        <f>IF(ISERROR(データ完成!K46),"",データ完成!K46)</f>
        <v/>
      </c>
    </row>
    <row r="54" spans="1:18" ht="13.5" thickBot="1" x14ac:dyDescent="0.25">
      <c r="B54" s="265" t="s">
        <v>10</v>
      </c>
      <c r="C54" s="266"/>
      <c r="D54" s="266"/>
      <c r="E54" s="266"/>
      <c r="F54" s="267"/>
      <c r="K54" s="107">
        <v>45</v>
      </c>
      <c r="L54" s="56" t="str">
        <f t="shared" si="0"/>
        <v/>
      </c>
      <c r="M54" s="57" t="str">
        <f>IF(ISERROR(データ完成!C47),"",(データ完成!C47))</f>
        <v/>
      </c>
      <c r="N54" s="59" t="str">
        <f>IF(ISERROR(データ完成!D47),"",データ完成!D47)</f>
        <v/>
      </c>
      <c r="O54" s="57" t="str">
        <f>データ完成!E47</f>
        <v/>
      </c>
      <c r="P54" s="54" t="str">
        <f>データ完成!F47</f>
        <v/>
      </c>
      <c r="Q54" s="110" t="str">
        <f>IF(ISERROR(データ完成!J47),"",データ完成!J47)</f>
        <v/>
      </c>
      <c r="R54" s="59" t="str">
        <f>IF(ISERROR(データ完成!K47),"",データ完成!K47)</f>
        <v/>
      </c>
    </row>
    <row r="55" spans="1:18" x14ac:dyDescent="0.2">
      <c r="B55" s="268" t="s">
        <v>131</v>
      </c>
      <c r="C55" s="269"/>
      <c r="D55" s="286" t="s">
        <v>132</v>
      </c>
      <c r="E55" s="269"/>
      <c r="F55" s="184" t="s">
        <v>140</v>
      </c>
      <c r="K55" s="107">
        <v>46</v>
      </c>
      <c r="L55" s="56" t="str">
        <f t="shared" si="0"/>
        <v/>
      </c>
      <c r="M55" s="57" t="str">
        <f>IF(ISERROR(データ完成!C48),"",(データ完成!C48))</f>
        <v/>
      </c>
      <c r="N55" s="59" t="str">
        <f>IF(ISERROR(データ完成!D48),"",データ完成!D48)</f>
        <v/>
      </c>
      <c r="O55" s="57" t="str">
        <f>データ完成!E48</f>
        <v/>
      </c>
      <c r="P55" s="54" t="str">
        <f>データ完成!F48</f>
        <v/>
      </c>
      <c r="Q55" s="110" t="str">
        <f>IF(ISERROR(データ完成!J48),"",データ完成!J48)</f>
        <v/>
      </c>
      <c r="R55" s="59" t="str">
        <f>IF(ISERROR(データ完成!K48),"",データ完成!K48)</f>
        <v/>
      </c>
    </row>
    <row r="56" spans="1:18" ht="13.5" thickBot="1" x14ac:dyDescent="0.25">
      <c r="B56" s="270" t="str">
        <f>初期設定!D16&amp;"   人"</f>
        <v xml:space="preserve">   人</v>
      </c>
      <c r="C56" s="271"/>
      <c r="D56" s="288" t="str">
        <f>初期設定!E16&amp;"   人"</f>
        <v xml:space="preserve">   人</v>
      </c>
      <c r="E56" s="271"/>
      <c r="F56" s="185">
        <f>初期設定!F16</f>
        <v>0</v>
      </c>
      <c r="K56" s="107">
        <v>47</v>
      </c>
      <c r="L56" s="56" t="str">
        <f t="shared" si="0"/>
        <v/>
      </c>
      <c r="M56" s="57" t="str">
        <f>IF(ISERROR(データ完成!C49),"",(データ完成!C49))</f>
        <v/>
      </c>
      <c r="N56" s="59" t="str">
        <f>IF(ISERROR(データ完成!D49),"",データ完成!D49)</f>
        <v/>
      </c>
      <c r="O56" s="57" t="str">
        <f>データ完成!E49</f>
        <v/>
      </c>
      <c r="P56" s="54" t="str">
        <f>データ完成!F49</f>
        <v/>
      </c>
      <c r="Q56" s="110" t="str">
        <f>IF(ISERROR(データ完成!J49),"",データ完成!J49)</f>
        <v/>
      </c>
      <c r="R56" s="59" t="str">
        <f>IF(ISERROR(データ完成!K49),"",データ完成!K49)</f>
        <v/>
      </c>
    </row>
    <row r="57" spans="1:18" x14ac:dyDescent="0.2">
      <c r="B57" s="268" t="s">
        <v>133</v>
      </c>
      <c r="C57" s="269"/>
      <c r="D57" s="287" t="s">
        <v>134</v>
      </c>
      <c r="E57" s="287"/>
      <c r="F57" s="186"/>
      <c r="H57" s="268" t="s">
        <v>135</v>
      </c>
      <c r="I57" s="290"/>
      <c r="K57" s="107">
        <v>48</v>
      </c>
      <c r="L57" s="56" t="str">
        <f t="shared" si="0"/>
        <v/>
      </c>
      <c r="M57" s="57" t="str">
        <f>IF(ISERROR(データ完成!C50),"",(データ完成!C50))</f>
        <v/>
      </c>
      <c r="N57" s="59" t="str">
        <f>IF(ISERROR(データ完成!D50),"",データ完成!D50)</f>
        <v/>
      </c>
      <c r="O57" s="57" t="str">
        <f>データ完成!E50</f>
        <v/>
      </c>
      <c r="P57" s="54" t="str">
        <f>データ完成!F50</f>
        <v/>
      </c>
      <c r="Q57" s="110" t="str">
        <f>IF(ISERROR(データ完成!J50),"",データ完成!J50)</f>
        <v/>
      </c>
      <c r="R57" s="59" t="str">
        <f>IF(ISERROR(データ完成!K50),"",データ完成!K50)</f>
        <v/>
      </c>
    </row>
    <row r="58" spans="1:18" ht="13.5" thickBot="1" x14ac:dyDescent="0.25">
      <c r="B58" s="270" t="str">
        <f>初期設定!D17&amp;"   人"</f>
        <v xml:space="preserve">   人</v>
      </c>
      <c r="C58" s="271"/>
      <c r="D58" s="288" t="str">
        <f>初期設定!E17&amp;"   人"</f>
        <v xml:space="preserve">   人</v>
      </c>
      <c r="E58" s="271"/>
      <c r="F58" s="185">
        <f>初期設定!F17</f>
        <v>0</v>
      </c>
      <c r="H58" s="270" t="str">
        <f>初期設定!F18&amp;"   人"</f>
        <v>0   人</v>
      </c>
      <c r="I58" s="289"/>
      <c r="K58" s="107">
        <v>49</v>
      </c>
      <c r="L58" s="56" t="str">
        <f t="shared" si="0"/>
        <v/>
      </c>
      <c r="M58" s="57" t="str">
        <f>IF(ISERROR(データ完成!C51),"",(データ完成!C51))</f>
        <v/>
      </c>
      <c r="N58" s="59" t="str">
        <f>IF(ISERROR(データ完成!D51),"",データ完成!D51)</f>
        <v/>
      </c>
      <c r="O58" s="57" t="str">
        <f>データ完成!E51</f>
        <v/>
      </c>
      <c r="P58" s="54" t="str">
        <f>データ完成!F51</f>
        <v/>
      </c>
      <c r="Q58" s="110" t="str">
        <f>IF(ISERROR(データ完成!J51),"",データ完成!J51)</f>
        <v/>
      </c>
      <c r="R58" s="59" t="str">
        <f>IF(ISERROR(データ完成!K51),"",データ完成!K51)</f>
        <v/>
      </c>
    </row>
    <row r="59" spans="1:18" x14ac:dyDescent="0.2">
      <c r="K59" s="118">
        <v>50</v>
      </c>
      <c r="L59" s="113" t="str">
        <f t="shared" si="0"/>
        <v/>
      </c>
      <c r="M59" s="114" t="str">
        <f>IF(ISERROR(データ完成!C52),"",(データ完成!C52))</f>
        <v/>
      </c>
      <c r="N59" s="115" t="str">
        <f>IF(ISERROR(データ完成!D52),"",データ完成!D52)</f>
        <v/>
      </c>
      <c r="O59" s="114" t="str">
        <f>データ完成!E52</f>
        <v/>
      </c>
      <c r="P59" s="116" t="str">
        <f>データ完成!F52</f>
        <v/>
      </c>
      <c r="Q59" s="117" t="str">
        <f>IF(ISERROR(データ完成!J52),"",データ完成!J52)</f>
        <v/>
      </c>
      <c r="R59" s="115" t="str">
        <f>IF(ISERROR(データ完成!K52),"",データ完成!K52)</f>
        <v/>
      </c>
    </row>
    <row r="60" spans="1:18" ht="13.5" customHeight="1" x14ac:dyDescent="0.2">
      <c r="B60" s="272" t="s">
        <v>137</v>
      </c>
      <c r="C60" s="273"/>
      <c r="D60" s="291" t="s">
        <v>240</v>
      </c>
      <c r="E60" s="292"/>
      <c r="F60" s="293"/>
      <c r="G60" s="60" t="s">
        <v>117</v>
      </c>
      <c r="H60" s="256" t="s">
        <v>118</v>
      </c>
      <c r="I60" s="257"/>
      <c r="K60" s="55">
        <v>51</v>
      </c>
      <c r="L60" s="56" t="str">
        <f t="shared" si="0"/>
        <v/>
      </c>
      <c r="M60" s="57" t="str">
        <f>IF(ISERROR(データ完成!C53),"",(データ完成!C53))</f>
        <v/>
      </c>
      <c r="N60" s="59" t="str">
        <f>IF(ISERROR(データ完成!D53),"",データ完成!D53)</f>
        <v/>
      </c>
      <c r="O60" s="57" t="str">
        <f>データ完成!E53</f>
        <v/>
      </c>
      <c r="P60" s="54" t="str">
        <f>データ完成!F53</f>
        <v/>
      </c>
      <c r="Q60" s="110">
        <f>IF(ISERROR(データ完成!J53),"",データ完成!J53)</f>
        <v>0</v>
      </c>
      <c r="R60" s="59">
        <f>IF(ISERROR(データ完成!K53),"",データ完成!K53)</f>
        <v>0</v>
      </c>
    </row>
    <row r="61" spans="1:18" x14ac:dyDescent="0.2">
      <c r="B61" s="274"/>
      <c r="C61" s="275"/>
      <c r="D61" s="262" t="str">
        <f>IF(初期設定!C11="","",初期設定!C11)</f>
        <v/>
      </c>
      <c r="E61" s="263"/>
      <c r="F61" s="264"/>
      <c r="G61" s="200" t="str">
        <f>IF(初期設定!D11="","",初期設定!D11)</f>
        <v/>
      </c>
      <c r="H61" s="258" t="str">
        <f>IF(初期設定!E11="","",初期設定!E11)</f>
        <v/>
      </c>
      <c r="I61" s="259"/>
      <c r="K61" s="55">
        <v>52</v>
      </c>
      <c r="L61" s="56" t="str">
        <f t="shared" si="0"/>
        <v/>
      </c>
      <c r="M61" s="57" t="str">
        <f>IF(ISERROR(データ完成!C54),"",(データ完成!C54))</f>
        <v/>
      </c>
      <c r="N61" s="59" t="str">
        <f>IF(ISERROR(データ完成!D54),"",データ完成!D54)</f>
        <v/>
      </c>
      <c r="O61" s="57" t="str">
        <f>データ完成!E54</f>
        <v/>
      </c>
      <c r="P61" s="54" t="str">
        <f>データ完成!F54</f>
        <v/>
      </c>
      <c r="Q61" s="110">
        <f>IF(ISERROR(データ完成!J54),"",データ完成!J54)</f>
        <v>0</v>
      </c>
      <c r="R61" s="59">
        <f>IF(ISERROR(データ完成!K54),"",データ完成!K54)</f>
        <v>0</v>
      </c>
    </row>
    <row r="62" spans="1:18" x14ac:dyDescent="0.2">
      <c r="B62" s="274"/>
      <c r="C62" s="275"/>
      <c r="D62" s="295" t="str">
        <f>IF(初期設定!C12="","",初期設定!C12)</f>
        <v/>
      </c>
      <c r="E62" s="296"/>
      <c r="F62" s="297"/>
      <c r="G62" s="61" t="str">
        <f>IF(初期設定!D12="","",初期設定!D12)</f>
        <v/>
      </c>
      <c r="H62" s="260" t="str">
        <f>IF(初期設定!E12="","",初期設定!E12)</f>
        <v/>
      </c>
      <c r="I62" s="261"/>
      <c r="K62" s="55">
        <v>53</v>
      </c>
      <c r="L62" s="56" t="str">
        <f t="shared" si="0"/>
        <v/>
      </c>
      <c r="M62" s="57" t="str">
        <f>IF(ISERROR(データ完成!C55),"",(データ完成!C55))</f>
        <v/>
      </c>
      <c r="N62" s="59" t="str">
        <f>IF(ISERROR(データ完成!D55),"",データ完成!D55)</f>
        <v/>
      </c>
      <c r="O62" s="57" t="str">
        <f>データ完成!E55</f>
        <v/>
      </c>
      <c r="P62" s="54" t="str">
        <f>データ完成!F55</f>
        <v/>
      </c>
      <c r="Q62" s="110">
        <f>IF(ISERROR(データ完成!J55),"",データ完成!J55)</f>
        <v>0</v>
      </c>
      <c r="R62" s="59">
        <f>IF(ISERROR(データ完成!K55),"",データ完成!K55)</f>
        <v>0</v>
      </c>
    </row>
    <row r="63" spans="1:18" x14ac:dyDescent="0.2">
      <c r="B63" s="274"/>
      <c r="C63" s="275"/>
      <c r="D63" s="295" t="str">
        <f>IF(初期設定!C13="","",初期設定!C13)</f>
        <v/>
      </c>
      <c r="E63" s="296"/>
      <c r="F63" s="297"/>
      <c r="G63" s="61" t="str">
        <f>IF(初期設定!D13="","",初期設定!D13)</f>
        <v/>
      </c>
      <c r="H63" s="260" t="str">
        <f>IF(初期設定!E13="","",初期設定!E13)</f>
        <v/>
      </c>
      <c r="I63" s="261"/>
      <c r="K63" s="55">
        <v>54</v>
      </c>
      <c r="L63" s="56" t="str">
        <f t="shared" si="0"/>
        <v/>
      </c>
      <c r="M63" s="57" t="str">
        <f>IF(ISERROR(データ完成!C56),"",(データ完成!C56))</f>
        <v/>
      </c>
      <c r="N63" s="59" t="str">
        <f>IF(ISERROR(データ完成!D56),"",データ完成!D56)</f>
        <v/>
      </c>
      <c r="O63" s="57" t="str">
        <f>データ完成!E56</f>
        <v/>
      </c>
      <c r="P63" s="54" t="str">
        <f>データ完成!F56</f>
        <v/>
      </c>
      <c r="Q63" s="110">
        <f>IF(ISERROR(データ完成!J56),"",データ完成!J56)</f>
        <v>0</v>
      </c>
      <c r="R63" s="59">
        <f>IF(ISERROR(データ完成!K56),"",データ完成!K56)</f>
        <v>0</v>
      </c>
    </row>
    <row r="64" spans="1:18" x14ac:dyDescent="0.2">
      <c r="B64" s="276"/>
      <c r="C64" s="277"/>
      <c r="D64" s="245" t="str">
        <f>IF(初期設定!C14="","",初期設定!C14)</f>
        <v/>
      </c>
      <c r="E64" s="246"/>
      <c r="F64" s="247"/>
      <c r="G64" s="62" t="str">
        <f>IF(初期設定!D14="","",初期設定!D14)</f>
        <v/>
      </c>
      <c r="H64" s="254" t="str">
        <f>IF(初期設定!E14="","",初期設定!E14)</f>
        <v/>
      </c>
      <c r="I64" s="255"/>
      <c r="K64" s="55">
        <v>55</v>
      </c>
      <c r="L64" s="56" t="str">
        <f t="shared" si="0"/>
        <v/>
      </c>
      <c r="M64" s="57" t="str">
        <f>IF(ISERROR(データ完成!C57),"",(データ完成!C57))</f>
        <v/>
      </c>
      <c r="N64" s="59" t="str">
        <f>IF(ISERROR(データ完成!D57),"",データ完成!D57)</f>
        <v/>
      </c>
      <c r="O64" s="57" t="str">
        <f>データ完成!E57</f>
        <v/>
      </c>
      <c r="P64" s="54" t="str">
        <f>データ完成!F57</f>
        <v/>
      </c>
      <c r="Q64" s="110">
        <f>IF(ISERROR(データ完成!J57),"",データ完成!J57)</f>
        <v>0</v>
      </c>
      <c r="R64" s="59">
        <f>IF(ISERROR(データ完成!K57),"",データ完成!K57)</f>
        <v>0</v>
      </c>
    </row>
    <row r="65" spans="11:18" x14ac:dyDescent="0.2">
      <c r="K65" s="55">
        <v>56</v>
      </c>
      <c r="L65" s="56" t="str">
        <f t="shared" si="0"/>
        <v/>
      </c>
      <c r="M65" s="57" t="str">
        <f>IF(ISERROR(データ完成!C58),"",(データ完成!C58))</f>
        <v/>
      </c>
      <c r="N65" s="59" t="str">
        <f>IF(ISERROR(データ完成!D58),"",データ完成!D58)</f>
        <v/>
      </c>
      <c r="O65" s="57" t="str">
        <f>データ完成!E58</f>
        <v/>
      </c>
      <c r="P65" s="54" t="str">
        <f>データ完成!F58</f>
        <v/>
      </c>
      <c r="Q65" s="110">
        <f>IF(ISERROR(データ完成!J58),"",データ完成!J58)</f>
        <v>0</v>
      </c>
      <c r="R65" s="59">
        <f>IF(ISERROR(データ完成!K58),"",データ完成!K58)</f>
        <v>0</v>
      </c>
    </row>
    <row r="66" spans="11:18" x14ac:dyDescent="0.2">
      <c r="K66" s="55">
        <v>57</v>
      </c>
      <c r="L66" s="56" t="str">
        <f t="shared" si="0"/>
        <v/>
      </c>
      <c r="M66" s="57" t="str">
        <f>IF(ISERROR(データ完成!C59),"",(データ完成!C59))</f>
        <v/>
      </c>
      <c r="N66" s="59" t="str">
        <f>IF(ISERROR(データ完成!D59),"",データ完成!D59)</f>
        <v/>
      </c>
      <c r="O66" s="57" t="str">
        <f>データ完成!E59</f>
        <v/>
      </c>
      <c r="P66" s="54" t="str">
        <f>データ完成!F59</f>
        <v/>
      </c>
      <c r="Q66" s="110">
        <f>IF(ISERROR(データ完成!J59),"",データ完成!J59)</f>
        <v>0</v>
      </c>
      <c r="R66" s="59">
        <f>IF(ISERROR(データ完成!K59),"",データ完成!K59)</f>
        <v>0</v>
      </c>
    </row>
    <row r="67" spans="11:18" x14ac:dyDescent="0.2">
      <c r="K67" s="55">
        <v>58</v>
      </c>
      <c r="L67" s="56" t="str">
        <f t="shared" si="0"/>
        <v/>
      </c>
      <c r="M67" s="57" t="str">
        <f>IF(ISERROR(データ完成!C60),"",(データ完成!C60))</f>
        <v/>
      </c>
      <c r="N67" s="59" t="str">
        <f>IF(ISERROR(データ完成!D60),"",データ完成!D60)</f>
        <v/>
      </c>
      <c r="O67" s="57" t="str">
        <f>データ完成!E60</f>
        <v/>
      </c>
      <c r="P67" s="54" t="str">
        <f>データ完成!F60</f>
        <v/>
      </c>
      <c r="Q67" s="110">
        <f>IF(ISERROR(データ完成!J60),"",データ完成!J60)</f>
        <v>0</v>
      </c>
      <c r="R67" s="59">
        <f>IF(ISERROR(データ完成!K60),"",データ完成!K60)</f>
        <v>0</v>
      </c>
    </row>
    <row r="68" spans="11:18" x14ac:dyDescent="0.2">
      <c r="K68" s="55">
        <v>59</v>
      </c>
      <c r="L68" s="56" t="str">
        <f t="shared" si="0"/>
        <v/>
      </c>
      <c r="M68" s="57" t="str">
        <f>IF(ISERROR(データ完成!C61),"",(データ完成!C61))</f>
        <v/>
      </c>
      <c r="N68" s="59" t="str">
        <f>IF(ISERROR(データ完成!D61),"",データ完成!D61)</f>
        <v/>
      </c>
      <c r="O68" s="57" t="str">
        <f>データ完成!E61</f>
        <v/>
      </c>
      <c r="P68" s="54" t="str">
        <f>データ完成!F61</f>
        <v/>
      </c>
      <c r="Q68" s="110">
        <f>IF(ISERROR(データ完成!J61),"",データ完成!J61)</f>
        <v>0</v>
      </c>
      <c r="R68" s="59">
        <f>IF(ISERROR(データ完成!K61),"",データ完成!K61)</f>
        <v>0</v>
      </c>
    </row>
    <row r="69" spans="11:18" ht="13.5" customHeight="1" x14ac:dyDescent="0.2">
      <c r="K69" s="55">
        <v>60</v>
      </c>
      <c r="L69" s="56" t="str">
        <f t="shared" si="0"/>
        <v/>
      </c>
      <c r="M69" s="57" t="str">
        <f>IF(ISERROR(データ完成!C62),"",(データ完成!C62))</f>
        <v/>
      </c>
      <c r="N69" s="59" t="str">
        <f>IF(ISERROR(データ完成!D62),"",データ完成!D62)</f>
        <v/>
      </c>
      <c r="O69" s="57" t="str">
        <f>データ完成!E62</f>
        <v/>
      </c>
      <c r="P69" s="54" t="str">
        <f>データ完成!F62</f>
        <v/>
      </c>
      <c r="Q69" s="110">
        <f>IF(ISERROR(データ完成!J62),"",データ完成!J62)</f>
        <v>0</v>
      </c>
      <c r="R69" s="59">
        <f>IF(ISERROR(データ完成!K62),"",データ完成!K62)</f>
        <v>0</v>
      </c>
    </row>
    <row r="70" spans="11:18" ht="13.5" customHeight="1" x14ac:dyDescent="0.2">
      <c r="K70" s="55">
        <v>61</v>
      </c>
      <c r="L70" s="56" t="str">
        <f t="shared" si="0"/>
        <v/>
      </c>
      <c r="M70" s="57" t="str">
        <f>IF(ISERROR(データ完成!C63),"",(データ完成!C63))</f>
        <v/>
      </c>
      <c r="N70" s="59" t="str">
        <f>IF(ISERROR(データ完成!D63),"",データ完成!D63)</f>
        <v/>
      </c>
      <c r="O70" s="57" t="str">
        <f>データ完成!E63</f>
        <v/>
      </c>
      <c r="P70" s="54" t="str">
        <f>データ完成!F63</f>
        <v/>
      </c>
      <c r="Q70" s="110">
        <f>IF(ISERROR(データ完成!J63),"",データ完成!J63)</f>
        <v>0</v>
      </c>
      <c r="R70" s="59">
        <f>IF(ISERROR(データ完成!K63),"",データ完成!K63)</f>
        <v>0</v>
      </c>
    </row>
    <row r="71" spans="11:18" x14ac:dyDescent="0.2">
      <c r="K71" s="55">
        <v>62</v>
      </c>
      <c r="L71" s="56" t="str">
        <f t="shared" si="0"/>
        <v/>
      </c>
      <c r="M71" s="57" t="str">
        <f>IF(ISERROR(データ完成!C64),"",(データ完成!C64))</f>
        <v/>
      </c>
      <c r="N71" s="59" t="str">
        <f>IF(ISERROR(データ完成!D64),"",データ完成!D64)</f>
        <v/>
      </c>
      <c r="O71" s="57" t="str">
        <f>データ完成!E64</f>
        <v/>
      </c>
      <c r="P71" s="54" t="str">
        <f>データ完成!F64</f>
        <v/>
      </c>
      <c r="Q71" s="110">
        <f>IF(ISERROR(データ完成!J64),"",データ完成!J64)</f>
        <v>0</v>
      </c>
      <c r="R71" s="59">
        <f>IF(ISERROR(データ完成!K64),"",データ完成!K64)</f>
        <v>0</v>
      </c>
    </row>
    <row r="72" spans="11:18" x14ac:dyDescent="0.2">
      <c r="K72" s="55">
        <v>63</v>
      </c>
      <c r="L72" s="56" t="str">
        <f t="shared" si="0"/>
        <v/>
      </c>
      <c r="M72" s="57" t="str">
        <f>IF(ISERROR(データ完成!C65),"",(データ完成!C65))</f>
        <v/>
      </c>
      <c r="N72" s="59" t="str">
        <f>IF(ISERROR(データ完成!D65),"",データ完成!D65)</f>
        <v/>
      </c>
      <c r="O72" s="57" t="str">
        <f>データ完成!E65</f>
        <v/>
      </c>
      <c r="P72" s="54" t="str">
        <f>データ完成!F65</f>
        <v/>
      </c>
      <c r="Q72" s="110">
        <f>IF(ISERROR(データ完成!J65),"",データ完成!J65)</f>
        <v>0</v>
      </c>
      <c r="R72" s="59">
        <f>IF(ISERROR(データ完成!K65),"",データ完成!K65)</f>
        <v>0</v>
      </c>
    </row>
    <row r="73" spans="11:18" x14ac:dyDescent="0.2">
      <c r="K73" s="55">
        <v>64</v>
      </c>
      <c r="L73" s="56" t="str">
        <f t="shared" si="0"/>
        <v/>
      </c>
      <c r="M73" s="57" t="str">
        <f>IF(ISERROR(データ完成!C66),"",(データ完成!C66))</f>
        <v/>
      </c>
      <c r="N73" s="59" t="str">
        <f>IF(ISERROR(データ完成!D66),"",データ完成!D66)</f>
        <v/>
      </c>
      <c r="O73" s="57" t="str">
        <f>データ完成!E66</f>
        <v/>
      </c>
      <c r="P73" s="54" t="str">
        <f>データ完成!F66</f>
        <v/>
      </c>
      <c r="Q73" s="110">
        <f>IF(ISERROR(データ完成!J66),"",データ完成!J66)</f>
        <v>0</v>
      </c>
      <c r="R73" s="59">
        <f>IF(ISERROR(データ完成!K66),"",データ完成!K66)</f>
        <v>0</v>
      </c>
    </row>
    <row r="74" spans="11:18" x14ac:dyDescent="0.2">
      <c r="K74" s="148">
        <v>65</v>
      </c>
      <c r="L74" s="109" t="str">
        <f t="shared" si="0"/>
        <v/>
      </c>
      <c r="M74" s="108" t="str">
        <f>IF(ISERROR(データ完成!C67),"",(データ完成!C67))</f>
        <v/>
      </c>
      <c r="N74" s="106" t="str">
        <f>IF(ISERROR(データ完成!D67),"",データ完成!D67)</f>
        <v/>
      </c>
      <c r="O74" s="108" t="str">
        <f>データ完成!E67</f>
        <v/>
      </c>
      <c r="P74" s="105" t="str">
        <f>データ完成!F67</f>
        <v/>
      </c>
      <c r="Q74" s="111">
        <f>IF(ISERROR(データ完成!J67),"",データ完成!J67)</f>
        <v>0</v>
      </c>
      <c r="R74" s="106">
        <f>IF(ISERROR(データ完成!K67),"",データ完成!K67)</f>
        <v>0</v>
      </c>
    </row>
  </sheetData>
  <sheetProtection sheet="1" objects="1" scenarios="1"/>
  <mergeCells count="40">
    <mergeCell ref="B10:B26"/>
    <mergeCell ref="B2:C2"/>
    <mergeCell ref="C4:D4"/>
    <mergeCell ref="K4:M4"/>
    <mergeCell ref="N4:Q4"/>
    <mergeCell ref="B6:D7"/>
    <mergeCell ref="K6:M7"/>
    <mergeCell ref="N6:Q7"/>
    <mergeCell ref="E2:Q2"/>
    <mergeCell ref="P3:Q3"/>
    <mergeCell ref="C44:C46"/>
    <mergeCell ref="R6:R7"/>
    <mergeCell ref="H63:I63"/>
    <mergeCell ref="D55:E55"/>
    <mergeCell ref="D57:E57"/>
    <mergeCell ref="D56:E56"/>
    <mergeCell ref="D58:E58"/>
    <mergeCell ref="H58:I58"/>
    <mergeCell ref="H57:I57"/>
    <mergeCell ref="D60:F60"/>
    <mergeCell ref="O9:P9"/>
    <mergeCell ref="D62:F62"/>
    <mergeCell ref="D63:F63"/>
    <mergeCell ref="C47:C49"/>
    <mergeCell ref="B27:B43"/>
    <mergeCell ref="D64:F64"/>
    <mergeCell ref="F4:I4"/>
    <mergeCell ref="E7:I7"/>
    <mergeCell ref="H64:I64"/>
    <mergeCell ref="H60:I60"/>
    <mergeCell ref="H61:I61"/>
    <mergeCell ref="H62:I62"/>
    <mergeCell ref="D61:F61"/>
    <mergeCell ref="B54:F54"/>
    <mergeCell ref="B57:C57"/>
    <mergeCell ref="B58:C58"/>
    <mergeCell ref="B60:C64"/>
    <mergeCell ref="B56:C56"/>
    <mergeCell ref="B55:C55"/>
    <mergeCell ref="B44:B49"/>
  </mergeCells>
  <phoneticPr fontId="1"/>
  <conditionalFormatting sqref="D10:D49 G10:G49 O60:R74">
    <cfRule type="cellIs" dxfId="0" priority="2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" scale="9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0000"/>
  </sheetPr>
  <dimension ref="A2:J102"/>
  <sheetViews>
    <sheetView workbookViewId="0">
      <selection activeCell="I1" sqref="I1"/>
    </sheetView>
  </sheetViews>
  <sheetFormatPr defaultRowHeight="13" x14ac:dyDescent="0.2"/>
  <cols>
    <col min="3" max="3" width="4.36328125" customWidth="1"/>
    <col min="5" max="5" width="12.36328125" bestFit="1" customWidth="1"/>
  </cols>
  <sheetData>
    <row r="2" spans="1:10" x14ac:dyDescent="0.2">
      <c r="C2" s="64"/>
      <c r="D2" s="64" t="s">
        <v>119</v>
      </c>
      <c r="E2" s="64" t="s">
        <v>120</v>
      </c>
      <c r="F2" s="64" t="s">
        <v>121</v>
      </c>
      <c r="G2" s="64" t="s">
        <v>125</v>
      </c>
      <c r="H2" s="64" t="s">
        <v>124</v>
      </c>
      <c r="I2" s="64"/>
      <c r="J2" s="64"/>
    </row>
    <row r="3" spans="1:10" x14ac:dyDescent="0.2">
      <c r="A3">
        <f>IF(E2=E3,A2,A2+1)</f>
        <v>1</v>
      </c>
      <c r="B3" t="e">
        <f>IF(I3="",A3*10+J3,A3*10+I3)</f>
        <v>#VALUE!</v>
      </c>
      <c r="C3" s="63">
        <v>1</v>
      </c>
      <c r="D3" s="63" t="str">
        <f>IF(計算①!E1="","",計算①!E1)</f>
        <v/>
      </c>
      <c r="E3" s="63" t="str">
        <f>IF(D3="","",計算①!K1)</f>
        <v/>
      </c>
      <c r="F3" s="63" t="str">
        <f>IF(D3="","",計算①!C1)</f>
        <v/>
      </c>
      <c r="G3" s="63" t="str">
        <f>IF(F3="4x100R","",IF(F3="4x400R","",F3))</f>
        <v/>
      </c>
      <c r="H3" s="63" t="str">
        <f>IF(G3="",F3,"")</f>
        <v/>
      </c>
      <c r="I3" s="63" t="str">
        <f>IF(G3="","",IF(D3="","",IF(D3=D2,I2+1,1)))</f>
        <v/>
      </c>
      <c r="J3" s="63" t="str">
        <f>IF(H3="4x100R",4,IF(H3="4x400R",5,""))</f>
        <v/>
      </c>
    </row>
    <row r="4" spans="1:10" x14ac:dyDescent="0.2">
      <c r="A4">
        <f t="shared" ref="A4:A34" si="0">IF(E3=E4,A3,A3+1)</f>
        <v>1</v>
      </c>
      <c r="B4" t="e">
        <f t="shared" ref="B4:B67" si="1">IF(I4="",A4*10+J4,A4*10+I4)</f>
        <v>#VALUE!</v>
      </c>
      <c r="C4" s="63">
        <v>2</v>
      </c>
      <c r="D4" s="63" t="str">
        <f>IF(計算①!E2="","",計算①!E2)</f>
        <v/>
      </c>
      <c r="E4" s="63" t="str">
        <f>IF(D4="","",計算①!K2)</f>
        <v/>
      </c>
      <c r="F4" s="63" t="str">
        <f>IF(D4="","",計算①!C2)</f>
        <v/>
      </c>
      <c r="G4" s="63" t="str">
        <f t="shared" ref="G4:G67" si="2">IF(F4="4x100R","",IF(F4="4x400R","",F4))</f>
        <v/>
      </c>
      <c r="H4" s="63" t="str">
        <f t="shared" ref="H4:H67" si="3">IF(G4="",F4,"")</f>
        <v/>
      </c>
      <c r="I4" s="63" t="str">
        <f t="shared" ref="I4:I67" si="4">IF(G4="","",IF(D4="","",IF(D4=D3,I3+1,1)))</f>
        <v/>
      </c>
      <c r="J4" s="63" t="str">
        <f t="shared" ref="J4:J67" si="5">IF(H4="4x100R",4,IF(H4="4x400R",5,""))</f>
        <v/>
      </c>
    </row>
    <row r="5" spans="1:10" x14ac:dyDescent="0.2">
      <c r="A5">
        <f t="shared" si="0"/>
        <v>1</v>
      </c>
      <c r="B5" t="e">
        <f t="shared" si="1"/>
        <v>#VALUE!</v>
      </c>
      <c r="C5" s="63">
        <v>3</v>
      </c>
      <c r="D5" s="63" t="str">
        <f>IF(計算①!E3="","",計算①!E3)</f>
        <v/>
      </c>
      <c r="E5" s="63" t="str">
        <f>IF(D5="","",計算①!K3)</f>
        <v/>
      </c>
      <c r="F5" s="63" t="str">
        <f>IF(D5="","",計算①!C3)</f>
        <v/>
      </c>
      <c r="G5" s="63" t="str">
        <f t="shared" si="2"/>
        <v/>
      </c>
      <c r="H5" s="63" t="str">
        <f t="shared" si="3"/>
        <v/>
      </c>
      <c r="I5" s="63" t="str">
        <f t="shared" si="4"/>
        <v/>
      </c>
      <c r="J5" s="63" t="str">
        <f t="shared" si="5"/>
        <v/>
      </c>
    </row>
    <row r="6" spans="1:10" x14ac:dyDescent="0.2">
      <c r="A6">
        <f t="shared" si="0"/>
        <v>1</v>
      </c>
      <c r="B6" t="e">
        <f t="shared" si="1"/>
        <v>#VALUE!</v>
      </c>
      <c r="C6" s="63">
        <v>4</v>
      </c>
      <c r="D6" s="63" t="str">
        <f>IF(計算①!E4="","",計算①!E4)</f>
        <v/>
      </c>
      <c r="E6" s="63" t="str">
        <f>IF(D6="","",計算①!K4)</f>
        <v/>
      </c>
      <c r="F6" s="63" t="str">
        <f>IF(D6="","",計算①!C4)</f>
        <v/>
      </c>
      <c r="G6" s="63" t="str">
        <f t="shared" si="2"/>
        <v/>
      </c>
      <c r="H6" s="63" t="str">
        <f t="shared" si="3"/>
        <v/>
      </c>
      <c r="I6" s="63" t="str">
        <f t="shared" si="4"/>
        <v/>
      </c>
      <c r="J6" s="63" t="str">
        <f t="shared" si="5"/>
        <v/>
      </c>
    </row>
    <row r="7" spans="1:10" x14ac:dyDescent="0.2">
      <c r="A7">
        <f t="shared" si="0"/>
        <v>1</v>
      </c>
      <c r="B7" t="e">
        <f t="shared" si="1"/>
        <v>#VALUE!</v>
      </c>
      <c r="C7" s="63">
        <v>5</v>
      </c>
      <c r="D7" s="63" t="str">
        <f>IF(計算①!E5="","",計算①!E5)</f>
        <v/>
      </c>
      <c r="E7" s="63" t="str">
        <f>IF(D7="","",計算①!K5)</f>
        <v/>
      </c>
      <c r="F7" s="63" t="str">
        <f>IF(D7="","",計算①!C5)</f>
        <v/>
      </c>
      <c r="G7" s="63" t="str">
        <f t="shared" si="2"/>
        <v/>
      </c>
      <c r="H7" s="63" t="str">
        <f t="shared" si="3"/>
        <v/>
      </c>
      <c r="I7" s="63" t="str">
        <f t="shared" si="4"/>
        <v/>
      </c>
      <c r="J7" s="63" t="str">
        <f t="shared" si="5"/>
        <v/>
      </c>
    </row>
    <row r="8" spans="1:10" x14ac:dyDescent="0.2">
      <c r="A8">
        <f t="shared" si="0"/>
        <v>1</v>
      </c>
      <c r="B8" t="e">
        <f t="shared" si="1"/>
        <v>#VALUE!</v>
      </c>
      <c r="C8" s="63">
        <v>6</v>
      </c>
      <c r="D8" s="63" t="str">
        <f>IF(計算①!E6="","",計算①!E6)</f>
        <v/>
      </c>
      <c r="E8" s="63" t="str">
        <f>IF(D8="","",計算①!K6)</f>
        <v/>
      </c>
      <c r="F8" s="63" t="str">
        <f>IF(D8="","",計算①!C6)</f>
        <v/>
      </c>
      <c r="G8" s="63" t="str">
        <f t="shared" si="2"/>
        <v/>
      </c>
      <c r="H8" s="63" t="str">
        <f t="shared" si="3"/>
        <v/>
      </c>
      <c r="I8" s="63" t="str">
        <f t="shared" si="4"/>
        <v/>
      </c>
      <c r="J8" s="63" t="str">
        <f t="shared" si="5"/>
        <v/>
      </c>
    </row>
    <row r="9" spans="1:10" x14ac:dyDescent="0.2">
      <c r="A9">
        <f t="shared" si="0"/>
        <v>1</v>
      </c>
      <c r="B9" t="e">
        <f t="shared" si="1"/>
        <v>#VALUE!</v>
      </c>
      <c r="C9" s="63">
        <v>7</v>
      </c>
      <c r="D9" s="63" t="str">
        <f>IF(計算①!E7="","",計算①!E7)</f>
        <v/>
      </c>
      <c r="E9" s="63" t="str">
        <f>IF(D9="","",計算①!K7)</f>
        <v/>
      </c>
      <c r="F9" s="63" t="str">
        <f>IF(D9="","",計算①!C7)</f>
        <v/>
      </c>
      <c r="G9" s="63" t="str">
        <f t="shared" si="2"/>
        <v/>
      </c>
      <c r="H9" s="63" t="str">
        <f t="shared" si="3"/>
        <v/>
      </c>
      <c r="I9" s="63" t="str">
        <f t="shared" si="4"/>
        <v/>
      </c>
      <c r="J9" s="63" t="str">
        <f t="shared" si="5"/>
        <v/>
      </c>
    </row>
    <row r="10" spans="1:10" x14ac:dyDescent="0.2">
      <c r="A10">
        <f t="shared" si="0"/>
        <v>1</v>
      </c>
      <c r="B10" t="e">
        <f t="shared" si="1"/>
        <v>#VALUE!</v>
      </c>
      <c r="C10" s="63">
        <v>8</v>
      </c>
      <c r="D10" s="63" t="str">
        <f>IF(計算①!E8="","",計算①!E8)</f>
        <v/>
      </c>
      <c r="E10" s="63" t="str">
        <f>IF(D10="","",計算①!K8)</f>
        <v/>
      </c>
      <c r="F10" s="63" t="str">
        <f>IF(D10="","",計算①!C8)</f>
        <v/>
      </c>
      <c r="G10" s="63" t="str">
        <f t="shared" si="2"/>
        <v/>
      </c>
      <c r="H10" s="63" t="str">
        <f t="shared" si="3"/>
        <v/>
      </c>
      <c r="I10" s="63" t="str">
        <f t="shared" si="4"/>
        <v/>
      </c>
      <c r="J10" s="63" t="str">
        <f t="shared" si="5"/>
        <v/>
      </c>
    </row>
    <row r="11" spans="1:10" x14ac:dyDescent="0.2">
      <c r="A11">
        <f t="shared" si="0"/>
        <v>1</v>
      </c>
      <c r="B11" t="e">
        <f t="shared" si="1"/>
        <v>#VALUE!</v>
      </c>
      <c r="C11" s="63">
        <v>9</v>
      </c>
      <c r="D11" s="63" t="str">
        <f>IF(計算①!E9="","",計算①!E9)</f>
        <v/>
      </c>
      <c r="E11" s="63" t="str">
        <f>IF(D11="","",計算①!K9)</f>
        <v/>
      </c>
      <c r="F11" s="63" t="str">
        <f>IF(D11="","",計算①!C9)</f>
        <v/>
      </c>
      <c r="G11" s="63" t="str">
        <f t="shared" si="2"/>
        <v/>
      </c>
      <c r="H11" s="63" t="str">
        <f t="shared" si="3"/>
        <v/>
      </c>
      <c r="I11" s="63" t="str">
        <f t="shared" si="4"/>
        <v/>
      </c>
      <c r="J11" s="63" t="str">
        <f t="shared" si="5"/>
        <v/>
      </c>
    </row>
    <row r="12" spans="1:10" x14ac:dyDescent="0.2">
      <c r="A12">
        <f t="shared" si="0"/>
        <v>1</v>
      </c>
      <c r="B12" t="e">
        <f t="shared" si="1"/>
        <v>#VALUE!</v>
      </c>
      <c r="C12" s="63">
        <v>10</v>
      </c>
      <c r="D12" s="63" t="str">
        <f>IF(計算①!E10="","",計算①!E10)</f>
        <v/>
      </c>
      <c r="E12" s="63" t="str">
        <f>IF(D12="","",計算①!K10)</f>
        <v/>
      </c>
      <c r="F12" s="63" t="str">
        <f>IF(D12="","",計算①!C10)</f>
        <v/>
      </c>
      <c r="G12" s="63" t="str">
        <f t="shared" si="2"/>
        <v/>
      </c>
      <c r="H12" s="63" t="str">
        <f t="shared" si="3"/>
        <v/>
      </c>
      <c r="I12" s="63" t="str">
        <f t="shared" si="4"/>
        <v/>
      </c>
      <c r="J12" s="63" t="str">
        <f t="shared" si="5"/>
        <v/>
      </c>
    </row>
    <row r="13" spans="1:10" x14ac:dyDescent="0.2">
      <c r="A13">
        <f t="shared" si="0"/>
        <v>1</v>
      </c>
      <c r="B13" t="e">
        <f t="shared" si="1"/>
        <v>#VALUE!</v>
      </c>
      <c r="C13" s="63">
        <v>11</v>
      </c>
      <c r="D13" s="63" t="str">
        <f>IF(計算①!E11="","",計算①!E11)</f>
        <v/>
      </c>
      <c r="E13" s="63" t="str">
        <f>IF(D13="","",計算①!K11)</f>
        <v/>
      </c>
      <c r="F13" s="63" t="str">
        <f>IF(D13="","",計算①!C11)</f>
        <v/>
      </c>
      <c r="G13" s="63" t="str">
        <f t="shared" si="2"/>
        <v/>
      </c>
      <c r="H13" s="63" t="str">
        <f t="shared" si="3"/>
        <v/>
      </c>
      <c r="I13" s="63" t="str">
        <f t="shared" si="4"/>
        <v/>
      </c>
      <c r="J13" s="63" t="str">
        <f t="shared" si="5"/>
        <v/>
      </c>
    </row>
    <row r="14" spans="1:10" x14ac:dyDescent="0.2">
      <c r="A14">
        <f t="shared" si="0"/>
        <v>1</v>
      </c>
      <c r="B14" t="e">
        <f t="shared" si="1"/>
        <v>#VALUE!</v>
      </c>
      <c r="C14" s="63">
        <v>12</v>
      </c>
      <c r="D14" s="63" t="str">
        <f>IF(計算①!E12="","",計算①!E12)</f>
        <v/>
      </c>
      <c r="E14" s="63" t="str">
        <f>IF(D14="","",計算①!K12)</f>
        <v/>
      </c>
      <c r="F14" s="63" t="str">
        <f>IF(D14="","",計算①!C12)</f>
        <v/>
      </c>
      <c r="G14" s="63" t="str">
        <f t="shared" si="2"/>
        <v/>
      </c>
      <c r="H14" s="63" t="str">
        <f t="shared" si="3"/>
        <v/>
      </c>
      <c r="I14" s="63" t="str">
        <f t="shared" si="4"/>
        <v/>
      </c>
      <c r="J14" s="63" t="str">
        <f t="shared" si="5"/>
        <v/>
      </c>
    </row>
    <row r="15" spans="1:10" x14ac:dyDescent="0.2">
      <c r="A15">
        <f t="shared" si="0"/>
        <v>1</v>
      </c>
      <c r="B15" t="e">
        <f t="shared" si="1"/>
        <v>#VALUE!</v>
      </c>
      <c r="C15" s="63">
        <v>13</v>
      </c>
      <c r="D15" s="63" t="str">
        <f>IF(計算①!E13="","",計算①!E13)</f>
        <v/>
      </c>
      <c r="E15" s="63" t="str">
        <f>IF(D15="","",計算①!K13)</f>
        <v/>
      </c>
      <c r="F15" s="63" t="str">
        <f>IF(D15="","",計算①!C13)</f>
        <v/>
      </c>
      <c r="G15" s="63" t="str">
        <f t="shared" si="2"/>
        <v/>
      </c>
      <c r="H15" s="63" t="str">
        <f t="shared" si="3"/>
        <v/>
      </c>
      <c r="I15" s="63" t="str">
        <f t="shared" si="4"/>
        <v/>
      </c>
      <c r="J15" s="63" t="str">
        <f t="shared" si="5"/>
        <v/>
      </c>
    </row>
    <row r="16" spans="1:10" x14ac:dyDescent="0.2">
      <c r="A16">
        <f t="shared" si="0"/>
        <v>1</v>
      </c>
      <c r="B16" t="e">
        <f t="shared" si="1"/>
        <v>#VALUE!</v>
      </c>
      <c r="C16" s="63">
        <v>14</v>
      </c>
      <c r="D16" s="63" t="str">
        <f>IF(計算①!E14="","",計算①!E14)</f>
        <v/>
      </c>
      <c r="E16" s="63" t="str">
        <f>IF(D16="","",計算①!K14)</f>
        <v/>
      </c>
      <c r="F16" s="63" t="str">
        <f>IF(D16="","",計算①!C14)</f>
        <v/>
      </c>
      <c r="G16" s="63" t="str">
        <f t="shared" si="2"/>
        <v/>
      </c>
      <c r="H16" s="63" t="str">
        <f t="shared" si="3"/>
        <v/>
      </c>
      <c r="I16" s="63" t="str">
        <f t="shared" si="4"/>
        <v/>
      </c>
      <c r="J16" s="63" t="str">
        <f t="shared" si="5"/>
        <v/>
      </c>
    </row>
    <row r="17" spans="1:10" x14ac:dyDescent="0.2">
      <c r="A17">
        <f t="shared" si="0"/>
        <v>1</v>
      </c>
      <c r="B17" t="e">
        <f t="shared" si="1"/>
        <v>#VALUE!</v>
      </c>
      <c r="C17" s="63">
        <v>15</v>
      </c>
      <c r="D17" s="63" t="str">
        <f>IF(計算①!E15="","",計算①!E15)</f>
        <v/>
      </c>
      <c r="E17" s="63" t="str">
        <f>IF(D17="","",計算①!K15)</f>
        <v/>
      </c>
      <c r="F17" s="63" t="str">
        <f>IF(D17="","",計算①!C15)</f>
        <v/>
      </c>
      <c r="G17" s="63" t="str">
        <f t="shared" si="2"/>
        <v/>
      </c>
      <c r="H17" s="63" t="str">
        <f t="shared" si="3"/>
        <v/>
      </c>
      <c r="I17" s="63" t="str">
        <f t="shared" si="4"/>
        <v/>
      </c>
      <c r="J17" s="63" t="str">
        <f t="shared" si="5"/>
        <v/>
      </c>
    </row>
    <row r="18" spans="1:10" x14ac:dyDescent="0.2">
      <c r="A18">
        <f t="shared" si="0"/>
        <v>1</v>
      </c>
      <c r="B18" t="e">
        <f t="shared" si="1"/>
        <v>#VALUE!</v>
      </c>
      <c r="C18" s="63">
        <v>16</v>
      </c>
      <c r="D18" s="63" t="str">
        <f>IF(計算①!E16="","",計算①!E16)</f>
        <v/>
      </c>
      <c r="E18" s="63" t="str">
        <f>IF(D18="","",計算①!K16)</f>
        <v/>
      </c>
      <c r="F18" s="63" t="str">
        <f>IF(D18="","",計算①!C16)</f>
        <v/>
      </c>
      <c r="G18" s="63" t="str">
        <f t="shared" si="2"/>
        <v/>
      </c>
      <c r="H18" s="63" t="str">
        <f t="shared" si="3"/>
        <v/>
      </c>
      <c r="I18" s="63" t="str">
        <f t="shared" si="4"/>
        <v/>
      </c>
      <c r="J18" s="63" t="str">
        <f t="shared" si="5"/>
        <v/>
      </c>
    </row>
    <row r="19" spans="1:10" x14ac:dyDescent="0.2">
      <c r="A19">
        <f t="shared" si="0"/>
        <v>1</v>
      </c>
      <c r="B19" t="e">
        <f t="shared" si="1"/>
        <v>#VALUE!</v>
      </c>
      <c r="C19" s="63">
        <v>17</v>
      </c>
      <c r="D19" s="63" t="str">
        <f>IF(計算①!E17="","",計算①!E17)</f>
        <v/>
      </c>
      <c r="E19" s="63" t="str">
        <f>IF(D19="","",計算①!K17)</f>
        <v/>
      </c>
      <c r="F19" s="63" t="str">
        <f>IF(D19="","",計算①!C17)</f>
        <v/>
      </c>
      <c r="G19" s="63" t="str">
        <f t="shared" si="2"/>
        <v/>
      </c>
      <c r="H19" s="63" t="str">
        <f t="shared" si="3"/>
        <v/>
      </c>
      <c r="I19" s="63" t="str">
        <f t="shared" si="4"/>
        <v/>
      </c>
      <c r="J19" s="63" t="str">
        <f t="shared" si="5"/>
        <v/>
      </c>
    </row>
    <row r="20" spans="1:10" x14ac:dyDescent="0.2">
      <c r="A20">
        <f t="shared" si="0"/>
        <v>1</v>
      </c>
      <c r="B20" t="e">
        <f t="shared" si="1"/>
        <v>#VALUE!</v>
      </c>
      <c r="C20" s="63">
        <v>18</v>
      </c>
      <c r="D20" s="63" t="str">
        <f>IF(計算①!E18="","",計算①!E18)</f>
        <v/>
      </c>
      <c r="E20" s="63" t="str">
        <f>IF(D20="","",計算①!K18)</f>
        <v/>
      </c>
      <c r="F20" s="63" t="str">
        <f>IF(D20="","",計算①!C18)</f>
        <v/>
      </c>
      <c r="G20" s="63" t="str">
        <f t="shared" si="2"/>
        <v/>
      </c>
      <c r="H20" s="63" t="str">
        <f t="shared" si="3"/>
        <v/>
      </c>
      <c r="I20" s="63" t="str">
        <f t="shared" si="4"/>
        <v/>
      </c>
      <c r="J20" s="63" t="str">
        <f t="shared" si="5"/>
        <v/>
      </c>
    </row>
    <row r="21" spans="1:10" x14ac:dyDescent="0.2">
      <c r="A21">
        <f t="shared" si="0"/>
        <v>1</v>
      </c>
      <c r="B21" t="e">
        <f t="shared" si="1"/>
        <v>#VALUE!</v>
      </c>
      <c r="C21" s="63">
        <v>19</v>
      </c>
      <c r="D21" s="63" t="str">
        <f>IF(計算①!E19="","",計算①!E19)</f>
        <v/>
      </c>
      <c r="E21" s="63" t="str">
        <f>IF(D21="","",計算①!K19)</f>
        <v/>
      </c>
      <c r="F21" s="63" t="str">
        <f>IF(D21="","",計算①!C19)</f>
        <v/>
      </c>
      <c r="G21" s="63" t="str">
        <f t="shared" si="2"/>
        <v/>
      </c>
      <c r="H21" s="63" t="str">
        <f t="shared" si="3"/>
        <v/>
      </c>
      <c r="I21" s="63" t="str">
        <f t="shared" si="4"/>
        <v/>
      </c>
      <c r="J21" s="63" t="str">
        <f t="shared" si="5"/>
        <v/>
      </c>
    </row>
    <row r="22" spans="1:10" x14ac:dyDescent="0.2">
      <c r="A22">
        <f t="shared" si="0"/>
        <v>1</v>
      </c>
      <c r="B22" t="e">
        <f t="shared" si="1"/>
        <v>#VALUE!</v>
      </c>
      <c r="C22" s="63">
        <v>20</v>
      </c>
      <c r="D22" s="63" t="str">
        <f>IF(計算①!E20="","",計算①!E20)</f>
        <v/>
      </c>
      <c r="E22" s="63" t="str">
        <f>IF(D22="","",計算①!K20)</f>
        <v/>
      </c>
      <c r="F22" s="63" t="str">
        <f>IF(D22="","",計算①!C20)</f>
        <v/>
      </c>
      <c r="G22" s="63" t="str">
        <f t="shared" si="2"/>
        <v/>
      </c>
      <c r="H22" s="63" t="str">
        <f t="shared" si="3"/>
        <v/>
      </c>
      <c r="I22" s="63" t="str">
        <f t="shared" si="4"/>
        <v/>
      </c>
      <c r="J22" s="63" t="str">
        <f t="shared" si="5"/>
        <v/>
      </c>
    </row>
    <row r="23" spans="1:10" x14ac:dyDescent="0.2">
      <c r="A23">
        <f t="shared" si="0"/>
        <v>1</v>
      </c>
      <c r="B23" t="e">
        <f t="shared" si="1"/>
        <v>#VALUE!</v>
      </c>
      <c r="C23" s="63">
        <v>21</v>
      </c>
      <c r="D23" s="63" t="str">
        <f>IF(計算①!E21="","",計算①!E21)</f>
        <v/>
      </c>
      <c r="E23" s="63" t="str">
        <f>IF(D23="","",計算①!K21)</f>
        <v/>
      </c>
      <c r="F23" s="63" t="str">
        <f>IF(D23="","",計算①!C21)</f>
        <v/>
      </c>
      <c r="G23" s="63" t="str">
        <f t="shared" si="2"/>
        <v/>
      </c>
      <c r="H23" s="63" t="str">
        <f t="shared" si="3"/>
        <v/>
      </c>
      <c r="I23" s="63" t="str">
        <f t="shared" si="4"/>
        <v/>
      </c>
      <c r="J23" s="63" t="str">
        <f t="shared" si="5"/>
        <v/>
      </c>
    </row>
    <row r="24" spans="1:10" x14ac:dyDescent="0.2">
      <c r="A24">
        <f t="shared" si="0"/>
        <v>1</v>
      </c>
      <c r="B24" t="e">
        <f t="shared" si="1"/>
        <v>#VALUE!</v>
      </c>
      <c r="C24" s="63">
        <v>22</v>
      </c>
      <c r="D24" s="63" t="str">
        <f>IF(計算①!E22="","",計算①!E22)</f>
        <v/>
      </c>
      <c r="E24" s="63" t="str">
        <f>IF(D24="","",計算①!K22)</f>
        <v/>
      </c>
      <c r="F24" s="63" t="str">
        <f>IF(D24="","",計算①!C22)</f>
        <v/>
      </c>
      <c r="G24" s="63" t="str">
        <f t="shared" si="2"/>
        <v/>
      </c>
      <c r="H24" s="63" t="str">
        <f t="shared" si="3"/>
        <v/>
      </c>
      <c r="I24" s="63" t="str">
        <f t="shared" si="4"/>
        <v/>
      </c>
      <c r="J24" s="63" t="str">
        <f t="shared" si="5"/>
        <v/>
      </c>
    </row>
    <row r="25" spans="1:10" x14ac:dyDescent="0.2">
      <c r="A25">
        <f t="shared" si="0"/>
        <v>1</v>
      </c>
      <c r="B25" t="e">
        <f t="shared" si="1"/>
        <v>#VALUE!</v>
      </c>
      <c r="C25" s="63">
        <v>23</v>
      </c>
      <c r="D25" s="63" t="str">
        <f>IF(計算①!E23="","",計算①!E23)</f>
        <v/>
      </c>
      <c r="E25" s="63" t="str">
        <f>IF(D25="","",計算①!K23)</f>
        <v/>
      </c>
      <c r="F25" s="63" t="str">
        <f>IF(D25="","",計算①!C23)</f>
        <v/>
      </c>
      <c r="G25" s="63" t="str">
        <f t="shared" si="2"/>
        <v/>
      </c>
      <c r="H25" s="63" t="str">
        <f t="shared" si="3"/>
        <v/>
      </c>
      <c r="I25" s="63" t="str">
        <f t="shared" si="4"/>
        <v/>
      </c>
      <c r="J25" s="63" t="str">
        <f t="shared" si="5"/>
        <v/>
      </c>
    </row>
    <row r="26" spans="1:10" x14ac:dyDescent="0.2">
      <c r="A26">
        <f t="shared" si="0"/>
        <v>1</v>
      </c>
      <c r="B26" t="e">
        <f t="shared" si="1"/>
        <v>#VALUE!</v>
      </c>
      <c r="C26" s="63">
        <v>24</v>
      </c>
      <c r="D26" s="63" t="str">
        <f>IF(計算①!E24="","",計算①!E24)</f>
        <v/>
      </c>
      <c r="E26" s="63" t="str">
        <f>IF(D26="","",計算①!K24)</f>
        <v/>
      </c>
      <c r="F26" s="63" t="str">
        <f>IF(D26="","",計算①!C24)</f>
        <v/>
      </c>
      <c r="G26" s="63" t="str">
        <f t="shared" si="2"/>
        <v/>
      </c>
      <c r="H26" s="63" t="str">
        <f t="shared" si="3"/>
        <v/>
      </c>
      <c r="I26" s="63" t="str">
        <f t="shared" si="4"/>
        <v/>
      </c>
      <c r="J26" s="63" t="str">
        <f t="shared" si="5"/>
        <v/>
      </c>
    </row>
    <row r="27" spans="1:10" x14ac:dyDescent="0.2">
      <c r="A27">
        <f t="shared" si="0"/>
        <v>1</v>
      </c>
      <c r="B27" t="e">
        <f t="shared" si="1"/>
        <v>#VALUE!</v>
      </c>
      <c r="C27" s="63">
        <v>25</v>
      </c>
      <c r="D27" s="63" t="str">
        <f>IF(計算①!E25="","",計算①!E25)</f>
        <v/>
      </c>
      <c r="E27" s="63" t="str">
        <f>IF(D27="","",計算①!K25)</f>
        <v/>
      </c>
      <c r="F27" s="63" t="str">
        <f>IF(D27="","",計算①!C25)</f>
        <v/>
      </c>
      <c r="G27" s="63" t="str">
        <f t="shared" si="2"/>
        <v/>
      </c>
      <c r="H27" s="63" t="str">
        <f t="shared" si="3"/>
        <v/>
      </c>
      <c r="I27" s="63" t="str">
        <f t="shared" si="4"/>
        <v/>
      </c>
      <c r="J27" s="63" t="str">
        <f t="shared" si="5"/>
        <v/>
      </c>
    </row>
    <row r="28" spans="1:10" x14ac:dyDescent="0.2">
      <c r="A28">
        <f t="shared" si="0"/>
        <v>1</v>
      </c>
      <c r="B28" t="e">
        <f t="shared" si="1"/>
        <v>#VALUE!</v>
      </c>
      <c r="C28" s="63">
        <v>26</v>
      </c>
      <c r="D28" s="63" t="str">
        <f>IF(計算①!E26="","",計算①!E26)</f>
        <v/>
      </c>
      <c r="E28" s="63" t="str">
        <f>IF(D28="","",計算①!K26)</f>
        <v/>
      </c>
      <c r="F28" s="63" t="str">
        <f>IF(D28="","",計算①!C26)</f>
        <v/>
      </c>
      <c r="G28" s="63" t="str">
        <f t="shared" si="2"/>
        <v/>
      </c>
      <c r="H28" s="63" t="str">
        <f t="shared" si="3"/>
        <v/>
      </c>
      <c r="I28" s="63" t="str">
        <f t="shared" si="4"/>
        <v/>
      </c>
      <c r="J28" s="63" t="str">
        <f t="shared" si="5"/>
        <v/>
      </c>
    </row>
    <row r="29" spans="1:10" x14ac:dyDescent="0.2">
      <c r="A29">
        <f t="shared" si="0"/>
        <v>1</v>
      </c>
      <c r="B29" t="e">
        <f t="shared" si="1"/>
        <v>#VALUE!</v>
      </c>
      <c r="C29" s="63">
        <v>27</v>
      </c>
      <c r="D29" s="63" t="str">
        <f>IF(計算①!E27="","",計算①!E27)</f>
        <v/>
      </c>
      <c r="E29" s="63" t="str">
        <f>IF(D29="","",計算①!K27)</f>
        <v/>
      </c>
      <c r="F29" s="63" t="str">
        <f>IF(D29="","",計算①!C27)</f>
        <v/>
      </c>
      <c r="G29" s="63" t="str">
        <f t="shared" si="2"/>
        <v/>
      </c>
      <c r="H29" s="63" t="str">
        <f t="shared" si="3"/>
        <v/>
      </c>
      <c r="I29" s="63" t="str">
        <f t="shared" si="4"/>
        <v/>
      </c>
      <c r="J29" s="63" t="str">
        <f t="shared" si="5"/>
        <v/>
      </c>
    </row>
    <row r="30" spans="1:10" x14ac:dyDescent="0.2">
      <c r="A30">
        <f t="shared" si="0"/>
        <v>1</v>
      </c>
      <c r="B30" t="e">
        <f t="shared" si="1"/>
        <v>#VALUE!</v>
      </c>
      <c r="C30" s="63">
        <v>28</v>
      </c>
      <c r="D30" s="63" t="str">
        <f>IF(計算①!E28="","",計算①!E28)</f>
        <v/>
      </c>
      <c r="E30" s="63" t="str">
        <f>IF(D30="","",計算①!K28)</f>
        <v/>
      </c>
      <c r="F30" s="63" t="str">
        <f>IF(D30="","",計算①!C28)</f>
        <v/>
      </c>
      <c r="G30" s="63" t="str">
        <f t="shared" si="2"/>
        <v/>
      </c>
      <c r="H30" s="63" t="str">
        <f t="shared" si="3"/>
        <v/>
      </c>
      <c r="I30" s="63" t="str">
        <f t="shared" si="4"/>
        <v/>
      </c>
      <c r="J30" s="63" t="str">
        <f t="shared" si="5"/>
        <v/>
      </c>
    </row>
    <row r="31" spans="1:10" x14ac:dyDescent="0.2">
      <c r="A31">
        <f t="shared" si="0"/>
        <v>1</v>
      </c>
      <c r="B31" t="e">
        <f t="shared" si="1"/>
        <v>#VALUE!</v>
      </c>
      <c r="C31" s="63">
        <v>29</v>
      </c>
      <c r="D31" s="63" t="str">
        <f>IF(計算①!E29="","",計算①!E29)</f>
        <v/>
      </c>
      <c r="E31" s="63" t="str">
        <f>IF(D31="","",計算①!K29)</f>
        <v/>
      </c>
      <c r="F31" s="63" t="str">
        <f>IF(D31="","",計算①!C29)</f>
        <v/>
      </c>
      <c r="G31" s="63" t="str">
        <f t="shared" si="2"/>
        <v/>
      </c>
      <c r="H31" s="63" t="str">
        <f t="shared" si="3"/>
        <v/>
      </c>
      <c r="I31" s="63" t="str">
        <f t="shared" si="4"/>
        <v/>
      </c>
      <c r="J31" s="63" t="str">
        <f t="shared" si="5"/>
        <v/>
      </c>
    </row>
    <row r="32" spans="1:10" x14ac:dyDescent="0.2">
      <c r="A32">
        <f t="shared" si="0"/>
        <v>1</v>
      </c>
      <c r="B32" t="e">
        <f t="shared" si="1"/>
        <v>#VALUE!</v>
      </c>
      <c r="C32" s="63">
        <v>30</v>
      </c>
      <c r="D32" s="63" t="str">
        <f>IF(計算①!E30="","",計算①!E30)</f>
        <v/>
      </c>
      <c r="E32" s="63" t="str">
        <f>IF(D32="","",計算①!K30)</f>
        <v/>
      </c>
      <c r="F32" s="63" t="str">
        <f>IF(D32="","",計算①!C30)</f>
        <v/>
      </c>
      <c r="G32" s="63" t="str">
        <f t="shared" si="2"/>
        <v/>
      </c>
      <c r="H32" s="63" t="str">
        <f t="shared" si="3"/>
        <v/>
      </c>
      <c r="I32" s="63" t="str">
        <f t="shared" si="4"/>
        <v/>
      </c>
      <c r="J32" s="63" t="str">
        <f t="shared" si="5"/>
        <v/>
      </c>
    </row>
    <row r="33" spans="1:10" x14ac:dyDescent="0.2">
      <c r="A33">
        <f t="shared" si="0"/>
        <v>1</v>
      </c>
      <c r="B33" t="e">
        <f t="shared" si="1"/>
        <v>#VALUE!</v>
      </c>
      <c r="C33" s="63">
        <v>31</v>
      </c>
      <c r="D33" s="63" t="str">
        <f>IF(計算①!E31="","",計算①!E31)</f>
        <v/>
      </c>
      <c r="E33" s="63" t="str">
        <f>IF(D33="","",計算①!K31)</f>
        <v/>
      </c>
      <c r="F33" s="63" t="str">
        <f>IF(D33="","",計算①!C31)</f>
        <v/>
      </c>
      <c r="G33" s="63" t="str">
        <f t="shared" si="2"/>
        <v/>
      </c>
      <c r="H33" s="63" t="str">
        <f t="shared" si="3"/>
        <v/>
      </c>
      <c r="I33" s="63" t="str">
        <f t="shared" si="4"/>
        <v/>
      </c>
      <c r="J33" s="63" t="str">
        <f t="shared" si="5"/>
        <v/>
      </c>
    </row>
    <row r="34" spans="1:10" x14ac:dyDescent="0.2">
      <c r="A34">
        <f t="shared" si="0"/>
        <v>1</v>
      </c>
      <c r="B34" t="e">
        <f t="shared" si="1"/>
        <v>#VALUE!</v>
      </c>
      <c r="C34" s="63">
        <v>32</v>
      </c>
      <c r="D34" s="63" t="str">
        <f>IF(計算①!E32="","",計算①!E32)</f>
        <v/>
      </c>
      <c r="E34" s="63" t="str">
        <f>IF(D34="","",計算①!K32)</f>
        <v/>
      </c>
      <c r="F34" s="63" t="str">
        <f>IF(D34="","",計算①!C32)</f>
        <v/>
      </c>
      <c r="G34" s="63" t="str">
        <f t="shared" si="2"/>
        <v/>
      </c>
      <c r="H34" s="63" t="str">
        <f t="shared" si="3"/>
        <v/>
      </c>
      <c r="I34" s="63" t="str">
        <f t="shared" si="4"/>
        <v/>
      </c>
      <c r="J34" s="63" t="str">
        <f t="shared" si="5"/>
        <v/>
      </c>
    </row>
    <row r="35" spans="1:10" x14ac:dyDescent="0.2">
      <c r="A35">
        <f t="shared" ref="A35:A66" si="6">IF(E34=E35,A34,A34+1)</f>
        <v>1</v>
      </c>
      <c r="B35" t="e">
        <f t="shared" si="1"/>
        <v>#VALUE!</v>
      </c>
      <c r="C35" s="63">
        <v>33</v>
      </c>
      <c r="D35" s="63" t="str">
        <f>IF(計算①!E33="","",計算①!E33)</f>
        <v/>
      </c>
      <c r="E35" s="63" t="str">
        <f>IF(D35="","",計算①!K33)</f>
        <v/>
      </c>
      <c r="F35" s="63" t="str">
        <f>IF(D35="","",計算①!C33)</f>
        <v/>
      </c>
      <c r="G35" s="63" t="str">
        <f t="shared" si="2"/>
        <v/>
      </c>
      <c r="H35" s="63" t="str">
        <f t="shared" si="3"/>
        <v/>
      </c>
      <c r="I35" s="63" t="str">
        <f t="shared" si="4"/>
        <v/>
      </c>
      <c r="J35" s="63" t="str">
        <f t="shared" si="5"/>
        <v/>
      </c>
    </row>
    <row r="36" spans="1:10" x14ac:dyDescent="0.2">
      <c r="A36">
        <f t="shared" si="6"/>
        <v>1</v>
      </c>
      <c r="B36" t="e">
        <f t="shared" si="1"/>
        <v>#VALUE!</v>
      </c>
      <c r="C36" s="63">
        <v>34</v>
      </c>
      <c r="D36" s="63" t="str">
        <f>IF(計算①!E34="","",計算①!E34)</f>
        <v/>
      </c>
      <c r="E36" s="63" t="str">
        <f>IF(D36="","",計算①!K34)</f>
        <v/>
      </c>
      <c r="F36" s="63" t="str">
        <f>IF(D36="","",計算①!C34)</f>
        <v/>
      </c>
      <c r="G36" s="63" t="str">
        <f t="shared" si="2"/>
        <v/>
      </c>
      <c r="H36" s="63" t="str">
        <f t="shared" si="3"/>
        <v/>
      </c>
      <c r="I36" s="63" t="str">
        <f t="shared" si="4"/>
        <v/>
      </c>
      <c r="J36" s="63" t="str">
        <f t="shared" si="5"/>
        <v/>
      </c>
    </row>
    <row r="37" spans="1:10" x14ac:dyDescent="0.2">
      <c r="A37">
        <f t="shared" si="6"/>
        <v>1</v>
      </c>
      <c r="B37" t="e">
        <f t="shared" si="1"/>
        <v>#VALUE!</v>
      </c>
      <c r="C37" s="63">
        <v>35</v>
      </c>
      <c r="D37" s="63" t="str">
        <f>IF(計算①!E35="","",計算①!E35)</f>
        <v/>
      </c>
      <c r="E37" s="63" t="str">
        <f>IF(D37="","",計算①!K35)</f>
        <v/>
      </c>
      <c r="F37" s="63" t="str">
        <f>IF(D37="","",計算①!C35)</f>
        <v/>
      </c>
      <c r="G37" s="63" t="str">
        <f t="shared" si="2"/>
        <v/>
      </c>
      <c r="H37" s="63" t="str">
        <f t="shared" si="3"/>
        <v/>
      </c>
      <c r="I37" s="63" t="str">
        <f t="shared" si="4"/>
        <v/>
      </c>
      <c r="J37" s="63" t="str">
        <f t="shared" si="5"/>
        <v/>
      </c>
    </row>
    <row r="38" spans="1:10" x14ac:dyDescent="0.2">
      <c r="A38">
        <f t="shared" si="6"/>
        <v>1</v>
      </c>
      <c r="B38" t="e">
        <f t="shared" si="1"/>
        <v>#VALUE!</v>
      </c>
      <c r="C38" s="63">
        <v>36</v>
      </c>
      <c r="D38" s="63" t="str">
        <f>IF(計算①!E36="","",計算①!E36)</f>
        <v/>
      </c>
      <c r="E38" s="63" t="str">
        <f>IF(D38="","",計算①!K36)</f>
        <v/>
      </c>
      <c r="F38" s="63" t="str">
        <f>IF(D38="","",計算①!C36)</f>
        <v/>
      </c>
      <c r="G38" s="63" t="str">
        <f t="shared" si="2"/>
        <v/>
      </c>
      <c r="H38" s="63" t="str">
        <f t="shared" si="3"/>
        <v/>
      </c>
      <c r="I38" s="63" t="str">
        <f t="shared" si="4"/>
        <v/>
      </c>
      <c r="J38" s="63" t="str">
        <f t="shared" si="5"/>
        <v/>
      </c>
    </row>
    <row r="39" spans="1:10" x14ac:dyDescent="0.2">
      <c r="A39">
        <f t="shared" si="6"/>
        <v>1</v>
      </c>
      <c r="B39" t="e">
        <f t="shared" si="1"/>
        <v>#VALUE!</v>
      </c>
      <c r="C39" s="63">
        <v>37</v>
      </c>
      <c r="D39" s="63" t="str">
        <f>IF(計算①!E37="","",計算①!E37)</f>
        <v/>
      </c>
      <c r="E39" s="63" t="str">
        <f>IF(D39="","",計算①!K37)</f>
        <v/>
      </c>
      <c r="F39" s="63" t="str">
        <f>IF(D39="","",計算①!C37)</f>
        <v/>
      </c>
      <c r="G39" s="63" t="str">
        <f t="shared" si="2"/>
        <v/>
      </c>
      <c r="H39" s="63" t="str">
        <f t="shared" si="3"/>
        <v/>
      </c>
      <c r="I39" s="63" t="str">
        <f t="shared" si="4"/>
        <v/>
      </c>
      <c r="J39" s="63" t="str">
        <f t="shared" si="5"/>
        <v/>
      </c>
    </row>
    <row r="40" spans="1:10" x14ac:dyDescent="0.2">
      <c r="A40">
        <f t="shared" si="6"/>
        <v>1</v>
      </c>
      <c r="B40" t="e">
        <f t="shared" si="1"/>
        <v>#VALUE!</v>
      </c>
      <c r="C40" s="63">
        <v>38</v>
      </c>
      <c r="D40" s="63" t="str">
        <f>IF(計算①!E38="","",計算①!E38)</f>
        <v/>
      </c>
      <c r="E40" s="63" t="str">
        <f>IF(D40="","",計算①!K38)</f>
        <v/>
      </c>
      <c r="F40" s="63" t="str">
        <f>IF(D40="","",計算①!C38)</f>
        <v/>
      </c>
      <c r="G40" s="63" t="str">
        <f t="shared" si="2"/>
        <v/>
      </c>
      <c r="H40" s="63" t="str">
        <f t="shared" si="3"/>
        <v/>
      </c>
      <c r="I40" s="63" t="str">
        <f t="shared" si="4"/>
        <v/>
      </c>
      <c r="J40" s="63" t="str">
        <f t="shared" si="5"/>
        <v/>
      </c>
    </row>
    <row r="41" spans="1:10" x14ac:dyDescent="0.2">
      <c r="A41">
        <f t="shared" si="6"/>
        <v>1</v>
      </c>
      <c r="B41" t="e">
        <f t="shared" si="1"/>
        <v>#VALUE!</v>
      </c>
      <c r="C41" s="63">
        <v>39</v>
      </c>
      <c r="D41" s="63" t="str">
        <f>IF(計算①!E39="","",計算①!E39)</f>
        <v/>
      </c>
      <c r="E41" s="63" t="str">
        <f>IF(D41="","",計算①!K39)</f>
        <v/>
      </c>
      <c r="F41" s="63" t="str">
        <f>IF(D41="","",計算①!C39)</f>
        <v/>
      </c>
      <c r="G41" s="63" t="str">
        <f t="shared" si="2"/>
        <v/>
      </c>
      <c r="H41" s="63" t="str">
        <f t="shared" si="3"/>
        <v/>
      </c>
      <c r="I41" s="63" t="str">
        <f t="shared" si="4"/>
        <v/>
      </c>
      <c r="J41" s="63" t="str">
        <f t="shared" si="5"/>
        <v/>
      </c>
    </row>
    <row r="42" spans="1:10" x14ac:dyDescent="0.2">
      <c r="A42">
        <f t="shared" si="6"/>
        <v>1</v>
      </c>
      <c r="B42" t="e">
        <f t="shared" si="1"/>
        <v>#VALUE!</v>
      </c>
      <c r="C42" s="63">
        <v>40</v>
      </c>
      <c r="D42" s="63" t="str">
        <f>IF(計算①!E40="","",計算①!E40)</f>
        <v/>
      </c>
      <c r="E42" s="63" t="str">
        <f>IF(D42="","",計算①!K40)</f>
        <v/>
      </c>
      <c r="F42" s="63" t="str">
        <f>IF(D42="","",計算①!C40)</f>
        <v/>
      </c>
      <c r="G42" s="63" t="str">
        <f t="shared" si="2"/>
        <v/>
      </c>
      <c r="H42" s="63" t="str">
        <f t="shared" si="3"/>
        <v/>
      </c>
      <c r="I42" s="63" t="str">
        <f t="shared" si="4"/>
        <v/>
      </c>
      <c r="J42" s="63" t="str">
        <f t="shared" si="5"/>
        <v/>
      </c>
    </row>
    <row r="43" spans="1:10" x14ac:dyDescent="0.2">
      <c r="A43">
        <f t="shared" si="6"/>
        <v>1</v>
      </c>
      <c r="B43" t="e">
        <f t="shared" si="1"/>
        <v>#VALUE!</v>
      </c>
      <c r="C43" s="63">
        <v>41</v>
      </c>
      <c r="D43" s="63" t="str">
        <f>IF(計算①!E41="","",計算①!E41)</f>
        <v/>
      </c>
      <c r="E43" s="63" t="str">
        <f>IF(D43="","",計算①!K41)</f>
        <v/>
      </c>
      <c r="F43" s="63" t="str">
        <f>IF(D43="","",計算①!C41)</f>
        <v/>
      </c>
      <c r="G43" s="63" t="str">
        <f t="shared" si="2"/>
        <v/>
      </c>
      <c r="H43" s="63" t="str">
        <f t="shared" si="3"/>
        <v/>
      </c>
      <c r="I43" s="63" t="str">
        <f t="shared" si="4"/>
        <v/>
      </c>
      <c r="J43" s="63" t="str">
        <f t="shared" si="5"/>
        <v/>
      </c>
    </row>
    <row r="44" spans="1:10" x14ac:dyDescent="0.2">
      <c r="A44">
        <f t="shared" si="6"/>
        <v>1</v>
      </c>
      <c r="B44" t="e">
        <f t="shared" si="1"/>
        <v>#VALUE!</v>
      </c>
      <c r="C44" s="63">
        <v>42</v>
      </c>
      <c r="D44" s="63" t="str">
        <f>IF(計算①!E42="","",計算①!E42)</f>
        <v/>
      </c>
      <c r="E44" s="63" t="str">
        <f>IF(D44="","",計算①!K42)</f>
        <v/>
      </c>
      <c r="F44" s="63" t="str">
        <f>IF(D44="","",計算①!C42)</f>
        <v/>
      </c>
      <c r="G44" s="63" t="str">
        <f t="shared" si="2"/>
        <v/>
      </c>
      <c r="H44" s="63" t="str">
        <f t="shared" si="3"/>
        <v/>
      </c>
      <c r="I44" s="63" t="str">
        <f t="shared" si="4"/>
        <v/>
      </c>
      <c r="J44" s="63" t="str">
        <f t="shared" si="5"/>
        <v/>
      </c>
    </row>
    <row r="45" spans="1:10" x14ac:dyDescent="0.2">
      <c r="A45">
        <f t="shared" si="6"/>
        <v>1</v>
      </c>
      <c r="B45" t="e">
        <f t="shared" si="1"/>
        <v>#VALUE!</v>
      </c>
      <c r="C45" s="63">
        <v>43</v>
      </c>
      <c r="D45" s="63" t="str">
        <f>IF(計算①!E43="","",計算①!E43)</f>
        <v/>
      </c>
      <c r="E45" s="63" t="str">
        <f>IF(D45="","",計算①!K43)</f>
        <v/>
      </c>
      <c r="F45" s="63" t="str">
        <f>IF(D45="","",計算①!C43)</f>
        <v/>
      </c>
      <c r="G45" s="63" t="str">
        <f t="shared" si="2"/>
        <v/>
      </c>
      <c r="H45" s="63" t="str">
        <f t="shared" si="3"/>
        <v/>
      </c>
      <c r="I45" s="63" t="str">
        <f t="shared" si="4"/>
        <v/>
      </c>
      <c r="J45" s="63" t="str">
        <f t="shared" si="5"/>
        <v/>
      </c>
    </row>
    <row r="46" spans="1:10" x14ac:dyDescent="0.2">
      <c r="A46">
        <f t="shared" si="6"/>
        <v>1</v>
      </c>
      <c r="B46" t="e">
        <f t="shared" si="1"/>
        <v>#VALUE!</v>
      </c>
      <c r="C46" s="63">
        <v>44</v>
      </c>
      <c r="D46" s="63" t="str">
        <f>IF(計算①!E44="","",計算①!E44)</f>
        <v/>
      </c>
      <c r="E46" s="63" t="str">
        <f>IF(D46="","",計算①!K44)</f>
        <v/>
      </c>
      <c r="F46" s="63" t="str">
        <f>IF(D46="","",計算①!C44)</f>
        <v/>
      </c>
      <c r="G46" s="63" t="str">
        <f t="shared" si="2"/>
        <v/>
      </c>
      <c r="H46" s="63" t="str">
        <f t="shared" si="3"/>
        <v/>
      </c>
      <c r="I46" s="63" t="str">
        <f t="shared" si="4"/>
        <v/>
      </c>
      <c r="J46" s="63" t="str">
        <f t="shared" si="5"/>
        <v/>
      </c>
    </row>
    <row r="47" spans="1:10" x14ac:dyDescent="0.2">
      <c r="A47">
        <f t="shared" si="6"/>
        <v>1</v>
      </c>
      <c r="B47" t="e">
        <f t="shared" si="1"/>
        <v>#VALUE!</v>
      </c>
      <c r="C47" s="63">
        <v>45</v>
      </c>
      <c r="D47" s="63" t="str">
        <f>IF(計算①!E45="","",計算①!E45)</f>
        <v/>
      </c>
      <c r="E47" s="63" t="str">
        <f>IF(D47="","",計算①!K45)</f>
        <v/>
      </c>
      <c r="F47" s="63" t="str">
        <f>IF(D47="","",計算①!C45)</f>
        <v/>
      </c>
      <c r="G47" s="63" t="str">
        <f t="shared" si="2"/>
        <v/>
      </c>
      <c r="H47" s="63" t="str">
        <f t="shared" si="3"/>
        <v/>
      </c>
      <c r="I47" s="63" t="str">
        <f t="shared" si="4"/>
        <v/>
      </c>
      <c r="J47" s="63" t="str">
        <f t="shared" si="5"/>
        <v/>
      </c>
    </row>
    <row r="48" spans="1:10" x14ac:dyDescent="0.2">
      <c r="A48">
        <f t="shared" si="6"/>
        <v>1</v>
      </c>
      <c r="B48" t="e">
        <f t="shared" si="1"/>
        <v>#VALUE!</v>
      </c>
      <c r="C48" s="63">
        <v>46</v>
      </c>
      <c r="D48" s="63" t="str">
        <f>IF(計算①!E46="","",計算①!E46)</f>
        <v/>
      </c>
      <c r="E48" s="63" t="str">
        <f>IF(D48="","",計算①!K46)</f>
        <v/>
      </c>
      <c r="F48" s="63" t="str">
        <f>IF(D48="","",計算①!C46)</f>
        <v/>
      </c>
      <c r="G48" s="63" t="str">
        <f t="shared" si="2"/>
        <v/>
      </c>
      <c r="H48" s="63" t="str">
        <f t="shared" si="3"/>
        <v/>
      </c>
      <c r="I48" s="63" t="str">
        <f t="shared" si="4"/>
        <v/>
      </c>
      <c r="J48" s="63" t="str">
        <f t="shared" si="5"/>
        <v/>
      </c>
    </row>
    <row r="49" spans="1:10" x14ac:dyDescent="0.2">
      <c r="A49">
        <f t="shared" si="6"/>
        <v>1</v>
      </c>
      <c r="B49" t="e">
        <f t="shared" si="1"/>
        <v>#VALUE!</v>
      </c>
      <c r="C49" s="63">
        <v>47</v>
      </c>
      <c r="D49" s="63" t="str">
        <f>IF(計算①!E47="","",計算①!E47)</f>
        <v/>
      </c>
      <c r="E49" s="63" t="str">
        <f>IF(D49="","",計算①!K47)</f>
        <v/>
      </c>
      <c r="F49" s="63" t="str">
        <f>IF(D49="","",計算①!C47)</f>
        <v/>
      </c>
      <c r="G49" s="63" t="str">
        <f t="shared" si="2"/>
        <v/>
      </c>
      <c r="H49" s="63" t="str">
        <f t="shared" si="3"/>
        <v/>
      </c>
      <c r="I49" s="63" t="str">
        <f t="shared" si="4"/>
        <v/>
      </c>
      <c r="J49" s="63" t="str">
        <f t="shared" si="5"/>
        <v/>
      </c>
    </row>
    <row r="50" spans="1:10" x14ac:dyDescent="0.2">
      <c r="A50">
        <f t="shared" si="6"/>
        <v>1</v>
      </c>
      <c r="B50" t="e">
        <f t="shared" si="1"/>
        <v>#VALUE!</v>
      </c>
      <c r="C50" s="63">
        <v>48</v>
      </c>
      <c r="D50" s="63" t="str">
        <f>IF(計算①!E48="","",計算①!E48)</f>
        <v/>
      </c>
      <c r="E50" s="63" t="str">
        <f>IF(D50="","",計算①!K48)</f>
        <v/>
      </c>
      <c r="F50" s="63" t="str">
        <f>IF(D50="","",計算①!C48)</f>
        <v/>
      </c>
      <c r="G50" s="63" t="str">
        <f t="shared" si="2"/>
        <v/>
      </c>
      <c r="H50" s="63" t="str">
        <f t="shared" si="3"/>
        <v/>
      </c>
      <c r="I50" s="63" t="str">
        <f t="shared" si="4"/>
        <v/>
      </c>
      <c r="J50" s="63" t="str">
        <f t="shared" si="5"/>
        <v/>
      </c>
    </row>
    <row r="51" spans="1:10" x14ac:dyDescent="0.2">
      <c r="A51">
        <f t="shared" si="6"/>
        <v>1</v>
      </c>
      <c r="B51" t="e">
        <f t="shared" si="1"/>
        <v>#VALUE!</v>
      </c>
      <c r="C51" s="63">
        <v>49</v>
      </c>
      <c r="D51" s="63" t="str">
        <f>IF(計算①!E49="","",計算①!E49)</f>
        <v/>
      </c>
      <c r="E51" s="63" t="str">
        <f>IF(D51="","",計算①!K49)</f>
        <v/>
      </c>
      <c r="F51" s="63" t="str">
        <f>IF(D51="","",計算①!C49)</f>
        <v/>
      </c>
      <c r="G51" s="63" t="str">
        <f t="shared" si="2"/>
        <v/>
      </c>
      <c r="H51" s="63" t="str">
        <f t="shared" si="3"/>
        <v/>
      </c>
      <c r="I51" s="63" t="str">
        <f t="shared" si="4"/>
        <v/>
      </c>
      <c r="J51" s="63" t="str">
        <f t="shared" si="5"/>
        <v/>
      </c>
    </row>
    <row r="52" spans="1:10" x14ac:dyDescent="0.2">
      <c r="A52">
        <f t="shared" si="6"/>
        <v>1</v>
      </c>
      <c r="B52" t="e">
        <f t="shared" si="1"/>
        <v>#VALUE!</v>
      </c>
      <c r="C52" s="63">
        <v>50</v>
      </c>
      <c r="D52" s="63" t="str">
        <f>IF(計算①!E50="","",計算①!E50)</f>
        <v/>
      </c>
      <c r="E52" s="63" t="str">
        <f>IF(D52="","",計算①!K50)</f>
        <v/>
      </c>
      <c r="F52" s="63" t="str">
        <f>IF(D52="","",計算①!C50)</f>
        <v/>
      </c>
      <c r="G52" s="63" t="str">
        <f t="shared" si="2"/>
        <v/>
      </c>
      <c r="H52" s="63" t="str">
        <f t="shared" si="3"/>
        <v/>
      </c>
      <c r="I52" s="63" t="str">
        <f t="shared" si="4"/>
        <v/>
      </c>
      <c r="J52" s="63" t="str">
        <f t="shared" si="5"/>
        <v/>
      </c>
    </row>
    <row r="53" spans="1:10" x14ac:dyDescent="0.2">
      <c r="A53">
        <f t="shared" si="6"/>
        <v>1</v>
      </c>
      <c r="B53" t="e">
        <f t="shared" si="1"/>
        <v>#VALUE!</v>
      </c>
      <c r="C53" s="63">
        <v>51</v>
      </c>
      <c r="D53" s="63" t="str">
        <f>IF(計算①!E51="","",計算①!E51)</f>
        <v/>
      </c>
      <c r="E53" s="63" t="str">
        <f>IF(D53="","",計算①!K51)</f>
        <v/>
      </c>
      <c r="F53" s="63" t="str">
        <f>IF(D53="","",計算①!C51)</f>
        <v/>
      </c>
      <c r="G53" s="63" t="str">
        <f t="shared" si="2"/>
        <v/>
      </c>
      <c r="H53" s="63" t="str">
        <f t="shared" si="3"/>
        <v/>
      </c>
      <c r="I53" s="63" t="str">
        <f t="shared" si="4"/>
        <v/>
      </c>
      <c r="J53" s="63" t="str">
        <f t="shared" si="5"/>
        <v/>
      </c>
    </row>
    <row r="54" spans="1:10" x14ac:dyDescent="0.2">
      <c r="A54">
        <f t="shared" si="6"/>
        <v>1</v>
      </c>
      <c r="B54" t="e">
        <f t="shared" si="1"/>
        <v>#VALUE!</v>
      </c>
      <c r="C54" s="63">
        <v>52</v>
      </c>
      <c r="D54" s="63" t="str">
        <f>IF(計算①!E52="","",計算①!E52)</f>
        <v/>
      </c>
      <c r="E54" s="63" t="str">
        <f>IF(D54="","",計算①!K52)</f>
        <v/>
      </c>
      <c r="F54" s="63" t="str">
        <f>IF(D54="","",計算①!C52)</f>
        <v/>
      </c>
      <c r="G54" s="63" t="str">
        <f t="shared" si="2"/>
        <v/>
      </c>
      <c r="H54" s="63" t="str">
        <f t="shared" si="3"/>
        <v/>
      </c>
      <c r="I54" s="63" t="str">
        <f t="shared" si="4"/>
        <v/>
      </c>
      <c r="J54" s="63" t="str">
        <f t="shared" si="5"/>
        <v/>
      </c>
    </row>
    <row r="55" spans="1:10" x14ac:dyDescent="0.2">
      <c r="A55">
        <f t="shared" si="6"/>
        <v>1</v>
      </c>
      <c r="B55" t="e">
        <f t="shared" si="1"/>
        <v>#VALUE!</v>
      </c>
      <c r="C55" s="63">
        <v>53</v>
      </c>
      <c r="D55" s="63" t="str">
        <f>IF(計算①!E53="","",計算①!E53)</f>
        <v/>
      </c>
      <c r="E55" s="63" t="str">
        <f>IF(D55="","",計算①!K53)</f>
        <v/>
      </c>
      <c r="F55" s="63" t="str">
        <f>IF(D55="","",計算①!C53)</f>
        <v/>
      </c>
      <c r="G55" s="63" t="str">
        <f t="shared" si="2"/>
        <v/>
      </c>
      <c r="H55" s="63" t="str">
        <f t="shared" si="3"/>
        <v/>
      </c>
      <c r="I55" s="63" t="str">
        <f t="shared" si="4"/>
        <v/>
      </c>
      <c r="J55" s="63" t="str">
        <f t="shared" si="5"/>
        <v/>
      </c>
    </row>
    <row r="56" spans="1:10" x14ac:dyDescent="0.2">
      <c r="A56">
        <f t="shared" si="6"/>
        <v>1</v>
      </c>
      <c r="B56" t="e">
        <f t="shared" si="1"/>
        <v>#VALUE!</v>
      </c>
      <c r="C56" s="63">
        <v>54</v>
      </c>
      <c r="D56" s="63" t="str">
        <f>IF(計算①!E54="","",計算①!E54)</f>
        <v/>
      </c>
      <c r="E56" s="63" t="str">
        <f>IF(D56="","",計算①!K54)</f>
        <v/>
      </c>
      <c r="F56" s="63" t="str">
        <f>IF(D56="","",計算①!C54)</f>
        <v/>
      </c>
      <c r="G56" s="63" t="str">
        <f t="shared" si="2"/>
        <v/>
      </c>
      <c r="H56" s="63" t="str">
        <f t="shared" si="3"/>
        <v/>
      </c>
      <c r="I56" s="63" t="str">
        <f t="shared" si="4"/>
        <v/>
      </c>
      <c r="J56" s="63" t="str">
        <f t="shared" si="5"/>
        <v/>
      </c>
    </row>
    <row r="57" spans="1:10" x14ac:dyDescent="0.2">
      <c r="A57">
        <f t="shared" si="6"/>
        <v>1</v>
      </c>
      <c r="B57" t="e">
        <f t="shared" si="1"/>
        <v>#VALUE!</v>
      </c>
      <c r="C57" s="63">
        <v>55</v>
      </c>
      <c r="D57" s="63" t="str">
        <f>IF(計算①!E55="","",計算①!E55)</f>
        <v/>
      </c>
      <c r="E57" s="63" t="str">
        <f>IF(D57="","",計算①!K55)</f>
        <v/>
      </c>
      <c r="F57" s="63" t="str">
        <f>IF(D57="","",計算①!C55)</f>
        <v/>
      </c>
      <c r="G57" s="63" t="str">
        <f t="shared" si="2"/>
        <v/>
      </c>
      <c r="H57" s="63" t="str">
        <f t="shared" si="3"/>
        <v/>
      </c>
      <c r="I57" s="63" t="str">
        <f t="shared" si="4"/>
        <v/>
      </c>
      <c r="J57" s="63" t="str">
        <f t="shared" si="5"/>
        <v/>
      </c>
    </row>
    <row r="58" spans="1:10" x14ac:dyDescent="0.2">
      <c r="A58">
        <f t="shared" si="6"/>
        <v>1</v>
      </c>
      <c r="B58" t="e">
        <f t="shared" si="1"/>
        <v>#VALUE!</v>
      </c>
      <c r="C58" s="63">
        <v>56</v>
      </c>
      <c r="D58" s="63" t="str">
        <f>IF(計算①!E56="","",計算①!E56)</f>
        <v/>
      </c>
      <c r="E58" s="63" t="str">
        <f>IF(D58="","",計算①!K56)</f>
        <v/>
      </c>
      <c r="F58" s="63" t="str">
        <f>IF(D58="","",計算①!C56)</f>
        <v/>
      </c>
      <c r="G58" s="63" t="str">
        <f t="shared" si="2"/>
        <v/>
      </c>
      <c r="H58" s="63" t="str">
        <f t="shared" si="3"/>
        <v/>
      </c>
      <c r="I58" s="63" t="str">
        <f t="shared" si="4"/>
        <v/>
      </c>
      <c r="J58" s="63" t="str">
        <f t="shared" si="5"/>
        <v/>
      </c>
    </row>
    <row r="59" spans="1:10" x14ac:dyDescent="0.2">
      <c r="A59">
        <f t="shared" si="6"/>
        <v>1</v>
      </c>
      <c r="B59" t="e">
        <f t="shared" si="1"/>
        <v>#VALUE!</v>
      </c>
      <c r="C59" s="63">
        <v>57</v>
      </c>
      <c r="D59" s="63" t="str">
        <f>IF(計算①!E57="","",計算①!E57)</f>
        <v/>
      </c>
      <c r="E59" s="63" t="str">
        <f>IF(D59="","",計算①!K57)</f>
        <v/>
      </c>
      <c r="F59" s="63" t="str">
        <f>IF(D59="","",計算①!C57)</f>
        <v/>
      </c>
      <c r="G59" s="63" t="str">
        <f t="shared" si="2"/>
        <v/>
      </c>
      <c r="H59" s="63" t="str">
        <f t="shared" si="3"/>
        <v/>
      </c>
      <c r="I59" s="63" t="str">
        <f t="shared" si="4"/>
        <v/>
      </c>
      <c r="J59" s="63" t="str">
        <f t="shared" si="5"/>
        <v/>
      </c>
    </row>
    <row r="60" spans="1:10" x14ac:dyDescent="0.2">
      <c r="A60">
        <f t="shared" si="6"/>
        <v>1</v>
      </c>
      <c r="B60" t="e">
        <f t="shared" si="1"/>
        <v>#VALUE!</v>
      </c>
      <c r="C60" s="63">
        <v>58</v>
      </c>
      <c r="D60" s="63" t="str">
        <f>IF(計算①!E58="","",計算①!E58)</f>
        <v/>
      </c>
      <c r="E60" s="63" t="str">
        <f>IF(D60="","",計算①!K58)</f>
        <v/>
      </c>
      <c r="F60" s="63" t="str">
        <f>IF(D60="","",計算①!C58)</f>
        <v/>
      </c>
      <c r="G60" s="63" t="str">
        <f t="shared" si="2"/>
        <v/>
      </c>
      <c r="H60" s="63" t="str">
        <f t="shared" si="3"/>
        <v/>
      </c>
      <c r="I60" s="63" t="str">
        <f t="shared" si="4"/>
        <v/>
      </c>
      <c r="J60" s="63" t="str">
        <f t="shared" si="5"/>
        <v/>
      </c>
    </row>
    <row r="61" spans="1:10" x14ac:dyDescent="0.2">
      <c r="A61">
        <f t="shared" si="6"/>
        <v>1</v>
      </c>
      <c r="B61" t="e">
        <f t="shared" si="1"/>
        <v>#VALUE!</v>
      </c>
      <c r="C61" s="63">
        <v>59</v>
      </c>
      <c r="D61" s="63" t="str">
        <f>IF(計算①!E59="","",計算①!E59)</f>
        <v/>
      </c>
      <c r="E61" s="63" t="str">
        <f>IF(D61="","",計算①!K59)</f>
        <v/>
      </c>
      <c r="F61" s="63" t="str">
        <f>IF(D61="","",計算①!C59)</f>
        <v/>
      </c>
      <c r="G61" s="63" t="str">
        <f t="shared" si="2"/>
        <v/>
      </c>
      <c r="H61" s="63" t="str">
        <f t="shared" si="3"/>
        <v/>
      </c>
      <c r="I61" s="63" t="str">
        <f t="shared" si="4"/>
        <v/>
      </c>
      <c r="J61" s="63" t="str">
        <f t="shared" si="5"/>
        <v/>
      </c>
    </row>
    <row r="62" spans="1:10" x14ac:dyDescent="0.2">
      <c r="A62">
        <f t="shared" si="6"/>
        <v>1</v>
      </c>
      <c r="B62" t="e">
        <f t="shared" si="1"/>
        <v>#VALUE!</v>
      </c>
      <c r="C62" s="63">
        <v>60</v>
      </c>
      <c r="D62" s="63" t="str">
        <f>IF(計算①!E60="","",計算①!E60)</f>
        <v/>
      </c>
      <c r="E62" s="63" t="str">
        <f>IF(D62="","",計算①!K60)</f>
        <v/>
      </c>
      <c r="F62" s="63" t="str">
        <f>IF(D62="","",計算①!C60)</f>
        <v/>
      </c>
      <c r="G62" s="63" t="str">
        <f t="shared" si="2"/>
        <v/>
      </c>
      <c r="H62" s="63" t="str">
        <f t="shared" si="3"/>
        <v/>
      </c>
      <c r="I62" s="63" t="str">
        <f t="shared" si="4"/>
        <v/>
      </c>
      <c r="J62" s="63" t="str">
        <f t="shared" si="5"/>
        <v/>
      </c>
    </row>
    <row r="63" spans="1:10" x14ac:dyDescent="0.2">
      <c r="A63">
        <f t="shared" si="6"/>
        <v>1</v>
      </c>
      <c r="B63" t="e">
        <f t="shared" si="1"/>
        <v>#VALUE!</v>
      </c>
      <c r="C63" s="63">
        <v>61</v>
      </c>
      <c r="D63" s="63" t="str">
        <f>IF(計算①!E61="","",計算①!E61)</f>
        <v/>
      </c>
      <c r="E63" s="63" t="str">
        <f>IF(D63="","",計算①!K61)</f>
        <v/>
      </c>
      <c r="F63" s="63" t="str">
        <f>IF(D63="","",計算①!C61)</f>
        <v/>
      </c>
      <c r="G63" s="63" t="str">
        <f t="shared" si="2"/>
        <v/>
      </c>
      <c r="H63" s="63" t="str">
        <f t="shared" si="3"/>
        <v/>
      </c>
      <c r="I63" s="63" t="str">
        <f t="shared" si="4"/>
        <v/>
      </c>
      <c r="J63" s="63" t="str">
        <f t="shared" si="5"/>
        <v/>
      </c>
    </row>
    <row r="64" spans="1:10" x14ac:dyDescent="0.2">
      <c r="A64">
        <f t="shared" si="6"/>
        <v>1</v>
      </c>
      <c r="B64" t="e">
        <f t="shared" si="1"/>
        <v>#VALUE!</v>
      </c>
      <c r="C64" s="63">
        <v>62</v>
      </c>
      <c r="D64" s="63" t="str">
        <f>IF(計算①!E62="","",計算①!E62)</f>
        <v/>
      </c>
      <c r="E64" s="63" t="str">
        <f>IF(D64="","",計算①!K62)</f>
        <v/>
      </c>
      <c r="F64" s="63" t="str">
        <f>IF(D64="","",計算①!C62)</f>
        <v/>
      </c>
      <c r="G64" s="63" t="str">
        <f t="shared" si="2"/>
        <v/>
      </c>
      <c r="H64" s="63" t="str">
        <f t="shared" si="3"/>
        <v/>
      </c>
      <c r="I64" s="63" t="str">
        <f t="shared" si="4"/>
        <v/>
      </c>
      <c r="J64" s="63" t="str">
        <f t="shared" si="5"/>
        <v/>
      </c>
    </row>
    <row r="65" spans="1:10" x14ac:dyDescent="0.2">
      <c r="A65">
        <f t="shared" si="6"/>
        <v>1</v>
      </c>
      <c r="B65" t="e">
        <f t="shared" si="1"/>
        <v>#VALUE!</v>
      </c>
      <c r="C65" s="63">
        <v>63</v>
      </c>
      <c r="D65" s="63" t="str">
        <f>IF(計算①!E63="","",計算①!E63)</f>
        <v/>
      </c>
      <c r="E65" s="63" t="str">
        <f>IF(D65="","",計算①!K63)</f>
        <v/>
      </c>
      <c r="F65" s="63" t="str">
        <f>IF(D65="","",計算①!C63)</f>
        <v/>
      </c>
      <c r="G65" s="63" t="str">
        <f t="shared" si="2"/>
        <v/>
      </c>
      <c r="H65" s="63" t="str">
        <f t="shared" si="3"/>
        <v/>
      </c>
      <c r="I65" s="63" t="str">
        <f t="shared" si="4"/>
        <v/>
      </c>
      <c r="J65" s="63" t="str">
        <f t="shared" si="5"/>
        <v/>
      </c>
    </row>
    <row r="66" spans="1:10" x14ac:dyDescent="0.2">
      <c r="A66">
        <f t="shared" si="6"/>
        <v>1</v>
      </c>
      <c r="B66" t="e">
        <f t="shared" si="1"/>
        <v>#VALUE!</v>
      </c>
      <c r="C66" s="63">
        <v>64</v>
      </c>
      <c r="D66" s="63" t="str">
        <f>IF(計算①!E64="","",計算①!E64)</f>
        <v/>
      </c>
      <c r="E66" s="63" t="str">
        <f>IF(D66="","",計算①!K64)</f>
        <v/>
      </c>
      <c r="F66" s="63" t="str">
        <f>IF(D66="","",計算①!C64)</f>
        <v/>
      </c>
      <c r="G66" s="63" t="str">
        <f t="shared" si="2"/>
        <v/>
      </c>
      <c r="H66" s="63" t="str">
        <f t="shared" si="3"/>
        <v/>
      </c>
      <c r="I66" s="63" t="str">
        <f t="shared" si="4"/>
        <v/>
      </c>
      <c r="J66" s="63" t="str">
        <f t="shared" si="5"/>
        <v/>
      </c>
    </row>
    <row r="67" spans="1:10" x14ac:dyDescent="0.2">
      <c r="A67">
        <f t="shared" ref="A67:A73" si="7">IF(E66=E67,A66,A66+1)</f>
        <v>1</v>
      </c>
      <c r="B67" t="e">
        <f t="shared" si="1"/>
        <v>#VALUE!</v>
      </c>
      <c r="C67" s="63">
        <v>65</v>
      </c>
      <c r="D67" s="63" t="str">
        <f>IF(計算①!E65="","",計算①!E65)</f>
        <v/>
      </c>
      <c r="E67" s="63" t="str">
        <f>IF(D67="","",計算①!K65)</f>
        <v/>
      </c>
      <c r="F67" s="63" t="str">
        <f>IF(D67="","",計算①!C65)</f>
        <v/>
      </c>
      <c r="G67" s="63" t="str">
        <f t="shared" si="2"/>
        <v/>
      </c>
      <c r="H67" s="63" t="str">
        <f t="shared" si="3"/>
        <v/>
      </c>
      <c r="I67" s="63" t="str">
        <f t="shared" si="4"/>
        <v/>
      </c>
      <c r="J67" s="63" t="str">
        <f t="shared" si="5"/>
        <v/>
      </c>
    </row>
    <row r="68" spans="1:10" x14ac:dyDescent="0.2">
      <c r="A68">
        <f t="shared" si="7"/>
        <v>1</v>
      </c>
      <c r="B68" t="e">
        <f t="shared" ref="B68:B73" si="8">IF(I68="",A68*10+J68,A68*10+I68)</f>
        <v>#VALUE!</v>
      </c>
      <c r="C68" s="63">
        <v>66</v>
      </c>
      <c r="D68" s="63" t="str">
        <f>IF(計算①!E66="","",計算①!E66)</f>
        <v/>
      </c>
      <c r="E68" s="63" t="str">
        <f>IF(D68="","",計算①!K66)</f>
        <v/>
      </c>
      <c r="F68" s="63" t="str">
        <f>IF(D68="","",計算①!C66)</f>
        <v/>
      </c>
      <c r="G68" s="63" t="str">
        <f t="shared" ref="G68:G73" si="9">IF(F68="4x100R","",IF(F68="4x400R","",F68))</f>
        <v/>
      </c>
      <c r="H68" s="63" t="str">
        <f t="shared" ref="H68:H73" si="10">IF(G68="",F68,"")</f>
        <v/>
      </c>
      <c r="I68" s="63" t="str">
        <f t="shared" ref="I68:I73" si="11">IF(G68="","",IF(D68="","",IF(D68=D67,I67+1,1)))</f>
        <v/>
      </c>
      <c r="J68" s="63" t="str">
        <f t="shared" ref="J68:J73" si="12">IF(H68="4x100R",4,IF(H68="4x400R",5,""))</f>
        <v/>
      </c>
    </row>
    <row r="69" spans="1:10" x14ac:dyDescent="0.2">
      <c r="A69">
        <f t="shared" si="7"/>
        <v>1</v>
      </c>
      <c r="B69" t="e">
        <f t="shared" si="8"/>
        <v>#VALUE!</v>
      </c>
      <c r="C69" s="63">
        <v>67</v>
      </c>
      <c r="D69" s="63" t="str">
        <f>IF(計算①!E67="","",計算①!E67)</f>
        <v/>
      </c>
      <c r="E69" s="63" t="str">
        <f>IF(D69="","",計算①!K67)</f>
        <v/>
      </c>
      <c r="F69" s="63" t="str">
        <f>IF(D69="","",計算①!C67)</f>
        <v/>
      </c>
      <c r="G69" s="63" t="str">
        <f t="shared" si="9"/>
        <v/>
      </c>
      <c r="H69" s="63" t="str">
        <f t="shared" si="10"/>
        <v/>
      </c>
      <c r="I69" s="63" t="str">
        <f t="shared" si="11"/>
        <v/>
      </c>
      <c r="J69" s="63" t="str">
        <f t="shared" si="12"/>
        <v/>
      </c>
    </row>
    <row r="70" spans="1:10" x14ac:dyDescent="0.2">
      <c r="A70">
        <f t="shared" si="7"/>
        <v>1</v>
      </c>
      <c r="B70" t="e">
        <f t="shared" si="8"/>
        <v>#VALUE!</v>
      </c>
      <c r="C70" s="63">
        <v>68</v>
      </c>
      <c r="D70" s="63" t="str">
        <f>IF(計算①!E68="","",計算①!E68)</f>
        <v/>
      </c>
      <c r="E70" s="63" t="str">
        <f>IF(D70="","",計算①!K68)</f>
        <v/>
      </c>
      <c r="F70" s="63" t="str">
        <f>IF(D70="","",計算①!C68)</f>
        <v/>
      </c>
      <c r="G70" s="63" t="str">
        <f t="shared" si="9"/>
        <v/>
      </c>
      <c r="H70" s="63" t="str">
        <f t="shared" si="10"/>
        <v/>
      </c>
      <c r="I70" s="63" t="str">
        <f t="shared" si="11"/>
        <v/>
      </c>
      <c r="J70" s="63" t="str">
        <f t="shared" si="12"/>
        <v/>
      </c>
    </row>
    <row r="71" spans="1:10" x14ac:dyDescent="0.2">
      <c r="A71">
        <f t="shared" si="7"/>
        <v>1</v>
      </c>
      <c r="B71" t="e">
        <f t="shared" si="8"/>
        <v>#VALUE!</v>
      </c>
      <c r="C71" s="63">
        <v>69</v>
      </c>
      <c r="D71" s="63" t="str">
        <f>IF(計算①!E69="","",計算①!E69)</f>
        <v/>
      </c>
      <c r="E71" s="63" t="str">
        <f>IF(D71="","",計算①!K69)</f>
        <v/>
      </c>
      <c r="F71" s="63" t="str">
        <f>IF(D71="","",計算①!C69)</f>
        <v/>
      </c>
      <c r="G71" s="63" t="str">
        <f t="shared" si="9"/>
        <v/>
      </c>
      <c r="H71" s="63" t="str">
        <f t="shared" si="10"/>
        <v/>
      </c>
      <c r="I71" s="63" t="str">
        <f t="shared" si="11"/>
        <v/>
      </c>
      <c r="J71" s="63" t="str">
        <f t="shared" si="12"/>
        <v/>
      </c>
    </row>
    <row r="72" spans="1:10" x14ac:dyDescent="0.2">
      <c r="A72">
        <f t="shared" si="7"/>
        <v>1</v>
      </c>
      <c r="B72" t="e">
        <f t="shared" si="8"/>
        <v>#VALUE!</v>
      </c>
      <c r="C72" s="63">
        <v>70</v>
      </c>
      <c r="D72" s="63" t="str">
        <f>IF(計算①!E70="","",計算①!E70)</f>
        <v/>
      </c>
      <c r="E72" s="63" t="str">
        <f>IF(D72="","",計算①!K70)</f>
        <v/>
      </c>
      <c r="F72" s="63" t="str">
        <f>IF(D72="","",計算①!C70)</f>
        <v/>
      </c>
      <c r="G72" s="63" t="str">
        <f t="shared" si="9"/>
        <v/>
      </c>
      <c r="H72" s="63" t="str">
        <f t="shared" si="10"/>
        <v/>
      </c>
      <c r="I72" s="63" t="str">
        <f t="shared" si="11"/>
        <v/>
      </c>
      <c r="J72" s="63" t="str">
        <f t="shared" si="12"/>
        <v/>
      </c>
    </row>
    <row r="73" spans="1:10" x14ac:dyDescent="0.2">
      <c r="A73">
        <f t="shared" si="7"/>
        <v>1</v>
      </c>
      <c r="B73" t="e">
        <f t="shared" si="8"/>
        <v>#VALUE!</v>
      </c>
      <c r="C73" s="63">
        <v>71</v>
      </c>
      <c r="D73" s="63" t="str">
        <f>IF(計算①!E71="","",計算①!E71)</f>
        <v/>
      </c>
      <c r="E73" s="63" t="str">
        <f>IF(D73="","",計算①!K71)</f>
        <v/>
      </c>
      <c r="F73" s="63" t="str">
        <f>IF(D73="","",計算①!C71)</f>
        <v/>
      </c>
      <c r="G73" s="63" t="str">
        <f t="shared" si="9"/>
        <v/>
      </c>
      <c r="H73" s="63" t="str">
        <f t="shared" si="10"/>
        <v/>
      </c>
      <c r="I73" s="63" t="str">
        <f t="shared" si="11"/>
        <v/>
      </c>
      <c r="J73" s="63" t="str">
        <f t="shared" si="12"/>
        <v/>
      </c>
    </row>
    <row r="74" spans="1:10" x14ac:dyDescent="0.2">
      <c r="A74">
        <f t="shared" ref="A74:A81" si="13">IF(E73=E74,A73,A73+1)</f>
        <v>1</v>
      </c>
      <c r="B74" t="e">
        <f t="shared" ref="B74:B81" si="14">IF(I74="",A74*10+J74,A74*10+I74)</f>
        <v>#VALUE!</v>
      </c>
      <c r="C74" s="63">
        <v>72</v>
      </c>
      <c r="D74" s="63" t="str">
        <f>IF(計算①!E72="","",計算①!E72)</f>
        <v/>
      </c>
      <c r="E74" s="63" t="str">
        <f>IF(D74="","",計算①!K72)</f>
        <v/>
      </c>
      <c r="F74" s="63" t="str">
        <f>IF(D74="","",計算①!C72)</f>
        <v/>
      </c>
      <c r="G74" s="63" t="str">
        <f t="shared" ref="G74:G81" si="15">IF(F74="4x100R","",IF(F74="4x400R","",F74))</f>
        <v/>
      </c>
      <c r="H74" s="63" t="str">
        <f t="shared" ref="H74:H81" si="16">IF(G74="",F74,"")</f>
        <v/>
      </c>
      <c r="I74" s="63" t="str">
        <f t="shared" ref="I74:I81" si="17">IF(G74="","",IF(D74="","",IF(D74=D73,I73+1,1)))</f>
        <v/>
      </c>
      <c r="J74" s="63" t="str">
        <f t="shared" ref="J74:J81" si="18">IF(H74="4x100R",4,IF(H74="4x400R",5,""))</f>
        <v/>
      </c>
    </row>
    <row r="75" spans="1:10" x14ac:dyDescent="0.2">
      <c r="A75">
        <f t="shared" si="13"/>
        <v>1</v>
      </c>
      <c r="B75" t="e">
        <f t="shared" si="14"/>
        <v>#VALUE!</v>
      </c>
      <c r="C75" s="63">
        <v>73</v>
      </c>
      <c r="D75" s="63" t="str">
        <f>IF(計算①!E73="","",計算①!E73)</f>
        <v/>
      </c>
      <c r="E75" s="63" t="str">
        <f>IF(D75="","",計算①!K73)</f>
        <v/>
      </c>
      <c r="F75" s="63" t="str">
        <f>IF(D75="","",計算①!C73)</f>
        <v/>
      </c>
      <c r="G75" s="63" t="str">
        <f t="shared" si="15"/>
        <v/>
      </c>
      <c r="H75" s="63" t="str">
        <f t="shared" si="16"/>
        <v/>
      </c>
      <c r="I75" s="63" t="str">
        <f t="shared" si="17"/>
        <v/>
      </c>
      <c r="J75" s="63" t="str">
        <f t="shared" si="18"/>
        <v/>
      </c>
    </row>
    <row r="76" spans="1:10" x14ac:dyDescent="0.2">
      <c r="A76">
        <f t="shared" si="13"/>
        <v>1</v>
      </c>
      <c r="B76" t="e">
        <f t="shared" si="14"/>
        <v>#VALUE!</v>
      </c>
      <c r="C76" s="63">
        <v>74</v>
      </c>
      <c r="D76" s="63" t="str">
        <f>IF(計算①!E74="","",計算①!E74)</f>
        <v/>
      </c>
      <c r="E76" s="63" t="str">
        <f>IF(D76="","",計算①!K74)</f>
        <v/>
      </c>
      <c r="F76" s="63" t="str">
        <f>IF(D76="","",計算①!C74)</f>
        <v/>
      </c>
      <c r="G76" s="63" t="str">
        <f t="shared" si="15"/>
        <v/>
      </c>
      <c r="H76" s="63" t="str">
        <f t="shared" si="16"/>
        <v/>
      </c>
      <c r="I76" s="63" t="str">
        <f t="shared" si="17"/>
        <v/>
      </c>
      <c r="J76" s="63" t="str">
        <f t="shared" si="18"/>
        <v/>
      </c>
    </row>
    <row r="77" spans="1:10" x14ac:dyDescent="0.2">
      <c r="A77">
        <f t="shared" si="13"/>
        <v>1</v>
      </c>
      <c r="B77" t="e">
        <f t="shared" si="14"/>
        <v>#VALUE!</v>
      </c>
      <c r="C77" s="63">
        <v>75</v>
      </c>
      <c r="D77" s="63" t="str">
        <f>IF(計算①!E75="","",計算①!E75)</f>
        <v/>
      </c>
      <c r="E77" s="63" t="str">
        <f>IF(D77="","",計算①!K75)</f>
        <v/>
      </c>
      <c r="F77" s="63" t="str">
        <f>IF(D77="","",計算①!C75)</f>
        <v/>
      </c>
      <c r="G77" s="63" t="str">
        <f t="shared" si="15"/>
        <v/>
      </c>
      <c r="H77" s="63" t="str">
        <f t="shared" si="16"/>
        <v/>
      </c>
      <c r="I77" s="63" t="str">
        <f t="shared" si="17"/>
        <v/>
      </c>
      <c r="J77" s="63" t="str">
        <f t="shared" si="18"/>
        <v/>
      </c>
    </row>
    <row r="78" spans="1:10" x14ac:dyDescent="0.2">
      <c r="A78">
        <f t="shared" si="13"/>
        <v>1</v>
      </c>
      <c r="B78" t="e">
        <f t="shared" si="14"/>
        <v>#VALUE!</v>
      </c>
      <c r="C78" s="63">
        <v>76</v>
      </c>
      <c r="D78" s="63" t="str">
        <f>IF(計算①!E76="","",計算①!E76)</f>
        <v/>
      </c>
      <c r="E78" s="63" t="str">
        <f>IF(D78="","",計算①!K76)</f>
        <v/>
      </c>
      <c r="F78" s="63" t="str">
        <f>IF(D78="","",計算①!C76)</f>
        <v/>
      </c>
      <c r="G78" s="63" t="str">
        <f t="shared" si="15"/>
        <v/>
      </c>
      <c r="H78" s="63" t="str">
        <f t="shared" si="16"/>
        <v/>
      </c>
      <c r="I78" s="63" t="str">
        <f t="shared" si="17"/>
        <v/>
      </c>
      <c r="J78" s="63" t="str">
        <f t="shared" si="18"/>
        <v/>
      </c>
    </row>
    <row r="79" spans="1:10" x14ac:dyDescent="0.2">
      <c r="A79">
        <f t="shared" si="13"/>
        <v>1</v>
      </c>
      <c r="B79" t="e">
        <f t="shared" si="14"/>
        <v>#VALUE!</v>
      </c>
      <c r="C79" s="63">
        <v>77</v>
      </c>
      <c r="D79" s="63" t="str">
        <f>IF(計算①!E77="","",計算①!E77)</f>
        <v/>
      </c>
      <c r="E79" s="63" t="str">
        <f>IF(D79="","",計算①!K77)</f>
        <v/>
      </c>
      <c r="F79" s="63" t="str">
        <f>IF(D79="","",計算①!C77)</f>
        <v/>
      </c>
      <c r="G79" s="63" t="str">
        <f t="shared" si="15"/>
        <v/>
      </c>
      <c r="H79" s="63" t="str">
        <f t="shared" si="16"/>
        <v/>
      </c>
      <c r="I79" s="63" t="str">
        <f t="shared" si="17"/>
        <v/>
      </c>
      <c r="J79" s="63" t="str">
        <f t="shared" si="18"/>
        <v/>
      </c>
    </row>
    <row r="80" spans="1:10" x14ac:dyDescent="0.2">
      <c r="A80">
        <f t="shared" si="13"/>
        <v>1</v>
      </c>
      <c r="B80" t="e">
        <f t="shared" si="14"/>
        <v>#VALUE!</v>
      </c>
      <c r="C80" s="63">
        <v>78</v>
      </c>
      <c r="D80" s="63" t="str">
        <f>IF(計算①!E78="","",計算①!E78)</f>
        <v/>
      </c>
      <c r="E80" s="63" t="str">
        <f>IF(D80="","",計算①!K78)</f>
        <v/>
      </c>
      <c r="F80" s="63" t="str">
        <f>IF(D80="","",計算①!C78)</f>
        <v/>
      </c>
      <c r="G80" s="63" t="str">
        <f t="shared" si="15"/>
        <v/>
      </c>
      <c r="H80" s="63" t="str">
        <f t="shared" si="16"/>
        <v/>
      </c>
      <c r="I80" s="63" t="str">
        <f t="shared" si="17"/>
        <v/>
      </c>
      <c r="J80" s="63" t="str">
        <f t="shared" si="18"/>
        <v/>
      </c>
    </row>
    <row r="81" spans="1:10" x14ac:dyDescent="0.2">
      <c r="A81">
        <f t="shared" si="13"/>
        <v>1</v>
      </c>
      <c r="B81" t="e">
        <f t="shared" si="14"/>
        <v>#VALUE!</v>
      </c>
      <c r="C81" s="63">
        <v>79</v>
      </c>
      <c r="D81" s="63" t="str">
        <f>IF(計算①!E79="","",計算①!E79)</f>
        <v/>
      </c>
      <c r="E81" s="63" t="str">
        <f>IF(D81="","",計算①!K79)</f>
        <v/>
      </c>
      <c r="F81" s="63" t="str">
        <f>IF(D81="","",計算①!C79)</f>
        <v/>
      </c>
      <c r="G81" s="63" t="str">
        <f t="shared" si="15"/>
        <v/>
      </c>
      <c r="H81" s="63" t="str">
        <f t="shared" si="16"/>
        <v/>
      </c>
      <c r="I81" s="63" t="str">
        <f t="shared" si="17"/>
        <v/>
      </c>
      <c r="J81" s="63" t="str">
        <f t="shared" si="18"/>
        <v/>
      </c>
    </row>
    <row r="82" spans="1:10" x14ac:dyDescent="0.2">
      <c r="A82">
        <f t="shared" ref="A82:A102" si="19">IF(E81=E82,A81,A81+1)</f>
        <v>1</v>
      </c>
      <c r="B82" t="e">
        <f t="shared" ref="B82:B102" si="20">IF(I82="",A82*10+J82,A82*10+I82)</f>
        <v>#VALUE!</v>
      </c>
      <c r="C82" s="63">
        <v>80</v>
      </c>
      <c r="D82" s="63" t="str">
        <f>IF(計算①!E80="","",計算①!E80)</f>
        <v/>
      </c>
      <c r="E82" s="63" t="str">
        <f>IF(D82="","",計算①!K80)</f>
        <v/>
      </c>
      <c r="F82" s="63" t="str">
        <f>IF(D82="","",計算①!C80)</f>
        <v/>
      </c>
      <c r="G82" s="63" t="str">
        <f t="shared" ref="G82:G102" si="21">IF(F82="4x100R","",IF(F82="4x400R","",F82))</f>
        <v/>
      </c>
      <c r="H82" s="63" t="str">
        <f t="shared" ref="H82:H102" si="22">IF(G82="",F82,"")</f>
        <v/>
      </c>
      <c r="I82" s="63" t="str">
        <f t="shared" ref="I82:I102" si="23">IF(G82="","",IF(D82="","",IF(D82=D81,I81+1,1)))</f>
        <v/>
      </c>
      <c r="J82" s="63" t="str">
        <f t="shared" ref="J82:J102" si="24">IF(H82="4x100R",4,IF(H82="4x400R",5,""))</f>
        <v/>
      </c>
    </row>
    <row r="83" spans="1:10" x14ac:dyDescent="0.2">
      <c r="A83">
        <f t="shared" si="19"/>
        <v>1</v>
      </c>
      <c r="B83" t="e">
        <f t="shared" si="20"/>
        <v>#VALUE!</v>
      </c>
      <c r="C83" s="63">
        <v>81</v>
      </c>
      <c r="D83" s="63" t="str">
        <f>IF(計算①!E81="","",計算①!E81)</f>
        <v/>
      </c>
      <c r="E83" s="63" t="str">
        <f>IF(D83="","",計算①!K81)</f>
        <v/>
      </c>
      <c r="F83" s="63" t="str">
        <f>IF(D83="","",計算①!C81)</f>
        <v/>
      </c>
      <c r="G83" s="63" t="str">
        <f t="shared" si="21"/>
        <v/>
      </c>
      <c r="H83" s="63" t="str">
        <f t="shared" si="22"/>
        <v/>
      </c>
      <c r="I83" s="63" t="str">
        <f t="shared" si="23"/>
        <v/>
      </c>
      <c r="J83" s="63" t="str">
        <f t="shared" si="24"/>
        <v/>
      </c>
    </row>
    <row r="84" spans="1:10" x14ac:dyDescent="0.2">
      <c r="A84">
        <f t="shared" si="19"/>
        <v>1</v>
      </c>
      <c r="B84" t="e">
        <f t="shared" si="20"/>
        <v>#VALUE!</v>
      </c>
      <c r="C84" s="63">
        <v>82</v>
      </c>
      <c r="D84" s="63" t="str">
        <f>IF(計算①!E82="","",計算①!E82)</f>
        <v/>
      </c>
      <c r="E84" s="63" t="str">
        <f>IF(D84="","",計算①!K82)</f>
        <v/>
      </c>
      <c r="F84" s="63" t="str">
        <f>IF(D84="","",計算①!C82)</f>
        <v/>
      </c>
      <c r="G84" s="63" t="str">
        <f t="shared" si="21"/>
        <v/>
      </c>
      <c r="H84" s="63" t="str">
        <f t="shared" si="22"/>
        <v/>
      </c>
      <c r="I84" s="63" t="str">
        <f t="shared" si="23"/>
        <v/>
      </c>
      <c r="J84" s="63" t="str">
        <f t="shared" si="24"/>
        <v/>
      </c>
    </row>
    <row r="85" spans="1:10" x14ac:dyDescent="0.2">
      <c r="A85">
        <f t="shared" si="19"/>
        <v>1</v>
      </c>
      <c r="B85" t="e">
        <f t="shared" si="20"/>
        <v>#VALUE!</v>
      </c>
      <c r="C85" s="63">
        <v>83</v>
      </c>
      <c r="D85" s="63" t="str">
        <f>IF(計算①!E83="","",計算①!E83)</f>
        <v/>
      </c>
      <c r="E85" s="63" t="str">
        <f>IF(D85="","",計算①!K83)</f>
        <v/>
      </c>
      <c r="F85" s="63" t="str">
        <f>IF(D85="","",計算①!C83)</f>
        <v/>
      </c>
      <c r="G85" s="63" t="str">
        <f t="shared" si="21"/>
        <v/>
      </c>
      <c r="H85" s="63" t="str">
        <f t="shared" si="22"/>
        <v/>
      </c>
      <c r="I85" s="63" t="str">
        <f t="shared" si="23"/>
        <v/>
      </c>
      <c r="J85" s="63" t="str">
        <f t="shared" si="24"/>
        <v/>
      </c>
    </row>
    <row r="86" spans="1:10" x14ac:dyDescent="0.2">
      <c r="A86">
        <f t="shared" si="19"/>
        <v>1</v>
      </c>
      <c r="B86" t="e">
        <f t="shared" si="20"/>
        <v>#VALUE!</v>
      </c>
      <c r="C86" s="63">
        <v>84</v>
      </c>
      <c r="D86" s="63" t="str">
        <f>IF(計算①!E84="","",計算①!E84)</f>
        <v/>
      </c>
      <c r="E86" s="63" t="str">
        <f>IF(D86="","",計算①!K84)</f>
        <v/>
      </c>
      <c r="F86" s="63" t="str">
        <f>IF(D86="","",計算①!C84)</f>
        <v/>
      </c>
      <c r="G86" s="63" t="str">
        <f t="shared" si="21"/>
        <v/>
      </c>
      <c r="H86" s="63" t="str">
        <f t="shared" si="22"/>
        <v/>
      </c>
      <c r="I86" s="63" t="str">
        <f t="shared" si="23"/>
        <v/>
      </c>
      <c r="J86" s="63" t="str">
        <f t="shared" si="24"/>
        <v/>
      </c>
    </row>
    <row r="87" spans="1:10" x14ac:dyDescent="0.2">
      <c r="A87">
        <f t="shared" si="19"/>
        <v>1</v>
      </c>
      <c r="B87" t="e">
        <f t="shared" si="20"/>
        <v>#VALUE!</v>
      </c>
      <c r="C87" s="63">
        <v>85</v>
      </c>
      <c r="D87" s="63" t="str">
        <f>IF(計算①!E85="","",計算①!E85)</f>
        <v/>
      </c>
      <c r="E87" s="63" t="str">
        <f>IF(D87="","",計算①!K85)</f>
        <v/>
      </c>
      <c r="F87" s="63" t="str">
        <f>IF(D87="","",計算①!C85)</f>
        <v/>
      </c>
      <c r="G87" s="63" t="str">
        <f t="shared" si="21"/>
        <v/>
      </c>
      <c r="H87" s="63" t="str">
        <f t="shared" si="22"/>
        <v/>
      </c>
      <c r="I87" s="63" t="str">
        <f t="shared" si="23"/>
        <v/>
      </c>
      <c r="J87" s="63" t="str">
        <f t="shared" si="24"/>
        <v/>
      </c>
    </row>
    <row r="88" spans="1:10" x14ac:dyDescent="0.2">
      <c r="A88">
        <f t="shared" si="19"/>
        <v>1</v>
      </c>
      <c r="B88" t="e">
        <f t="shared" si="20"/>
        <v>#VALUE!</v>
      </c>
      <c r="C88" s="63">
        <v>86</v>
      </c>
      <c r="D88" s="63" t="str">
        <f>IF(計算①!E86="","",計算①!E86)</f>
        <v/>
      </c>
      <c r="E88" s="63" t="str">
        <f>IF(D88="","",計算①!K86)</f>
        <v/>
      </c>
      <c r="F88" s="63" t="str">
        <f>IF(D88="","",計算①!C86)</f>
        <v/>
      </c>
      <c r="G88" s="63" t="str">
        <f t="shared" si="21"/>
        <v/>
      </c>
      <c r="H88" s="63" t="str">
        <f t="shared" si="22"/>
        <v/>
      </c>
      <c r="I88" s="63" t="str">
        <f t="shared" si="23"/>
        <v/>
      </c>
      <c r="J88" s="63" t="str">
        <f t="shared" si="24"/>
        <v/>
      </c>
    </row>
    <row r="89" spans="1:10" x14ac:dyDescent="0.2">
      <c r="A89">
        <f t="shared" si="19"/>
        <v>1</v>
      </c>
      <c r="B89" t="e">
        <f t="shared" si="20"/>
        <v>#VALUE!</v>
      </c>
      <c r="C89" s="63">
        <v>87</v>
      </c>
      <c r="D89" s="63" t="str">
        <f>IF(計算①!E87="","",計算①!E87)</f>
        <v/>
      </c>
      <c r="E89" s="63" t="str">
        <f>IF(D89="","",計算①!K87)</f>
        <v/>
      </c>
      <c r="F89" s="63" t="str">
        <f>IF(D89="","",計算①!C87)</f>
        <v/>
      </c>
      <c r="G89" s="63" t="str">
        <f t="shared" si="21"/>
        <v/>
      </c>
      <c r="H89" s="63" t="str">
        <f t="shared" si="22"/>
        <v/>
      </c>
      <c r="I89" s="63" t="str">
        <f t="shared" si="23"/>
        <v/>
      </c>
      <c r="J89" s="63" t="str">
        <f t="shared" si="24"/>
        <v/>
      </c>
    </row>
    <row r="90" spans="1:10" x14ac:dyDescent="0.2">
      <c r="A90">
        <f t="shared" si="19"/>
        <v>1</v>
      </c>
      <c r="B90" t="e">
        <f t="shared" si="20"/>
        <v>#VALUE!</v>
      </c>
      <c r="C90" s="63">
        <v>88</v>
      </c>
      <c r="D90" s="63" t="str">
        <f>IF(計算①!E88="","",計算①!E88)</f>
        <v/>
      </c>
      <c r="E90" s="63" t="str">
        <f>IF(D90="","",計算①!K88)</f>
        <v/>
      </c>
      <c r="F90" s="63" t="str">
        <f>IF(D90="","",計算①!C88)</f>
        <v/>
      </c>
      <c r="G90" s="63" t="str">
        <f t="shared" si="21"/>
        <v/>
      </c>
      <c r="H90" s="63" t="str">
        <f t="shared" si="22"/>
        <v/>
      </c>
      <c r="I90" s="63" t="str">
        <f t="shared" si="23"/>
        <v/>
      </c>
      <c r="J90" s="63" t="str">
        <f t="shared" si="24"/>
        <v/>
      </c>
    </row>
    <row r="91" spans="1:10" x14ac:dyDescent="0.2">
      <c r="A91">
        <f t="shared" si="19"/>
        <v>1</v>
      </c>
      <c r="B91" t="e">
        <f t="shared" si="20"/>
        <v>#VALUE!</v>
      </c>
      <c r="C91" s="63">
        <v>89</v>
      </c>
      <c r="D91" s="63" t="str">
        <f>IF(計算①!E89="","",計算①!E89)</f>
        <v/>
      </c>
      <c r="E91" s="63" t="str">
        <f>IF(D91="","",計算①!K89)</f>
        <v/>
      </c>
      <c r="F91" s="63" t="str">
        <f>IF(D91="","",計算①!C89)</f>
        <v/>
      </c>
      <c r="G91" s="63" t="str">
        <f t="shared" si="21"/>
        <v/>
      </c>
      <c r="H91" s="63" t="str">
        <f t="shared" si="22"/>
        <v/>
      </c>
      <c r="I91" s="63" t="str">
        <f t="shared" si="23"/>
        <v/>
      </c>
      <c r="J91" s="63" t="str">
        <f t="shared" si="24"/>
        <v/>
      </c>
    </row>
    <row r="92" spans="1:10" x14ac:dyDescent="0.2">
      <c r="A92">
        <f t="shared" si="19"/>
        <v>1</v>
      </c>
      <c r="B92" t="e">
        <f t="shared" si="20"/>
        <v>#VALUE!</v>
      </c>
      <c r="C92" s="63">
        <v>90</v>
      </c>
      <c r="D92" s="63" t="str">
        <f>IF(計算①!E90="","",計算①!E90)</f>
        <v/>
      </c>
      <c r="E92" s="63" t="str">
        <f>IF(D92="","",計算①!K90)</f>
        <v/>
      </c>
      <c r="F92" s="63" t="str">
        <f>IF(D92="","",計算①!C90)</f>
        <v/>
      </c>
      <c r="G92" s="63" t="str">
        <f t="shared" si="21"/>
        <v/>
      </c>
      <c r="H92" s="63" t="str">
        <f t="shared" si="22"/>
        <v/>
      </c>
      <c r="I92" s="63" t="str">
        <f t="shared" si="23"/>
        <v/>
      </c>
      <c r="J92" s="63" t="str">
        <f t="shared" si="24"/>
        <v/>
      </c>
    </row>
    <row r="93" spans="1:10" x14ac:dyDescent="0.2">
      <c r="A93">
        <f t="shared" si="19"/>
        <v>1</v>
      </c>
      <c r="B93" t="e">
        <f t="shared" si="20"/>
        <v>#VALUE!</v>
      </c>
      <c r="C93" s="63">
        <v>91</v>
      </c>
      <c r="D93" s="63" t="str">
        <f>IF(計算①!E91="","",計算①!E91)</f>
        <v/>
      </c>
      <c r="E93" s="63" t="str">
        <f>IF(D93="","",計算①!K91)</f>
        <v/>
      </c>
      <c r="F93" s="63" t="str">
        <f>IF(D93="","",計算①!C91)</f>
        <v/>
      </c>
      <c r="G93" s="63" t="str">
        <f t="shared" si="21"/>
        <v/>
      </c>
      <c r="H93" s="63" t="str">
        <f t="shared" si="22"/>
        <v/>
      </c>
      <c r="I93" s="63" t="str">
        <f t="shared" si="23"/>
        <v/>
      </c>
      <c r="J93" s="63" t="str">
        <f t="shared" si="24"/>
        <v/>
      </c>
    </row>
    <row r="94" spans="1:10" x14ac:dyDescent="0.2">
      <c r="A94">
        <f t="shared" si="19"/>
        <v>1</v>
      </c>
      <c r="B94" t="e">
        <f t="shared" si="20"/>
        <v>#VALUE!</v>
      </c>
      <c r="C94" s="63">
        <v>92</v>
      </c>
      <c r="D94" s="63" t="str">
        <f>IF(計算①!E92="","",計算①!E92)</f>
        <v/>
      </c>
      <c r="E94" s="63" t="str">
        <f>IF(D94="","",計算①!K92)</f>
        <v/>
      </c>
      <c r="F94" s="63" t="str">
        <f>IF(D94="","",計算①!C92)</f>
        <v/>
      </c>
      <c r="G94" s="63" t="str">
        <f t="shared" si="21"/>
        <v/>
      </c>
      <c r="H94" s="63" t="str">
        <f t="shared" si="22"/>
        <v/>
      </c>
      <c r="I94" s="63" t="str">
        <f t="shared" si="23"/>
        <v/>
      </c>
      <c r="J94" s="63" t="str">
        <f t="shared" si="24"/>
        <v/>
      </c>
    </row>
    <row r="95" spans="1:10" x14ac:dyDescent="0.2">
      <c r="A95">
        <f t="shared" si="19"/>
        <v>1</v>
      </c>
      <c r="B95" t="e">
        <f t="shared" si="20"/>
        <v>#VALUE!</v>
      </c>
      <c r="C95" s="63">
        <v>93</v>
      </c>
      <c r="D95" s="63" t="str">
        <f>IF(計算①!E93="","",計算①!E93)</f>
        <v/>
      </c>
      <c r="E95" s="63" t="str">
        <f>IF(D95="","",計算①!K93)</f>
        <v/>
      </c>
      <c r="F95" s="63" t="str">
        <f>IF(D95="","",計算①!C93)</f>
        <v/>
      </c>
      <c r="G95" s="63" t="str">
        <f t="shared" si="21"/>
        <v/>
      </c>
      <c r="H95" s="63" t="str">
        <f t="shared" si="22"/>
        <v/>
      </c>
      <c r="I95" s="63" t="str">
        <f t="shared" si="23"/>
        <v/>
      </c>
      <c r="J95" s="63" t="str">
        <f t="shared" si="24"/>
        <v/>
      </c>
    </row>
    <row r="96" spans="1:10" x14ac:dyDescent="0.2">
      <c r="A96">
        <f t="shared" si="19"/>
        <v>1</v>
      </c>
      <c r="B96" t="e">
        <f t="shared" si="20"/>
        <v>#VALUE!</v>
      </c>
      <c r="C96" s="63">
        <v>94</v>
      </c>
      <c r="D96" s="63" t="str">
        <f>IF(計算①!E94="","",計算①!E94)</f>
        <v/>
      </c>
      <c r="E96" s="63" t="str">
        <f>IF(D96="","",計算①!K94)</f>
        <v/>
      </c>
      <c r="F96" s="63" t="str">
        <f>IF(D96="","",計算①!C94)</f>
        <v/>
      </c>
      <c r="G96" s="63" t="str">
        <f t="shared" si="21"/>
        <v/>
      </c>
      <c r="H96" s="63" t="str">
        <f t="shared" si="22"/>
        <v/>
      </c>
      <c r="I96" s="63" t="str">
        <f t="shared" si="23"/>
        <v/>
      </c>
      <c r="J96" s="63" t="str">
        <f t="shared" si="24"/>
        <v/>
      </c>
    </row>
    <row r="97" spans="1:10" x14ac:dyDescent="0.2">
      <c r="A97">
        <f t="shared" si="19"/>
        <v>1</v>
      </c>
      <c r="B97" t="e">
        <f t="shared" si="20"/>
        <v>#VALUE!</v>
      </c>
      <c r="C97" s="63">
        <v>95</v>
      </c>
      <c r="D97" s="63" t="str">
        <f>IF(計算①!E95="","",計算①!E95)</f>
        <v/>
      </c>
      <c r="E97" s="63" t="str">
        <f>IF(D97="","",計算①!K95)</f>
        <v/>
      </c>
      <c r="F97" s="63" t="str">
        <f>IF(D97="","",計算①!C95)</f>
        <v/>
      </c>
      <c r="G97" s="63" t="str">
        <f t="shared" si="21"/>
        <v/>
      </c>
      <c r="H97" s="63" t="str">
        <f t="shared" si="22"/>
        <v/>
      </c>
      <c r="I97" s="63" t="str">
        <f t="shared" si="23"/>
        <v/>
      </c>
      <c r="J97" s="63" t="str">
        <f t="shared" si="24"/>
        <v/>
      </c>
    </row>
    <row r="98" spans="1:10" x14ac:dyDescent="0.2">
      <c r="A98">
        <f t="shared" si="19"/>
        <v>1</v>
      </c>
      <c r="B98" t="e">
        <f t="shared" si="20"/>
        <v>#VALUE!</v>
      </c>
      <c r="C98" s="63">
        <v>96</v>
      </c>
      <c r="D98" s="63" t="str">
        <f>IF(計算①!E96="","",計算①!E96)</f>
        <v/>
      </c>
      <c r="E98" s="63" t="str">
        <f>IF(D98="","",計算①!K96)</f>
        <v/>
      </c>
      <c r="F98" s="63" t="str">
        <f>IF(D98="","",計算①!C96)</f>
        <v/>
      </c>
      <c r="G98" s="63" t="str">
        <f t="shared" si="21"/>
        <v/>
      </c>
      <c r="H98" s="63" t="str">
        <f t="shared" si="22"/>
        <v/>
      </c>
      <c r="I98" s="63" t="str">
        <f t="shared" si="23"/>
        <v/>
      </c>
      <c r="J98" s="63" t="str">
        <f t="shared" si="24"/>
        <v/>
      </c>
    </row>
    <row r="99" spans="1:10" x14ac:dyDescent="0.2">
      <c r="A99">
        <f t="shared" si="19"/>
        <v>1</v>
      </c>
      <c r="B99" t="e">
        <f t="shared" si="20"/>
        <v>#VALUE!</v>
      </c>
      <c r="C99" s="63">
        <v>97</v>
      </c>
      <c r="D99" s="63" t="str">
        <f>IF(計算①!E97="","",計算①!E97)</f>
        <v/>
      </c>
      <c r="E99" s="63" t="str">
        <f>IF(D99="","",計算①!K97)</f>
        <v/>
      </c>
      <c r="F99" s="63" t="str">
        <f>IF(D99="","",計算①!C97)</f>
        <v/>
      </c>
      <c r="G99" s="63" t="str">
        <f t="shared" si="21"/>
        <v/>
      </c>
      <c r="H99" s="63" t="str">
        <f t="shared" si="22"/>
        <v/>
      </c>
      <c r="I99" s="63" t="str">
        <f t="shared" si="23"/>
        <v/>
      </c>
      <c r="J99" s="63" t="str">
        <f t="shared" si="24"/>
        <v/>
      </c>
    </row>
    <row r="100" spans="1:10" x14ac:dyDescent="0.2">
      <c r="A100">
        <f t="shared" si="19"/>
        <v>1</v>
      </c>
      <c r="B100" t="e">
        <f t="shared" si="20"/>
        <v>#VALUE!</v>
      </c>
      <c r="C100" s="63">
        <v>98</v>
      </c>
      <c r="D100" s="63" t="str">
        <f>IF(計算①!E98="","",計算①!E98)</f>
        <v/>
      </c>
      <c r="E100" s="63" t="str">
        <f>IF(D100="","",計算①!K98)</f>
        <v/>
      </c>
      <c r="F100" s="63" t="str">
        <f>IF(D100="","",計算①!C98)</f>
        <v/>
      </c>
      <c r="G100" s="63" t="str">
        <f t="shared" si="21"/>
        <v/>
      </c>
      <c r="H100" s="63" t="str">
        <f t="shared" si="22"/>
        <v/>
      </c>
      <c r="I100" s="63" t="str">
        <f t="shared" si="23"/>
        <v/>
      </c>
      <c r="J100" s="63" t="str">
        <f t="shared" si="24"/>
        <v/>
      </c>
    </row>
    <row r="101" spans="1:10" x14ac:dyDescent="0.2">
      <c r="A101">
        <f t="shared" si="19"/>
        <v>1</v>
      </c>
      <c r="B101" t="e">
        <f t="shared" si="20"/>
        <v>#VALUE!</v>
      </c>
      <c r="C101" s="63">
        <v>99</v>
      </c>
      <c r="D101" s="63" t="str">
        <f>IF(計算①!E99="","",計算①!E99)</f>
        <v/>
      </c>
      <c r="E101" s="63" t="str">
        <f>IF(D101="","",計算①!K99)</f>
        <v/>
      </c>
      <c r="F101" s="63" t="str">
        <f>IF(D101="","",計算①!C99)</f>
        <v/>
      </c>
      <c r="G101" s="63" t="str">
        <f t="shared" si="21"/>
        <v/>
      </c>
      <c r="H101" s="63" t="str">
        <f t="shared" si="22"/>
        <v/>
      </c>
      <c r="I101" s="63" t="str">
        <f t="shared" si="23"/>
        <v/>
      </c>
      <c r="J101" s="63" t="str">
        <f t="shared" si="24"/>
        <v/>
      </c>
    </row>
    <row r="102" spans="1:10" x14ac:dyDescent="0.2">
      <c r="A102">
        <f t="shared" si="19"/>
        <v>1</v>
      </c>
      <c r="B102" t="e">
        <f t="shared" si="20"/>
        <v>#VALUE!</v>
      </c>
      <c r="C102" s="63">
        <v>100</v>
      </c>
      <c r="D102" s="63" t="str">
        <f>IF(計算①!E100="","",計算①!E100)</f>
        <v/>
      </c>
      <c r="E102" s="63" t="str">
        <f>IF(D102="","",計算①!K100)</f>
        <v/>
      </c>
      <c r="F102" s="63" t="str">
        <f>IF(D102="","",計算①!C100)</f>
        <v/>
      </c>
      <c r="G102" s="63" t="str">
        <f t="shared" si="21"/>
        <v/>
      </c>
      <c r="H102" s="63" t="str">
        <f t="shared" si="22"/>
        <v/>
      </c>
      <c r="I102" s="63" t="str">
        <f t="shared" si="23"/>
        <v/>
      </c>
      <c r="J102" s="63" t="str">
        <f t="shared" si="24"/>
        <v/>
      </c>
    </row>
  </sheetData>
  <sortState xmlns:xlrd2="http://schemas.microsoft.com/office/spreadsheetml/2017/richdata2" ref="D3:F70">
    <sortCondition ref="D3:D70"/>
  </sortState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0000"/>
  </sheetPr>
  <dimension ref="B2:K102"/>
  <sheetViews>
    <sheetView workbookViewId="0">
      <selection activeCell="I3" sqref="I3"/>
    </sheetView>
  </sheetViews>
  <sheetFormatPr defaultRowHeight="13" x14ac:dyDescent="0.2"/>
  <cols>
    <col min="3" max="4" width="12.36328125" bestFit="1" customWidth="1"/>
  </cols>
  <sheetData>
    <row r="2" spans="2:11" x14ac:dyDescent="0.2">
      <c r="E2">
        <v>1</v>
      </c>
      <c r="F2">
        <v>2</v>
      </c>
      <c r="G2">
        <v>3</v>
      </c>
      <c r="H2">
        <v>4</v>
      </c>
      <c r="I2">
        <v>5</v>
      </c>
    </row>
    <row r="3" spans="2:11" x14ac:dyDescent="0.2">
      <c r="B3">
        <v>1</v>
      </c>
      <c r="C3" t="str">
        <f>VLOOKUP($B3,データ貼付!$A$3:$I$102,4,FALSE)</f>
        <v/>
      </c>
      <c r="D3" t="str">
        <f>VLOOKUP($B3,データ貼付!$A$3:$I$102,5,FALSE)</f>
        <v/>
      </c>
      <c r="E3" t="str">
        <f>IF(ISERROR(VLOOKUP($B3*10+$E$2,データ貼付!$B$3:$F$102,5,FALSE)),"",VLOOKUP($B3*10+$E$2,データ貼付!$B$3:$F$102,5,FALSE))</f>
        <v/>
      </c>
      <c r="F3" t="str">
        <f>IF(ISERROR(VLOOKUP($B3*10+$F$2,データ貼付!$B$3:$F$102,5,FALSE)),"",VLOOKUP($B3*10+$F$2,データ貼付!$B$3:$F$102,5,FALSE))</f>
        <v/>
      </c>
      <c r="G3" t="str">
        <f>IF(ISERROR(VLOOKUP($B3*10+$G$2,データ貼付!$B$3:$F$102,5,FALSE)),"",VLOOKUP($B3*10+$G$2,データ貼付!$B$3:$F$102,5,FALSE))</f>
        <v/>
      </c>
      <c r="H3" t="str">
        <f>IF(ISERROR(VLOOKUP($B3*10+$H$2,データ貼付!$B$3:$F$102,5,FALSE)),"",VLOOKUP($B3*10+$H$2,データ貼付!$B$3:$F$102,5,FALSE))</f>
        <v/>
      </c>
      <c r="I3" t="str">
        <f>IF(ISERROR(VLOOKUP($B3*10+$I$2,データ貼付!$B$3:$F$102,5,FALSE)),"",VLOOKUP($B3*10+$I$2,データ貼付!$B$3:$F$102,5,FALSE))</f>
        <v/>
      </c>
      <c r="J3" t="str">
        <f>IF(H3="","","○")</f>
        <v/>
      </c>
      <c r="K3" t="str">
        <f>IF(I3="","","○")</f>
        <v/>
      </c>
    </row>
    <row r="4" spans="2:11" x14ac:dyDescent="0.2">
      <c r="B4">
        <v>2</v>
      </c>
      <c r="C4" t="e">
        <f>VLOOKUP($B4,データ貼付!$A$3:$I$102,4,FALSE)</f>
        <v>#N/A</v>
      </c>
      <c r="D4" t="e">
        <f>VLOOKUP($B4,データ貼付!$A$3:$I$102,5,FALSE)</f>
        <v>#N/A</v>
      </c>
      <c r="E4" t="str">
        <f>IF(ISERROR(VLOOKUP($B4*10+$E$2,データ貼付!$B$3:$F$102,5,FALSE)),"",VLOOKUP($B4*10+$E$2,データ貼付!$B$3:$F$102,5,FALSE))</f>
        <v/>
      </c>
      <c r="F4" t="str">
        <f>IF(ISERROR(VLOOKUP($B4*10+$F$2,データ貼付!$B$3:$F$102,5,FALSE)),"",VLOOKUP($B4*10+$F$2,データ貼付!$B$3:$F$102,5,FALSE))</f>
        <v/>
      </c>
      <c r="G4" t="str">
        <f>IF(ISERROR(VLOOKUP($B4*10+$G$2,データ貼付!$B$3:$F$102,5,FALSE)),"",VLOOKUP($B4*10+$G$2,データ貼付!$B$3:$F$102,5,FALSE))</f>
        <v/>
      </c>
      <c r="H4" t="str">
        <f>IF(ISERROR(VLOOKUP($B4*10+$H$2,データ貼付!$B$3:$F$102,5,FALSE)),"",VLOOKUP($B4*10+$H$2,データ貼付!$B$3:$F$102,5,FALSE))</f>
        <v/>
      </c>
      <c r="I4" t="str">
        <f>IF(ISERROR(VLOOKUP($B4*10+$I$2,データ貼付!$B$3:$F$102,5,FALSE)),"",VLOOKUP($B4*10+$I$2,データ貼付!$B$3:$F$102,5,FALSE))</f>
        <v/>
      </c>
      <c r="J4" t="str">
        <f t="shared" ref="J4:J52" si="0">IF(H4="","","○")</f>
        <v/>
      </c>
      <c r="K4" t="str">
        <f t="shared" ref="K4:K52" si="1">IF(I4="","","○")</f>
        <v/>
      </c>
    </row>
    <row r="5" spans="2:11" x14ac:dyDescent="0.2">
      <c r="B5">
        <v>3</v>
      </c>
      <c r="C5" t="e">
        <f>VLOOKUP($B5,データ貼付!$A$3:$I$102,4,FALSE)</f>
        <v>#N/A</v>
      </c>
      <c r="D5" t="e">
        <f>VLOOKUP($B5,データ貼付!$A$3:$I$102,5,FALSE)</f>
        <v>#N/A</v>
      </c>
      <c r="E5" t="str">
        <f>IF(ISERROR(VLOOKUP($B5*10+$E$2,データ貼付!$B$3:$F$102,5,FALSE)),"",VLOOKUP($B5*10+$E$2,データ貼付!$B$3:$F$102,5,FALSE))</f>
        <v/>
      </c>
      <c r="F5" t="str">
        <f>IF(ISERROR(VLOOKUP($B5*10+$F$2,データ貼付!$B$3:$F$102,5,FALSE)),"",VLOOKUP($B5*10+$F$2,データ貼付!$B$3:$F$102,5,FALSE))</f>
        <v/>
      </c>
      <c r="G5" t="str">
        <f>IF(ISERROR(VLOOKUP($B5*10+$G$2,データ貼付!$B$3:$F$102,5,FALSE)),"",VLOOKUP($B5*10+$G$2,データ貼付!$B$3:$F$102,5,FALSE))</f>
        <v/>
      </c>
      <c r="H5" t="str">
        <f>IF(ISERROR(VLOOKUP($B5*10+$H$2,データ貼付!$B$3:$F$102,5,FALSE)),"",VLOOKUP($B5*10+$H$2,データ貼付!$B$3:$F$102,5,FALSE))</f>
        <v/>
      </c>
      <c r="I5" t="str">
        <f>IF(ISERROR(VLOOKUP($B5*10+$I$2,データ貼付!$B$3:$F$102,5,FALSE)),"",VLOOKUP($B5*10+$I$2,データ貼付!$B$3:$F$102,5,FALSE))</f>
        <v/>
      </c>
      <c r="J5" t="str">
        <f t="shared" si="0"/>
        <v/>
      </c>
      <c r="K5" t="str">
        <f t="shared" si="1"/>
        <v/>
      </c>
    </row>
    <row r="6" spans="2:11" x14ac:dyDescent="0.2">
      <c r="B6">
        <v>4</v>
      </c>
      <c r="C6" t="e">
        <f>VLOOKUP($B6,データ貼付!$A$3:$I$102,4,FALSE)</f>
        <v>#N/A</v>
      </c>
      <c r="D6" t="e">
        <f>VLOOKUP($B6,データ貼付!$A$3:$I$102,5,FALSE)</f>
        <v>#N/A</v>
      </c>
      <c r="E6" t="str">
        <f>IF(ISERROR(VLOOKUP($B6*10+$E$2,データ貼付!$B$3:$F$102,5,FALSE)),"",VLOOKUP($B6*10+$E$2,データ貼付!$B$3:$F$102,5,FALSE))</f>
        <v/>
      </c>
      <c r="F6" t="str">
        <f>IF(ISERROR(VLOOKUP($B6*10+$F$2,データ貼付!$B$3:$F$102,5,FALSE)),"",VLOOKUP($B6*10+$F$2,データ貼付!$B$3:$F$102,5,FALSE))</f>
        <v/>
      </c>
      <c r="G6" t="str">
        <f>IF(ISERROR(VLOOKUP($B6*10+$G$2,データ貼付!$B$3:$F$102,5,FALSE)),"",VLOOKUP($B6*10+$G$2,データ貼付!$B$3:$F$102,5,FALSE))</f>
        <v/>
      </c>
      <c r="H6" t="str">
        <f>IF(ISERROR(VLOOKUP($B6*10+$H$2,データ貼付!$B$3:$F$102,5,FALSE)),"",VLOOKUP($B6*10+$H$2,データ貼付!$B$3:$F$102,5,FALSE))</f>
        <v/>
      </c>
      <c r="I6" t="str">
        <f>IF(ISERROR(VLOOKUP($B6*10+$I$2,データ貼付!$B$3:$F$102,5,FALSE)),"",VLOOKUP($B6*10+$I$2,データ貼付!$B$3:$F$102,5,FALSE))</f>
        <v/>
      </c>
      <c r="J6" t="str">
        <f t="shared" si="0"/>
        <v/>
      </c>
      <c r="K6" t="str">
        <f t="shared" si="1"/>
        <v/>
      </c>
    </row>
    <row r="7" spans="2:11" x14ac:dyDescent="0.2">
      <c r="B7">
        <v>5</v>
      </c>
      <c r="C7" t="e">
        <f>VLOOKUP($B7,データ貼付!$A$3:$I$102,4,FALSE)</f>
        <v>#N/A</v>
      </c>
      <c r="D7" t="e">
        <f>VLOOKUP($B7,データ貼付!$A$3:$I$102,5,FALSE)</f>
        <v>#N/A</v>
      </c>
      <c r="E7" t="str">
        <f>IF(ISERROR(VLOOKUP($B7*10+$E$2,データ貼付!$B$3:$F$102,5,FALSE)),"",VLOOKUP($B7*10+$E$2,データ貼付!$B$3:$F$102,5,FALSE))</f>
        <v/>
      </c>
      <c r="F7" t="str">
        <f>IF(ISERROR(VLOOKUP($B7*10+$F$2,データ貼付!$B$3:$F$102,5,FALSE)),"",VLOOKUP($B7*10+$F$2,データ貼付!$B$3:$F$102,5,FALSE))</f>
        <v/>
      </c>
      <c r="G7" t="str">
        <f>IF(ISERROR(VLOOKUP($B7*10+$G$2,データ貼付!$B$3:$F$102,5,FALSE)),"",VLOOKUP($B7*10+$G$2,データ貼付!$B$3:$F$102,5,FALSE))</f>
        <v/>
      </c>
      <c r="H7" t="str">
        <f>IF(ISERROR(VLOOKUP($B7*10+$H$2,データ貼付!$B$3:$F$102,5,FALSE)),"",VLOOKUP($B7*10+$H$2,データ貼付!$B$3:$F$102,5,FALSE))</f>
        <v/>
      </c>
      <c r="I7" t="str">
        <f>IF(ISERROR(VLOOKUP($B7*10+$I$2,データ貼付!$B$3:$F$102,5,FALSE)),"",VLOOKUP($B7*10+$I$2,データ貼付!$B$3:$F$102,5,FALSE))</f>
        <v/>
      </c>
      <c r="J7" t="str">
        <f t="shared" si="0"/>
        <v/>
      </c>
      <c r="K7" t="str">
        <f t="shared" si="1"/>
        <v/>
      </c>
    </row>
    <row r="8" spans="2:11" x14ac:dyDescent="0.2">
      <c r="B8">
        <v>6</v>
      </c>
      <c r="C8" t="e">
        <f>VLOOKUP($B8,データ貼付!$A$3:$I$102,4,FALSE)</f>
        <v>#N/A</v>
      </c>
      <c r="D8" t="e">
        <f>VLOOKUP($B8,データ貼付!$A$3:$I$102,5,FALSE)</f>
        <v>#N/A</v>
      </c>
      <c r="E8" t="str">
        <f>IF(ISERROR(VLOOKUP($B8*10+$E$2,データ貼付!$B$3:$F$102,5,FALSE)),"",VLOOKUP($B8*10+$E$2,データ貼付!$B$3:$F$102,5,FALSE))</f>
        <v/>
      </c>
      <c r="F8" t="str">
        <f>IF(ISERROR(VLOOKUP($B8*10+$F$2,データ貼付!$B$3:$F$102,5,FALSE)),"",VLOOKUP($B8*10+$F$2,データ貼付!$B$3:$F$102,5,FALSE))</f>
        <v/>
      </c>
      <c r="G8" t="str">
        <f>IF(ISERROR(VLOOKUP($B8*10+$G$2,データ貼付!$B$3:$F$102,5,FALSE)),"",VLOOKUP($B8*10+$G$2,データ貼付!$B$3:$F$102,5,FALSE))</f>
        <v/>
      </c>
      <c r="H8" t="str">
        <f>IF(ISERROR(VLOOKUP($B8*10+$H$2,データ貼付!$B$3:$F$102,5,FALSE)),"",VLOOKUP($B8*10+$H$2,データ貼付!$B$3:$F$102,5,FALSE))</f>
        <v/>
      </c>
      <c r="I8" t="str">
        <f>IF(ISERROR(VLOOKUP($B8*10+$I$2,データ貼付!$B$3:$F$102,5,FALSE)),"",VLOOKUP($B8*10+$I$2,データ貼付!$B$3:$F$102,5,FALSE))</f>
        <v/>
      </c>
      <c r="J8" t="str">
        <f t="shared" si="0"/>
        <v/>
      </c>
      <c r="K8" t="str">
        <f t="shared" si="1"/>
        <v/>
      </c>
    </row>
    <row r="9" spans="2:11" x14ac:dyDescent="0.2">
      <c r="B9">
        <v>7</v>
      </c>
      <c r="C9" t="e">
        <f>VLOOKUP($B9,データ貼付!$A$3:$I$102,4,FALSE)</f>
        <v>#N/A</v>
      </c>
      <c r="D9" t="e">
        <f>VLOOKUP($B9,データ貼付!$A$3:$I$102,5,FALSE)</f>
        <v>#N/A</v>
      </c>
      <c r="E9" t="str">
        <f>IF(ISERROR(VLOOKUP($B9*10+$E$2,データ貼付!$B$3:$F$102,5,FALSE)),"",VLOOKUP($B9*10+$E$2,データ貼付!$B$3:$F$102,5,FALSE))</f>
        <v/>
      </c>
      <c r="F9" t="str">
        <f>IF(ISERROR(VLOOKUP($B9*10+$F$2,データ貼付!$B$3:$F$102,5,FALSE)),"",VLOOKUP($B9*10+$F$2,データ貼付!$B$3:$F$102,5,FALSE))</f>
        <v/>
      </c>
      <c r="G9" t="str">
        <f>IF(ISERROR(VLOOKUP($B9*10+$G$2,データ貼付!$B$3:$F$102,5,FALSE)),"",VLOOKUP($B9*10+$G$2,データ貼付!$B$3:$F$102,5,FALSE))</f>
        <v/>
      </c>
      <c r="H9" t="str">
        <f>IF(ISERROR(VLOOKUP($B9*10+$H$2,データ貼付!$B$3:$F$102,5,FALSE)),"",VLOOKUP($B9*10+$H$2,データ貼付!$B$3:$F$102,5,FALSE))</f>
        <v/>
      </c>
      <c r="I9" t="str">
        <f>IF(ISERROR(VLOOKUP($B9*10+$I$2,データ貼付!$B$3:$F$102,5,FALSE)),"",VLOOKUP($B9*10+$I$2,データ貼付!$B$3:$F$102,5,FALSE))</f>
        <v/>
      </c>
      <c r="J9" t="str">
        <f t="shared" si="0"/>
        <v/>
      </c>
      <c r="K9" t="str">
        <f t="shared" si="1"/>
        <v/>
      </c>
    </row>
    <row r="10" spans="2:11" x14ac:dyDescent="0.2">
      <c r="B10">
        <v>8</v>
      </c>
      <c r="C10" t="e">
        <f>VLOOKUP($B10,データ貼付!$A$3:$I$102,4,FALSE)</f>
        <v>#N/A</v>
      </c>
      <c r="D10" t="e">
        <f>VLOOKUP($B10,データ貼付!$A$3:$I$102,5,FALSE)</f>
        <v>#N/A</v>
      </c>
      <c r="E10" t="str">
        <f>IF(ISERROR(VLOOKUP($B10*10+$E$2,データ貼付!$B$3:$F$102,5,FALSE)),"",VLOOKUP($B10*10+$E$2,データ貼付!$B$3:$F$102,5,FALSE))</f>
        <v/>
      </c>
      <c r="F10" t="str">
        <f>IF(ISERROR(VLOOKUP($B10*10+$F$2,データ貼付!$B$3:$F$102,5,FALSE)),"",VLOOKUP($B10*10+$F$2,データ貼付!$B$3:$F$102,5,FALSE))</f>
        <v/>
      </c>
      <c r="G10" t="str">
        <f>IF(ISERROR(VLOOKUP($B10*10+$G$2,データ貼付!$B$3:$F$102,5,FALSE)),"",VLOOKUP($B10*10+$G$2,データ貼付!$B$3:$F$102,5,FALSE))</f>
        <v/>
      </c>
      <c r="H10" t="str">
        <f>IF(ISERROR(VLOOKUP($B10*10+$H$2,データ貼付!$B$3:$F$102,5,FALSE)),"",VLOOKUP($B10*10+$H$2,データ貼付!$B$3:$F$102,5,FALSE))</f>
        <v/>
      </c>
      <c r="I10" t="str">
        <f>IF(ISERROR(VLOOKUP($B10*10+$I$2,データ貼付!$B$3:$F$102,5,FALSE)),"",VLOOKUP($B10*10+$I$2,データ貼付!$B$3:$F$102,5,FALSE))</f>
        <v/>
      </c>
      <c r="J10" t="str">
        <f t="shared" si="0"/>
        <v/>
      </c>
      <c r="K10" t="str">
        <f t="shared" si="1"/>
        <v/>
      </c>
    </row>
    <row r="11" spans="2:11" x14ac:dyDescent="0.2">
      <c r="B11">
        <v>9</v>
      </c>
      <c r="C11" t="e">
        <f>VLOOKUP($B11,データ貼付!$A$3:$I$102,4,FALSE)</f>
        <v>#N/A</v>
      </c>
      <c r="D11" t="e">
        <f>VLOOKUP($B11,データ貼付!$A$3:$I$102,5,FALSE)</f>
        <v>#N/A</v>
      </c>
      <c r="E11" t="str">
        <f>IF(ISERROR(VLOOKUP($B11*10+$E$2,データ貼付!$B$3:$F$102,5,FALSE)),"",VLOOKUP($B11*10+$E$2,データ貼付!$B$3:$F$102,5,FALSE))</f>
        <v/>
      </c>
      <c r="F11" t="str">
        <f>IF(ISERROR(VLOOKUP($B11*10+$F$2,データ貼付!$B$3:$F$102,5,FALSE)),"",VLOOKUP($B11*10+$F$2,データ貼付!$B$3:$F$102,5,FALSE))</f>
        <v/>
      </c>
      <c r="G11" t="str">
        <f>IF(ISERROR(VLOOKUP($B11*10+$G$2,データ貼付!$B$3:$F$102,5,FALSE)),"",VLOOKUP($B11*10+$G$2,データ貼付!$B$3:$F$102,5,FALSE))</f>
        <v/>
      </c>
      <c r="H11" t="str">
        <f>IF(ISERROR(VLOOKUP($B11*10+$H$2,データ貼付!$B$3:$F$102,5,FALSE)),"",VLOOKUP($B11*10+$H$2,データ貼付!$B$3:$F$102,5,FALSE))</f>
        <v/>
      </c>
      <c r="I11" t="str">
        <f>IF(ISERROR(VLOOKUP($B11*10+$I$2,データ貼付!$B$3:$F$102,5,FALSE)),"",VLOOKUP($B11*10+$I$2,データ貼付!$B$3:$F$102,5,FALSE))</f>
        <v/>
      </c>
      <c r="J11" t="str">
        <f t="shared" si="0"/>
        <v/>
      </c>
      <c r="K11" t="str">
        <f t="shared" si="1"/>
        <v/>
      </c>
    </row>
    <row r="12" spans="2:11" x14ac:dyDescent="0.2">
      <c r="B12">
        <v>10</v>
      </c>
      <c r="C12" t="e">
        <f>VLOOKUP($B12,データ貼付!$A$3:$I$102,4,FALSE)</f>
        <v>#N/A</v>
      </c>
      <c r="D12" t="e">
        <f>VLOOKUP($B12,データ貼付!$A$3:$I$102,5,FALSE)</f>
        <v>#N/A</v>
      </c>
      <c r="E12" t="str">
        <f>IF(ISERROR(VLOOKUP($B12*10+$E$2,データ貼付!$B$3:$F$102,5,FALSE)),"",VLOOKUP($B12*10+$E$2,データ貼付!$B$3:$F$102,5,FALSE))</f>
        <v/>
      </c>
      <c r="F12" t="str">
        <f>IF(ISERROR(VLOOKUP($B12*10+$F$2,データ貼付!$B$3:$F$102,5,FALSE)),"",VLOOKUP($B12*10+$F$2,データ貼付!$B$3:$F$102,5,FALSE))</f>
        <v/>
      </c>
      <c r="G12" t="str">
        <f>IF(ISERROR(VLOOKUP($B12*10+$G$2,データ貼付!$B$3:$F$102,5,FALSE)),"",VLOOKUP($B12*10+$G$2,データ貼付!$B$3:$F$102,5,FALSE))</f>
        <v/>
      </c>
      <c r="H12" t="str">
        <f>IF(ISERROR(VLOOKUP($B12*10+$H$2,データ貼付!$B$3:$F$102,5,FALSE)),"",VLOOKUP($B12*10+$H$2,データ貼付!$B$3:$F$102,5,FALSE))</f>
        <v/>
      </c>
      <c r="I12" t="str">
        <f>IF(ISERROR(VLOOKUP($B12*10+$I$2,データ貼付!$B$3:$F$102,5,FALSE)),"",VLOOKUP($B12*10+$I$2,データ貼付!$B$3:$F$102,5,FALSE))</f>
        <v/>
      </c>
      <c r="J12" t="str">
        <f t="shared" si="0"/>
        <v/>
      </c>
      <c r="K12" t="str">
        <f t="shared" si="1"/>
        <v/>
      </c>
    </row>
    <row r="13" spans="2:11" x14ac:dyDescent="0.2">
      <c r="B13">
        <v>11</v>
      </c>
      <c r="C13" t="e">
        <f>VLOOKUP($B13,データ貼付!$A$3:$I$102,4,FALSE)</f>
        <v>#N/A</v>
      </c>
      <c r="D13" t="e">
        <f>VLOOKUP($B13,データ貼付!$A$3:$I$102,5,FALSE)</f>
        <v>#N/A</v>
      </c>
      <c r="E13" t="str">
        <f>IF(ISERROR(VLOOKUP($B13*10+$E$2,データ貼付!$B$3:$F$102,5,FALSE)),"",VLOOKUP($B13*10+$E$2,データ貼付!$B$3:$F$102,5,FALSE))</f>
        <v/>
      </c>
      <c r="F13" t="str">
        <f>IF(ISERROR(VLOOKUP($B13*10+$F$2,データ貼付!$B$3:$F$102,5,FALSE)),"",VLOOKUP($B13*10+$F$2,データ貼付!$B$3:$F$102,5,FALSE))</f>
        <v/>
      </c>
      <c r="G13" t="str">
        <f>IF(ISERROR(VLOOKUP($B13*10+$G$2,データ貼付!$B$3:$F$102,5,FALSE)),"",VLOOKUP($B13*10+$G$2,データ貼付!$B$3:$F$102,5,FALSE))</f>
        <v/>
      </c>
      <c r="H13" t="str">
        <f>IF(ISERROR(VLOOKUP($B13*10+$H$2,データ貼付!$B$3:$F$102,5,FALSE)),"",VLOOKUP($B13*10+$H$2,データ貼付!$B$3:$F$102,5,FALSE))</f>
        <v/>
      </c>
      <c r="I13" t="str">
        <f>IF(ISERROR(VLOOKUP($B13*10+$I$2,データ貼付!$B$3:$F$102,5,FALSE)),"",VLOOKUP($B13*10+$I$2,データ貼付!$B$3:$F$102,5,FALSE))</f>
        <v/>
      </c>
      <c r="J13" t="str">
        <f t="shared" si="0"/>
        <v/>
      </c>
      <c r="K13" t="str">
        <f t="shared" si="1"/>
        <v/>
      </c>
    </row>
    <row r="14" spans="2:11" x14ac:dyDescent="0.2">
      <c r="B14">
        <v>12</v>
      </c>
      <c r="C14" t="e">
        <f>VLOOKUP($B14,データ貼付!$A$3:$I$102,4,FALSE)</f>
        <v>#N/A</v>
      </c>
      <c r="D14" t="e">
        <f>VLOOKUP($B14,データ貼付!$A$3:$I$102,5,FALSE)</f>
        <v>#N/A</v>
      </c>
      <c r="E14" t="str">
        <f>IF(ISERROR(VLOOKUP($B14*10+$E$2,データ貼付!$B$3:$F$102,5,FALSE)),"",VLOOKUP($B14*10+$E$2,データ貼付!$B$3:$F$102,5,FALSE))</f>
        <v/>
      </c>
      <c r="F14" t="str">
        <f>IF(ISERROR(VLOOKUP($B14*10+$F$2,データ貼付!$B$3:$F$102,5,FALSE)),"",VLOOKUP($B14*10+$F$2,データ貼付!$B$3:$F$102,5,FALSE))</f>
        <v/>
      </c>
      <c r="G14" t="str">
        <f>IF(ISERROR(VLOOKUP($B14*10+$G$2,データ貼付!$B$3:$F$102,5,FALSE)),"",VLOOKUP($B14*10+$G$2,データ貼付!$B$3:$F$102,5,FALSE))</f>
        <v/>
      </c>
      <c r="H14" t="str">
        <f>IF(ISERROR(VLOOKUP($B14*10+$H$2,データ貼付!$B$3:$F$102,5,FALSE)),"",VLOOKUP($B14*10+$H$2,データ貼付!$B$3:$F$102,5,FALSE))</f>
        <v/>
      </c>
      <c r="I14" t="str">
        <f>IF(ISERROR(VLOOKUP($B14*10+$I$2,データ貼付!$B$3:$F$102,5,FALSE)),"",VLOOKUP($B14*10+$I$2,データ貼付!$B$3:$F$102,5,FALSE))</f>
        <v/>
      </c>
      <c r="J14" t="str">
        <f t="shared" si="0"/>
        <v/>
      </c>
      <c r="K14" t="str">
        <f t="shared" si="1"/>
        <v/>
      </c>
    </row>
    <row r="15" spans="2:11" x14ac:dyDescent="0.2">
      <c r="B15">
        <v>13</v>
      </c>
      <c r="C15" t="e">
        <f>VLOOKUP($B15,データ貼付!$A$3:$I$102,4,FALSE)</f>
        <v>#N/A</v>
      </c>
      <c r="D15" t="e">
        <f>VLOOKUP($B15,データ貼付!$A$3:$I$102,5,FALSE)</f>
        <v>#N/A</v>
      </c>
      <c r="E15" t="str">
        <f>IF(ISERROR(VLOOKUP($B15*10+$E$2,データ貼付!$B$3:$F$102,5,FALSE)),"",VLOOKUP($B15*10+$E$2,データ貼付!$B$3:$F$102,5,FALSE))</f>
        <v/>
      </c>
      <c r="F15" t="str">
        <f>IF(ISERROR(VLOOKUP($B15*10+$F$2,データ貼付!$B$3:$F$102,5,FALSE)),"",VLOOKUP($B15*10+$F$2,データ貼付!$B$3:$F$102,5,FALSE))</f>
        <v/>
      </c>
      <c r="G15" t="str">
        <f>IF(ISERROR(VLOOKUP($B15*10+$G$2,データ貼付!$B$3:$F$102,5,FALSE)),"",VLOOKUP($B15*10+$G$2,データ貼付!$B$3:$F$102,5,FALSE))</f>
        <v/>
      </c>
      <c r="H15" t="str">
        <f>IF(ISERROR(VLOOKUP($B15*10+$H$2,データ貼付!$B$3:$F$102,5,FALSE)),"",VLOOKUP($B15*10+$H$2,データ貼付!$B$3:$F$102,5,FALSE))</f>
        <v/>
      </c>
      <c r="I15" t="str">
        <f>IF(ISERROR(VLOOKUP($B15*10+$I$2,データ貼付!$B$3:$F$102,5,FALSE)),"",VLOOKUP($B15*10+$I$2,データ貼付!$B$3:$F$102,5,FALSE))</f>
        <v/>
      </c>
      <c r="J15" t="str">
        <f t="shared" si="0"/>
        <v/>
      </c>
      <c r="K15" t="str">
        <f t="shared" si="1"/>
        <v/>
      </c>
    </row>
    <row r="16" spans="2:11" x14ac:dyDescent="0.2">
      <c r="B16">
        <v>14</v>
      </c>
      <c r="C16" t="e">
        <f>VLOOKUP($B16,データ貼付!$A$3:$I$102,4,FALSE)</f>
        <v>#N/A</v>
      </c>
      <c r="D16" t="e">
        <f>VLOOKUP($B16,データ貼付!$A$3:$I$102,5,FALSE)</f>
        <v>#N/A</v>
      </c>
      <c r="E16" t="str">
        <f>IF(ISERROR(VLOOKUP($B16*10+$E$2,データ貼付!$B$3:$F$102,5,FALSE)),"",VLOOKUP($B16*10+$E$2,データ貼付!$B$3:$F$102,5,FALSE))</f>
        <v/>
      </c>
      <c r="F16" t="str">
        <f>IF(ISERROR(VLOOKUP($B16*10+$F$2,データ貼付!$B$3:$F$102,5,FALSE)),"",VLOOKUP($B16*10+$F$2,データ貼付!$B$3:$F$102,5,FALSE))</f>
        <v/>
      </c>
      <c r="G16" t="str">
        <f>IF(ISERROR(VLOOKUP($B16*10+$G$2,データ貼付!$B$3:$F$102,5,FALSE)),"",VLOOKUP($B16*10+$G$2,データ貼付!$B$3:$F$102,5,FALSE))</f>
        <v/>
      </c>
      <c r="H16" t="str">
        <f>IF(ISERROR(VLOOKUP($B16*10+$H$2,データ貼付!$B$3:$F$102,5,FALSE)),"",VLOOKUP($B16*10+$H$2,データ貼付!$B$3:$F$102,5,FALSE))</f>
        <v/>
      </c>
      <c r="I16" t="str">
        <f>IF(ISERROR(VLOOKUP($B16*10+$I$2,データ貼付!$B$3:$F$102,5,FALSE)),"",VLOOKUP($B16*10+$I$2,データ貼付!$B$3:$F$102,5,FALSE))</f>
        <v/>
      </c>
      <c r="J16" t="str">
        <f t="shared" si="0"/>
        <v/>
      </c>
      <c r="K16" t="str">
        <f t="shared" si="1"/>
        <v/>
      </c>
    </row>
    <row r="17" spans="2:11" x14ac:dyDescent="0.2">
      <c r="B17">
        <v>15</v>
      </c>
      <c r="C17" t="e">
        <f>VLOOKUP($B17,データ貼付!$A$3:$I$102,4,FALSE)</f>
        <v>#N/A</v>
      </c>
      <c r="D17" t="e">
        <f>VLOOKUP($B17,データ貼付!$A$3:$I$102,5,FALSE)</f>
        <v>#N/A</v>
      </c>
      <c r="E17" t="str">
        <f>IF(ISERROR(VLOOKUP($B17*10+$E$2,データ貼付!$B$3:$F$102,5,FALSE)),"",VLOOKUP($B17*10+$E$2,データ貼付!$B$3:$F$102,5,FALSE))</f>
        <v/>
      </c>
      <c r="F17" t="str">
        <f>IF(ISERROR(VLOOKUP($B17*10+$F$2,データ貼付!$B$3:$F$102,5,FALSE)),"",VLOOKUP($B17*10+$F$2,データ貼付!$B$3:$F$102,5,FALSE))</f>
        <v/>
      </c>
      <c r="G17" t="str">
        <f>IF(ISERROR(VLOOKUP($B17*10+$G$2,データ貼付!$B$3:$F$102,5,FALSE)),"",VLOOKUP($B17*10+$G$2,データ貼付!$B$3:$F$102,5,FALSE))</f>
        <v/>
      </c>
      <c r="H17" t="str">
        <f>IF(ISERROR(VLOOKUP($B17*10+$H$2,データ貼付!$B$3:$F$102,5,FALSE)),"",VLOOKUP($B17*10+$H$2,データ貼付!$B$3:$F$102,5,FALSE))</f>
        <v/>
      </c>
      <c r="I17" t="str">
        <f>IF(ISERROR(VLOOKUP($B17*10+$I$2,データ貼付!$B$3:$F$102,5,FALSE)),"",VLOOKUP($B17*10+$I$2,データ貼付!$B$3:$F$102,5,FALSE))</f>
        <v/>
      </c>
      <c r="J17" t="str">
        <f t="shared" si="0"/>
        <v/>
      </c>
      <c r="K17" t="str">
        <f t="shared" si="1"/>
        <v/>
      </c>
    </row>
    <row r="18" spans="2:11" x14ac:dyDescent="0.2">
      <c r="B18">
        <v>16</v>
      </c>
      <c r="C18" t="e">
        <f>VLOOKUP($B18,データ貼付!$A$3:$I$102,4,FALSE)</f>
        <v>#N/A</v>
      </c>
      <c r="D18" t="e">
        <f>VLOOKUP($B18,データ貼付!$A$3:$I$102,5,FALSE)</f>
        <v>#N/A</v>
      </c>
      <c r="E18" t="str">
        <f>IF(ISERROR(VLOOKUP($B18*10+$E$2,データ貼付!$B$3:$F$102,5,FALSE)),"",VLOOKUP($B18*10+$E$2,データ貼付!$B$3:$F$102,5,FALSE))</f>
        <v/>
      </c>
      <c r="F18" t="str">
        <f>IF(ISERROR(VLOOKUP($B18*10+$F$2,データ貼付!$B$3:$F$102,5,FALSE)),"",VLOOKUP($B18*10+$F$2,データ貼付!$B$3:$F$102,5,FALSE))</f>
        <v/>
      </c>
      <c r="G18" t="str">
        <f>IF(ISERROR(VLOOKUP($B18*10+$G$2,データ貼付!$B$3:$F$102,5,FALSE)),"",VLOOKUP($B18*10+$G$2,データ貼付!$B$3:$F$102,5,FALSE))</f>
        <v/>
      </c>
      <c r="H18" t="str">
        <f>IF(ISERROR(VLOOKUP($B18*10+$H$2,データ貼付!$B$3:$F$102,5,FALSE)),"",VLOOKUP($B18*10+$H$2,データ貼付!$B$3:$F$102,5,FALSE))</f>
        <v/>
      </c>
      <c r="I18" t="str">
        <f>IF(ISERROR(VLOOKUP($B18*10+$I$2,データ貼付!$B$3:$F$102,5,FALSE)),"",VLOOKUP($B18*10+$I$2,データ貼付!$B$3:$F$102,5,FALSE))</f>
        <v/>
      </c>
      <c r="J18" t="str">
        <f t="shared" si="0"/>
        <v/>
      </c>
      <c r="K18" t="str">
        <f t="shared" si="1"/>
        <v/>
      </c>
    </row>
    <row r="19" spans="2:11" x14ac:dyDescent="0.2">
      <c r="B19">
        <v>17</v>
      </c>
      <c r="C19" t="e">
        <f>VLOOKUP($B19,データ貼付!$A$3:$I$102,4,FALSE)</f>
        <v>#N/A</v>
      </c>
      <c r="D19" t="e">
        <f>VLOOKUP($B19,データ貼付!$A$3:$I$102,5,FALSE)</f>
        <v>#N/A</v>
      </c>
      <c r="E19" t="str">
        <f>IF(ISERROR(VLOOKUP($B19*10+$E$2,データ貼付!$B$3:$F$102,5,FALSE)),"",VLOOKUP($B19*10+$E$2,データ貼付!$B$3:$F$102,5,FALSE))</f>
        <v/>
      </c>
      <c r="F19" t="str">
        <f>IF(ISERROR(VLOOKUP($B19*10+$F$2,データ貼付!$B$3:$F$102,5,FALSE)),"",VLOOKUP($B19*10+$F$2,データ貼付!$B$3:$F$102,5,FALSE))</f>
        <v/>
      </c>
      <c r="G19" t="str">
        <f>IF(ISERROR(VLOOKUP($B19*10+$G$2,データ貼付!$B$3:$F$102,5,FALSE)),"",VLOOKUP($B19*10+$G$2,データ貼付!$B$3:$F$102,5,FALSE))</f>
        <v/>
      </c>
      <c r="H19" t="str">
        <f>IF(ISERROR(VLOOKUP($B19*10+$H$2,データ貼付!$B$3:$F$102,5,FALSE)),"",VLOOKUP($B19*10+$H$2,データ貼付!$B$3:$F$102,5,FALSE))</f>
        <v/>
      </c>
      <c r="I19" t="str">
        <f>IF(ISERROR(VLOOKUP($B19*10+$I$2,データ貼付!$B$3:$F$102,5,FALSE)),"",VLOOKUP($B19*10+$I$2,データ貼付!$B$3:$F$102,5,FALSE))</f>
        <v/>
      </c>
      <c r="J19" t="str">
        <f t="shared" si="0"/>
        <v/>
      </c>
      <c r="K19" t="str">
        <f t="shared" si="1"/>
        <v/>
      </c>
    </row>
    <row r="20" spans="2:11" x14ac:dyDescent="0.2">
      <c r="B20">
        <v>18</v>
      </c>
      <c r="C20" t="e">
        <f>VLOOKUP($B20,データ貼付!$A$3:$I$102,4,FALSE)</f>
        <v>#N/A</v>
      </c>
      <c r="D20" t="e">
        <f>VLOOKUP($B20,データ貼付!$A$3:$I$102,5,FALSE)</f>
        <v>#N/A</v>
      </c>
      <c r="E20" t="str">
        <f>IF(ISERROR(VLOOKUP($B20*10+$E$2,データ貼付!$B$3:$F$102,5,FALSE)),"",VLOOKUP($B20*10+$E$2,データ貼付!$B$3:$F$102,5,FALSE))</f>
        <v/>
      </c>
      <c r="F20" t="str">
        <f>IF(ISERROR(VLOOKUP($B20*10+$F$2,データ貼付!$B$3:$F$102,5,FALSE)),"",VLOOKUP($B20*10+$F$2,データ貼付!$B$3:$F$102,5,FALSE))</f>
        <v/>
      </c>
      <c r="G20" t="str">
        <f>IF(ISERROR(VLOOKUP($B20*10+$G$2,データ貼付!$B$3:$F$102,5,FALSE)),"",VLOOKUP($B20*10+$G$2,データ貼付!$B$3:$F$102,5,FALSE))</f>
        <v/>
      </c>
      <c r="H20" t="str">
        <f>IF(ISERROR(VLOOKUP($B20*10+$H$2,データ貼付!$B$3:$F$102,5,FALSE)),"",VLOOKUP($B20*10+$H$2,データ貼付!$B$3:$F$102,5,FALSE))</f>
        <v/>
      </c>
      <c r="I20" t="str">
        <f>IF(ISERROR(VLOOKUP($B20*10+$I$2,データ貼付!$B$3:$F$102,5,FALSE)),"",VLOOKUP($B20*10+$I$2,データ貼付!$B$3:$F$102,5,FALSE))</f>
        <v/>
      </c>
      <c r="J20" t="str">
        <f t="shared" si="0"/>
        <v/>
      </c>
      <c r="K20" t="str">
        <f t="shared" si="1"/>
        <v/>
      </c>
    </row>
    <row r="21" spans="2:11" x14ac:dyDescent="0.2">
      <c r="B21">
        <v>19</v>
      </c>
      <c r="C21" t="e">
        <f>VLOOKUP($B21,データ貼付!$A$3:$I$102,4,FALSE)</f>
        <v>#N/A</v>
      </c>
      <c r="D21" t="e">
        <f>VLOOKUP($B21,データ貼付!$A$3:$I$102,5,FALSE)</f>
        <v>#N/A</v>
      </c>
      <c r="E21" t="str">
        <f>IF(ISERROR(VLOOKUP($B21*10+$E$2,データ貼付!$B$3:$F$102,5,FALSE)),"",VLOOKUP($B21*10+$E$2,データ貼付!$B$3:$F$102,5,FALSE))</f>
        <v/>
      </c>
      <c r="F21" t="str">
        <f>IF(ISERROR(VLOOKUP($B21*10+$F$2,データ貼付!$B$3:$F$102,5,FALSE)),"",VLOOKUP($B21*10+$F$2,データ貼付!$B$3:$F$102,5,FALSE))</f>
        <v/>
      </c>
      <c r="G21" t="str">
        <f>IF(ISERROR(VLOOKUP($B21*10+$G$2,データ貼付!$B$3:$F$102,5,FALSE)),"",VLOOKUP($B21*10+$G$2,データ貼付!$B$3:$F$102,5,FALSE))</f>
        <v/>
      </c>
      <c r="H21" t="str">
        <f>IF(ISERROR(VLOOKUP($B21*10+$H$2,データ貼付!$B$3:$F$102,5,FALSE)),"",VLOOKUP($B21*10+$H$2,データ貼付!$B$3:$F$102,5,FALSE))</f>
        <v/>
      </c>
      <c r="I21" t="str">
        <f>IF(ISERROR(VLOOKUP($B21*10+$I$2,データ貼付!$B$3:$F$102,5,FALSE)),"",VLOOKUP($B21*10+$I$2,データ貼付!$B$3:$F$102,5,FALSE))</f>
        <v/>
      </c>
      <c r="J21" t="str">
        <f t="shared" si="0"/>
        <v/>
      </c>
      <c r="K21" t="str">
        <f t="shared" si="1"/>
        <v/>
      </c>
    </row>
    <row r="22" spans="2:11" x14ac:dyDescent="0.2">
      <c r="B22">
        <v>20</v>
      </c>
      <c r="C22" t="e">
        <f>VLOOKUP($B22,データ貼付!$A$3:$I$102,4,FALSE)</f>
        <v>#N/A</v>
      </c>
      <c r="D22" t="e">
        <f>VLOOKUP($B22,データ貼付!$A$3:$I$102,5,FALSE)</f>
        <v>#N/A</v>
      </c>
      <c r="E22" t="str">
        <f>IF(ISERROR(VLOOKUP($B22*10+$E$2,データ貼付!$B$3:$F$102,5,FALSE)),"",VLOOKUP($B22*10+$E$2,データ貼付!$B$3:$F$102,5,FALSE))</f>
        <v/>
      </c>
      <c r="F22" t="str">
        <f>IF(ISERROR(VLOOKUP($B22*10+$F$2,データ貼付!$B$3:$F$102,5,FALSE)),"",VLOOKUP($B22*10+$F$2,データ貼付!$B$3:$F$102,5,FALSE))</f>
        <v/>
      </c>
      <c r="G22" t="str">
        <f>IF(ISERROR(VLOOKUP($B22*10+$G$2,データ貼付!$B$3:$F$102,5,FALSE)),"",VLOOKUP($B22*10+$G$2,データ貼付!$B$3:$F$102,5,FALSE))</f>
        <v/>
      </c>
      <c r="H22" t="str">
        <f>IF(ISERROR(VLOOKUP($B22*10+$H$2,データ貼付!$B$3:$F$102,5,FALSE)),"",VLOOKUP($B22*10+$H$2,データ貼付!$B$3:$F$102,5,FALSE))</f>
        <v/>
      </c>
      <c r="I22" t="str">
        <f>IF(ISERROR(VLOOKUP($B22*10+$I$2,データ貼付!$B$3:$F$102,5,FALSE)),"",VLOOKUP($B22*10+$I$2,データ貼付!$B$3:$F$102,5,FALSE))</f>
        <v/>
      </c>
      <c r="J22" t="str">
        <f t="shared" si="0"/>
        <v/>
      </c>
      <c r="K22" t="str">
        <f t="shared" si="1"/>
        <v/>
      </c>
    </row>
    <row r="23" spans="2:11" x14ac:dyDescent="0.2">
      <c r="B23">
        <v>21</v>
      </c>
      <c r="C23" t="e">
        <f>VLOOKUP($B23,データ貼付!$A$3:$I$102,4,FALSE)</f>
        <v>#N/A</v>
      </c>
      <c r="D23" t="e">
        <f>VLOOKUP($B23,データ貼付!$A$3:$I$102,5,FALSE)</f>
        <v>#N/A</v>
      </c>
      <c r="E23" t="str">
        <f>IF(ISERROR(VLOOKUP($B23*10+$E$2,データ貼付!$B$3:$F$102,5,FALSE)),"",VLOOKUP($B23*10+$E$2,データ貼付!$B$3:$F$102,5,FALSE))</f>
        <v/>
      </c>
      <c r="F23" t="str">
        <f>IF(ISERROR(VLOOKUP($B23*10+$F$2,データ貼付!$B$3:$F$102,5,FALSE)),"",VLOOKUP($B23*10+$F$2,データ貼付!$B$3:$F$102,5,FALSE))</f>
        <v/>
      </c>
      <c r="G23" t="str">
        <f>IF(ISERROR(VLOOKUP($B23*10+$G$2,データ貼付!$B$3:$F$102,5,FALSE)),"",VLOOKUP($B23*10+$G$2,データ貼付!$B$3:$F$102,5,FALSE))</f>
        <v/>
      </c>
      <c r="H23" t="str">
        <f>IF(ISERROR(VLOOKUP($B23*10+$H$2,データ貼付!$B$3:$F$102,5,FALSE)),"",VLOOKUP($B23*10+$H$2,データ貼付!$B$3:$F$102,5,FALSE))</f>
        <v/>
      </c>
      <c r="I23" t="str">
        <f>IF(ISERROR(VLOOKUP($B23*10+$I$2,データ貼付!$B$3:$F$102,5,FALSE)),"",VLOOKUP($B23*10+$I$2,データ貼付!$B$3:$F$102,5,FALSE))</f>
        <v/>
      </c>
      <c r="J23" t="str">
        <f t="shared" si="0"/>
        <v/>
      </c>
      <c r="K23" t="str">
        <f t="shared" si="1"/>
        <v/>
      </c>
    </row>
    <row r="24" spans="2:11" x14ac:dyDescent="0.2">
      <c r="B24">
        <v>22</v>
      </c>
      <c r="C24" t="e">
        <f>VLOOKUP($B24,データ貼付!$A$3:$I$102,4,FALSE)</f>
        <v>#N/A</v>
      </c>
      <c r="D24" t="e">
        <f>VLOOKUP($B24,データ貼付!$A$3:$I$102,5,FALSE)</f>
        <v>#N/A</v>
      </c>
      <c r="E24" t="str">
        <f>IF(ISERROR(VLOOKUP($B24*10+$E$2,データ貼付!$B$3:$F$102,5,FALSE)),"",VLOOKUP($B24*10+$E$2,データ貼付!$B$3:$F$102,5,FALSE))</f>
        <v/>
      </c>
      <c r="F24" t="str">
        <f>IF(ISERROR(VLOOKUP($B24*10+$F$2,データ貼付!$B$3:$F$102,5,FALSE)),"",VLOOKUP($B24*10+$F$2,データ貼付!$B$3:$F$102,5,FALSE))</f>
        <v/>
      </c>
      <c r="G24" t="str">
        <f>IF(ISERROR(VLOOKUP($B24*10+$G$2,データ貼付!$B$3:$F$102,5,FALSE)),"",VLOOKUP($B24*10+$G$2,データ貼付!$B$3:$F$102,5,FALSE))</f>
        <v/>
      </c>
      <c r="H24" t="str">
        <f>IF(ISERROR(VLOOKUP($B24*10+$H$2,データ貼付!$B$3:$F$102,5,FALSE)),"",VLOOKUP($B24*10+$H$2,データ貼付!$B$3:$F$102,5,FALSE))</f>
        <v/>
      </c>
      <c r="I24" t="str">
        <f>IF(ISERROR(VLOOKUP($B24*10+$I$2,データ貼付!$B$3:$F$102,5,FALSE)),"",VLOOKUP($B24*10+$I$2,データ貼付!$B$3:$F$102,5,FALSE))</f>
        <v/>
      </c>
      <c r="J24" t="str">
        <f t="shared" si="0"/>
        <v/>
      </c>
      <c r="K24" t="str">
        <f t="shared" si="1"/>
        <v/>
      </c>
    </row>
    <row r="25" spans="2:11" x14ac:dyDescent="0.2">
      <c r="B25">
        <v>23</v>
      </c>
      <c r="C25" t="e">
        <f>VLOOKUP($B25,データ貼付!$A$3:$I$102,4,FALSE)</f>
        <v>#N/A</v>
      </c>
      <c r="D25" t="e">
        <f>VLOOKUP($B25,データ貼付!$A$3:$I$102,5,FALSE)</f>
        <v>#N/A</v>
      </c>
      <c r="E25" t="str">
        <f>IF(ISERROR(VLOOKUP($B25*10+$E$2,データ貼付!$B$3:$F$102,5,FALSE)),"",VLOOKUP($B25*10+$E$2,データ貼付!$B$3:$F$102,5,FALSE))</f>
        <v/>
      </c>
      <c r="F25" t="str">
        <f>IF(ISERROR(VLOOKUP($B25*10+$F$2,データ貼付!$B$3:$F$102,5,FALSE)),"",VLOOKUP($B25*10+$F$2,データ貼付!$B$3:$F$102,5,FALSE))</f>
        <v/>
      </c>
      <c r="G25" t="str">
        <f>IF(ISERROR(VLOOKUP($B25*10+$G$2,データ貼付!$B$3:$F$102,5,FALSE)),"",VLOOKUP($B25*10+$G$2,データ貼付!$B$3:$F$102,5,FALSE))</f>
        <v/>
      </c>
      <c r="H25" t="str">
        <f>IF(ISERROR(VLOOKUP($B25*10+$H$2,データ貼付!$B$3:$F$102,5,FALSE)),"",VLOOKUP($B25*10+$H$2,データ貼付!$B$3:$F$102,5,FALSE))</f>
        <v/>
      </c>
      <c r="I25" t="str">
        <f>IF(ISERROR(VLOOKUP($B25*10+$I$2,データ貼付!$B$3:$F$102,5,FALSE)),"",VLOOKUP($B25*10+$I$2,データ貼付!$B$3:$F$102,5,FALSE))</f>
        <v/>
      </c>
      <c r="J25" t="str">
        <f t="shared" si="0"/>
        <v/>
      </c>
      <c r="K25" t="str">
        <f t="shared" si="1"/>
        <v/>
      </c>
    </row>
    <row r="26" spans="2:11" x14ac:dyDescent="0.2">
      <c r="B26">
        <v>24</v>
      </c>
      <c r="C26" t="e">
        <f>VLOOKUP($B26,データ貼付!$A$3:$I$102,4,FALSE)</f>
        <v>#N/A</v>
      </c>
      <c r="D26" t="e">
        <f>VLOOKUP($B26,データ貼付!$A$3:$I$102,5,FALSE)</f>
        <v>#N/A</v>
      </c>
      <c r="E26" t="str">
        <f>IF(ISERROR(VLOOKUP($B26*10+$E$2,データ貼付!$B$3:$F$102,5,FALSE)),"",VLOOKUP($B26*10+$E$2,データ貼付!$B$3:$F$102,5,FALSE))</f>
        <v/>
      </c>
      <c r="F26" t="str">
        <f>IF(ISERROR(VLOOKUP($B26*10+$F$2,データ貼付!$B$3:$F$102,5,FALSE)),"",VLOOKUP($B26*10+$F$2,データ貼付!$B$3:$F$102,5,FALSE))</f>
        <v/>
      </c>
      <c r="G26" t="str">
        <f>IF(ISERROR(VLOOKUP($B26*10+$G$2,データ貼付!$B$3:$F$102,5,FALSE)),"",VLOOKUP($B26*10+$G$2,データ貼付!$B$3:$F$102,5,FALSE))</f>
        <v/>
      </c>
      <c r="H26" t="str">
        <f>IF(ISERROR(VLOOKUP($B26*10+$H$2,データ貼付!$B$3:$F$102,5,FALSE)),"",VLOOKUP($B26*10+$H$2,データ貼付!$B$3:$F$102,5,FALSE))</f>
        <v/>
      </c>
      <c r="I26" t="str">
        <f>IF(ISERROR(VLOOKUP($B26*10+$I$2,データ貼付!$B$3:$F$102,5,FALSE)),"",VLOOKUP($B26*10+$I$2,データ貼付!$B$3:$F$102,5,FALSE))</f>
        <v/>
      </c>
      <c r="J26" t="str">
        <f t="shared" si="0"/>
        <v/>
      </c>
      <c r="K26" t="str">
        <f t="shared" si="1"/>
        <v/>
      </c>
    </row>
    <row r="27" spans="2:11" x14ac:dyDescent="0.2">
      <c r="B27">
        <v>25</v>
      </c>
      <c r="C27" t="e">
        <f>VLOOKUP($B27,データ貼付!$A$3:$I$102,4,FALSE)</f>
        <v>#N/A</v>
      </c>
      <c r="D27" t="e">
        <f>VLOOKUP($B27,データ貼付!$A$3:$I$102,5,FALSE)</f>
        <v>#N/A</v>
      </c>
      <c r="E27" t="str">
        <f>IF(ISERROR(VLOOKUP($B27*10+$E$2,データ貼付!$B$3:$F$102,5,FALSE)),"",VLOOKUP($B27*10+$E$2,データ貼付!$B$3:$F$102,5,FALSE))</f>
        <v/>
      </c>
      <c r="F27" t="str">
        <f>IF(ISERROR(VLOOKUP($B27*10+$F$2,データ貼付!$B$3:$F$102,5,FALSE)),"",VLOOKUP($B27*10+$F$2,データ貼付!$B$3:$F$102,5,FALSE))</f>
        <v/>
      </c>
      <c r="G27" t="str">
        <f>IF(ISERROR(VLOOKUP($B27*10+$G$2,データ貼付!$B$3:$F$102,5,FALSE)),"",VLOOKUP($B27*10+$G$2,データ貼付!$B$3:$F$102,5,FALSE))</f>
        <v/>
      </c>
      <c r="H27" t="str">
        <f>IF(ISERROR(VLOOKUP($B27*10+$H$2,データ貼付!$B$3:$F$102,5,FALSE)),"",VLOOKUP($B27*10+$H$2,データ貼付!$B$3:$F$102,5,FALSE))</f>
        <v/>
      </c>
      <c r="I27" t="str">
        <f>IF(ISERROR(VLOOKUP($B27*10+$I$2,データ貼付!$B$3:$F$102,5,FALSE)),"",VLOOKUP($B27*10+$I$2,データ貼付!$B$3:$F$102,5,FALSE))</f>
        <v/>
      </c>
      <c r="J27" t="str">
        <f t="shared" si="0"/>
        <v/>
      </c>
      <c r="K27" t="str">
        <f t="shared" si="1"/>
        <v/>
      </c>
    </row>
    <row r="28" spans="2:11" x14ac:dyDescent="0.2">
      <c r="B28">
        <v>26</v>
      </c>
      <c r="C28" t="e">
        <f>VLOOKUP($B28,データ貼付!$A$3:$I$102,4,FALSE)</f>
        <v>#N/A</v>
      </c>
      <c r="D28" t="e">
        <f>VLOOKUP($B28,データ貼付!$A$3:$I$102,5,FALSE)</f>
        <v>#N/A</v>
      </c>
      <c r="E28" t="str">
        <f>IF(ISERROR(VLOOKUP($B28*10+$E$2,データ貼付!$B$3:$F$102,5,FALSE)),"",VLOOKUP($B28*10+$E$2,データ貼付!$B$3:$F$102,5,FALSE))</f>
        <v/>
      </c>
      <c r="F28" t="str">
        <f>IF(ISERROR(VLOOKUP($B28*10+$F$2,データ貼付!$B$3:$F$102,5,FALSE)),"",VLOOKUP($B28*10+$F$2,データ貼付!$B$3:$F$102,5,FALSE))</f>
        <v/>
      </c>
      <c r="G28" t="str">
        <f>IF(ISERROR(VLOOKUP($B28*10+$G$2,データ貼付!$B$3:$F$102,5,FALSE)),"",VLOOKUP($B28*10+$G$2,データ貼付!$B$3:$F$102,5,FALSE))</f>
        <v/>
      </c>
      <c r="H28" t="str">
        <f>IF(ISERROR(VLOOKUP($B28*10+$H$2,データ貼付!$B$3:$F$102,5,FALSE)),"",VLOOKUP($B28*10+$H$2,データ貼付!$B$3:$F$102,5,FALSE))</f>
        <v/>
      </c>
      <c r="I28" t="str">
        <f>IF(ISERROR(VLOOKUP($B28*10+$I$2,データ貼付!$B$3:$F$102,5,FALSE)),"",VLOOKUP($B28*10+$I$2,データ貼付!$B$3:$F$102,5,FALSE))</f>
        <v/>
      </c>
      <c r="J28" t="str">
        <f t="shared" si="0"/>
        <v/>
      </c>
      <c r="K28" t="str">
        <f t="shared" si="1"/>
        <v/>
      </c>
    </row>
    <row r="29" spans="2:11" x14ac:dyDescent="0.2">
      <c r="B29">
        <v>27</v>
      </c>
      <c r="C29" t="e">
        <f>VLOOKUP($B29,データ貼付!$A$3:$I$102,4,FALSE)</f>
        <v>#N/A</v>
      </c>
      <c r="D29" t="e">
        <f>VLOOKUP($B29,データ貼付!$A$3:$I$102,5,FALSE)</f>
        <v>#N/A</v>
      </c>
      <c r="E29" t="str">
        <f>IF(ISERROR(VLOOKUP($B29*10+$E$2,データ貼付!$B$3:$F$102,5,FALSE)),"",VLOOKUP($B29*10+$E$2,データ貼付!$B$3:$F$102,5,FALSE))</f>
        <v/>
      </c>
      <c r="F29" t="str">
        <f>IF(ISERROR(VLOOKUP($B29*10+$F$2,データ貼付!$B$3:$F$102,5,FALSE)),"",VLOOKUP($B29*10+$F$2,データ貼付!$B$3:$F$102,5,FALSE))</f>
        <v/>
      </c>
      <c r="G29" t="str">
        <f>IF(ISERROR(VLOOKUP($B29*10+$G$2,データ貼付!$B$3:$F$102,5,FALSE)),"",VLOOKUP($B29*10+$G$2,データ貼付!$B$3:$F$102,5,FALSE))</f>
        <v/>
      </c>
      <c r="H29" t="str">
        <f>IF(ISERROR(VLOOKUP($B29*10+$H$2,データ貼付!$B$3:$F$102,5,FALSE)),"",VLOOKUP($B29*10+$H$2,データ貼付!$B$3:$F$102,5,FALSE))</f>
        <v/>
      </c>
      <c r="I29" t="str">
        <f>IF(ISERROR(VLOOKUP($B29*10+$I$2,データ貼付!$B$3:$F$102,5,FALSE)),"",VLOOKUP($B29*10+$I$2,データ貼付!$B$3:$F$102,5,FALSE))</f>
        <v/>
      </c>
      <c r="J29" t="str">
        <f t="shared" si="0"/>
        <v/>
      </c>
      <c r="K29" t="str">
        <f t="shared" si="1"/>
        <v/>
      </c>
    </row>
    <row r="30" spans="2:11" x14ac:dyDescent="0.2">
      <c r="B30">
        <v>28</v>
      </c>
      <c r="C30" t="e">
        <f>VLOOKUP($B30,データ貼付!$A$3:$I$102,4,FALSE)</f>
        <v>#N/A</v>
      </c>
      <c r="D30" t="e">
        <f>VLOOKUP($B30,データ貼付!$A$3:$I$102,5,FALSE)</f>
        <v>#N/A</v>
      </c>
      <c r="E30" t="str">
        <f>IF(ISERROR(VLOOKUP($B30*10+$E$2,データ貼付!$B$3:$F$102,5,FALSE)),"",VLOOKUP($B30*10+$E$2,データ貼付!$B$3:$F$102,5,FALSE))</f>
        <v/>
      </c>
      <c r="F30" t="str">
        <f>IF(ISERROR(VLOOKUP($B30*10+$F$2,データ貼付!$B$3:$F$102,5,FALSE)),"",VLOOKUP($B30*10+$F$2,データ貼付!$B$3:$F$102,5,FALSE))</f>
        <v/>
      </c>
      <c r="G30" t="str">
        <f>IF(ISERROR(VLOOKUP($B30*10+$G$2,データ貼付!$B$3:$F$102,5,FALSE)),"",VLOOKUP($B30*10+$G$2,データ貼付!$B$3:$F$102,5,FALSE))</f>
        <v/>
      </c>
      <c r="H30" t="str">
        <f>IF(ISERROR(VLOOKUP($B30*10+$H$2,データ貼付!$B$3:$F$102,5,FALSE)),"",VLOOKUP($B30*10+$H$2,データ貼付!$B$3:$F$102,5,FALSE))</f>
        <v/>
      </c>
      <c r="I30" t="str">
        <f>IF(ISERROR(VLOOKUP($B30*10+$I$2,データ貼付!$B$3:$F$102,5,FALSE)),"",VLOOKUP($B30*10+$I$2,データ貼付!$B$3:$F$102,5,FALSE))</f>
        <v/>
      </c>
      <c r="J30" t="str">
        <f t="shared" si="0"/>
        <v/>
      </c>
      <c r="K30" t="str">
        <f t="shared" si="1"/>
        <v/>
      </c>
    </row>
    <row r="31" spans="2:11" x14ac:dyDescent="0.2">
      <c r="B31">
        <v>29</v>
      </c>
      <c r="C31" t="e">
        <f>VLOOKUP($B31,データ貼付!$A$3:$I$102,4,FALSE)</f>
        <v>#N/A</v>
      </c>
      <c r="D31" t="e">
        <f>VLOOKUP($B31,データ貼付!$A$3:$I$102,5,FALSE)</f>
        <v>#N/A</v>
      </c>
      <c r="E31" t="str">
        <f>IF(ISERROR(VLOOKUP($B31*10+$E$2,データ貼付!$B$3:$F$102,5,FALSE)),"",VLOOKUP($B31*10+$E$2,データ貼付!$B$3:$F$102,5,FALSE))</f>
        <v/>
      </c>
      <c r="F31" t="str">
        <f>IF(ISERROR(VLOOKUP($B31*10+$F$2,データ貼付!$B$3:$F$102,5,FALSE)),"",VLOOKUP($B31*10+$F$2,データ貼付!$B$3:$F$102,5,FALSE))</f>
        <v/>
      </c>
      <c r="G31" t="str">
        <f>IF(ISERROR(VLOOKUP($B31*10+$G$2,データ貼付!$B$3:$F$102,5,FALSE)),"",VLOOKUP($B31*10+$G$2,データ貼付!$B$3:$F$102,5,FALSE))</f>
        <v/>
      </c>
      <c r="H31" t="str">
        <f>IF(ISERROR(VLOOKUP($B31*10+$H$2,データ貼付!$B$3:$F$102,5,FALSE)),"",VLOOKUP($B31*10+$H$2,データ貼付!$B$3:$F$102,5,FALSE))</f>
        <v/>
      </c>
      <c r="I31" t="str">
        <f>IF(ISERROR(VLOOKUP($B31*10+$I$2,データ貼付!$B$3:$F$102,5,FALSE)),"",VLOOKUP($B31*10+$I$2,データ貼付!$B$3:$F$102,5,FALSE))</f>
        <v/>
      </c>
      <c r="J31" t="str">
        <f t="shared" si="0"/>
        <v/>
      </c>
      <c r="K31" t="str">
        <f t="shared" si="1"/>
        <v/>
      </c>
    </row>
    <row r="32" spans="2:11" x14ac:dyDescent="0.2">
      <c r="B32">
        <v>30</v>
      </c>
      <c r="C32" t="e">
        <f>VLOOKUP($B32,データ貼付!$A$3:$I$102,4,FALSE)</f>
        <v>#N/A</v>
      </c>
      <c r="D32" t="e">
        <f>VLOOKUP($B32,データ貼付!$A$3:$I$102,5,FALSE)</f>
        <v>#N/A</v>
      </c>
      <c r="E32" t="str">
        <f>IF(ISERROR(VLOOKUP($B32*10+$E$2,データ貼付!$B$3:$F$102,5,FALSE)),"",VLOOKUP($B32*10+$E$2,データ貼付!$B$3:$F$102,5,FALSE))</f>
        <v/>
      </c>
      <c r="F32" t="str">
        <f>IF(ISERROR(VLOOKUP($B32*10+$F$2,データ貼付!$B$3:$F$102,5,FALSE)),"",VLOOKUP($B32*10+$F$2,データ貼付!$B$3:$F$102,5,FALSE))</f>
        <v/>
      </c>
      <c r="G32" t="str">
        <f>IF(ISERROR(VLOOKUP($B32*10+$G$2,データ貼付!$B$3:$F$102,5,FALSE)),"",VLOOKUP($B32*10+$G$2,データ貼付!$B$3:$F$102,5,FALSE))</f>
        <v/>
      </c>
      <c r="H32" t="str">
        <f>IF(ISERROR(VLOOKUP($B32*10+$H$2,データ貼付!$B$3:$F$102,5,FALSE)),"",VLOOKUP($B32*10+$H$2,データ貼付!$B$3:$F$102,5,FALSE))</f>
        <v/>
      </c>
      <c r="I32" t="str">
        <f>IF(ISERROR(VLOOKUP($B32*10+$I$2,データ貼付!$B$3:$F$102,5,FALSE)),"",VLOOKUP($B32*10+$I$2,データ貼付!$B$3:$F$102,5,FALSE))</f>
        <v/>
      </c>
      <c r="J32" t="str">
        <f t="shared" si="0"/>
        <v/>
      </c>
      <c r="K32" t="str">
        <f t="shared" si="1"/>
        <v/>
      </c>
    </row>
    <row r="33" spans="2:11" x14ac:dyDescent="0.2">
      <c r="B33">
        <v>31</v>
      </c>
      <c r="C33" t="e">
        <f>VLOOKUP($B33,データ貼付!$A$3:$I$102,4,FALSE)</f>
        <v>#N/A</v>
      </c>
      <c r="D33" t="e">
        <f>VLOOKUP($B33,データ貼付!$A$3:$I$102,5,FALSE)</f>
        <v>#N/A</v>
      </c>
      <c r="E33" t="str">
        <f>IF(ISERROR(VLOOKUP($B33*10+$E$2,データ貼付!$B$3:$F$102,5,FALSE)),"",VLOOKUP($B33*10+$E$2,データ貼付!$B$3:$F$102,5,FALSE))</f>
        <v/>
      </c>
      <c r="F33" t="str">
        <f>IF(ISERROR(VLOOKUP($B33*10+$F$2,データ貼付!$B$3:$F$102,5,FALSE)),"",VLOOKUP($B33*10+$F$2,データ貼付!$B$3:$F$102,5,FALSE))</f>
        <v/>
      </c>
      <c r="G33" t="str">
        <f>IF(ISERROR(VLOOKUP($B33*10+$G$2,データ貼付!$B$3:$F$102,5,FALSE)),"",VLOOKUP($B33*10+$G$2,データ貼付!$B$3:$F$102,5,FALSE))</f>
        <v/>
      </c>
      <c r="H33" t="str">
        <f>IF(ISERROR(VLOOKUP($B33*10+$H$2,データ貼付!$B$3:$F$102,5,FALSE)),"",VLOOKUP($B33*10+$H$2,データ貼付!$B$3:$F$102,5,FALSE))</f>
        <v/>
      </c>
      <c r="I33" t="str">
        <f>IF(ISERROR(VLOOKUP($B33*10+$I$2,データ貼付!$B$3:$F$102,5,FALSE)),"",VLOOKUP($B33*10+$I$2,データ貼付!$B$3:$F$102,5,FALSE))</f>
        <v/>
      </c>
      <c r="J33" t="str">
        <f t="shared" si="0"/>
        <v/>
      </c>
      <c r="K33" t="str">
        <f t="shared" si="1"/>
        <v/>
      </c>
    </row>
    <row r="34" spans="2:11" x14ac:dyDescent="0.2">
      <c r="B34">
        <v>32</v>
      </c>
      <c r="C34" t="e">
        <f>VLOOKUP($B34,データ貼付!$A$3:$I$102,4,FALSE)</f>
        <v>#N/A</v>
      </c>
      <c r="D34" t="e">
        <f>VLOOKUP($B34,データ貼付!$A$3:$I$102,5,FALSE)</f>
        <v>#N/A</v>
      </c>
      <c r="E34" t="str">
        <f>IF(ISERROR(VLOOKUP($B34*10+$E$2,データ貼付!$B$3:$F$102,5,FALSE)),"",VLOOKUP($B34*10+$E$2,データ貼付!$B$3:$F$102,5,FALSE))</f>
        <v/>
      </c>
      <c r="F34" t="str">
        <f>IF(ISERROR(VLOOKUP($B34*10+$F$2,データ貼付!$B$3:$F$102,5,FALSE)),"",VLOOKUP($B34*10+$F$2,データ貼付!$B$3:$F$102,5,FALSE))</f>
        <v/>
      </c>
      <c r="G34" t="str">
        <f>IF(ISERROR(VLOOKUP($B34*10+$G$2,データ貼付!$B$3:$F$102,5,FALSE)),"",VLOOKUP($B34*10+$G$2,データ貼付!$B$3:$F$102,5,FALSE))</f>
        <v/>
      </c>
      <c r="H34" t="str">
        <f>IF(ISERROR(VLOOKUP($B34*10+$H$2,データ貼付!$B$3:$F$102,5,FALSE)),"",VLOOKUP($B34*10+$H$2,データ貼付!$B$3:$F$102,5,FALSE))</f>
        <v/>
      </c>
      <c r="I34" t="str">
        <f>IF(ISERROR(VLOOKUP($B34*10+$I$2,データ貼付!$B$3:$F$102,5,FALSE)),"",VLOOKUP($B34*10+$I$2,データ貼付!$B$3:$F$102,5,FALSE))</f>
        <v/>
      </c>
      <c r="J34" t="str">
        <f t="shared" si="0"/>
        <v/>
      </c>
      <c r="K34" t="str">
        <f t="shared" si="1"/>
        <v/>
      </c>
    </row>
    <row r="35" spans="2:11" x14ac:dyDescent="0.2">
      <c r="B35">
        <v>33</v>
      </c>
      <c r="C35" t="e">
        <f>VLOOKUP($B35,データ貼付!$A$3:$I$102,4,FALSE)</f>
        <v>#N/A</v>
      </c>
      <c r="D35" t="e">
        <f>VLOOKUP($B35,データ貼付!$A$3:$I$102,5,FALSE)</f>
        <v>#N/A</v>
      </c>
      <c r="E35" t="str">
        <f>IF(ISERROR(VLOOKUP($B35*10+$E$2,データ貼付!$B$3:$F$102,5,FALSE)),"",VLOOKUP($B35*10+$E$2,データ貼付!$B$3:$F$102,5,FALSE))</f>
        <v/>
      </c>
      <c r="F35" t="str">
        <f>IF(ISERROR(VLOOKUP($B35*10+$F$2,データ貼付!$B$3:$F$102,5,FALSE)),"",VLOOKUP($B35*10+$F$2,データ貼付!$B$3:$F$102,5,FALSE))</f>
        <v/>
      </c>
      <c r="G35" t="str">
        <f>IF(ISERROR(VLOOKUP($B35*10+$G$2,データ貼付!$B$3:$F$102,5,FALSE)),"",VLOOKUP($B35*10+$G$2,データ貼付!$B$3:$F$102,5,FALSE))</f>
        <v/>
      </c>
      <c r="H35" t="str">
        <f>IF(ISERROR(VLOOKUP($B35*10+$H$2,データ貼付!$B$3:$F$102,5,FALSE)),"",VLOOKUP($B35*10+$H$2,データ貼付!$B$3:$F$102,5,FALSE))</f>
        <v/>
      </c>
      <c r="I35" t="str">
        <f>IF(ISERROR(VLOOKUP($B35*10+$I$2,データ貼付!$B$3:$F$102,5,FALSE)),"",VLOOKUP($B35*10+$I$2,データ貼付!$B$3:$F$102,5,FALSE))</f>
        <v/>
      </c>
      <c r="J35" t="str">
        <f t="shared" si="0"/>
        <v/>
      </c>
      <c r="K35" t="str">
        <f t="shared" si="1"/>
        <v/>
      </c>
    </row>
    <row r="36" spans="2:11" x14ac:dyDescent="0.2">
      <c r="B36">
        <v>34</v>
      </c>
      <c r="C36" t="e">
        <f>VLOOKUP($B36,データ貼付!$A$3:$I$102,4,FALSE)</f>
        <v>#N/A</v>
      </c>
      <c r="D36" t="e">
        <f>VLOOKUP($B36,データ貼付!$A$3:$I$102,5,FALSE)</f>
        <v>#N/A</v>
      </c>
      <c r="E36" t="str">
        <f>IF(ISERROR(VLOOKUP($B36*10+$E$2,データ貼付!$B$3:$F$102,5,FALSE)),"",VLOOKUP($B36*10+$E$2,データ貼付!$B$3:$F$102,5,FALSE))</f>
        <v/>
      </c>
      <c r="F36" t="str">
        <f>IF(ISERROR(VLOOKUP($B36*10+$F$2,データ貼付!$B$3:$F$102,5,FALSE)),"",VLOOKUP($B36*10+$F$2,データ貼付!$B$3:$F$102,5,FALSE))</f>
        <v/>
      </c>
      <c r="G36" t="str">
        <f>IF(ISERROR(VLOOKUP($B36*10+$G$2,データ貼付!$B$3:$F$102,5,FALSE)),"",VLOOKUP($B36*10+$G$2,データ貼付!$B$3:$F$102,5,FALSE))</f>
        <v/>
      </c>
      <c r="H36" t="str">
        <f>IF(ISERROR(VLOOKUP($B36*10+$H$2,データ貼付!$B$3:$F$102,5,FALSE)),"",VLOOKUP($B36*10+$H$2,データ貼付!$B$3:$F$102,5,FALSE))</f>
        <v/>
      </c>
      <c r="I36" t="str">
        <f>IF(ISERROR(VLOOKUP($B36*10+$I$2,データ貼付!$B$3:$F$102,5,FALSE)),"",VLOOKUP($B36*10+$I$2,データ貼付!$B$3:$F$102,5,FALSE))</f>
        <v/>
      </c>
      <c r="J36" t="str">
        <f t="shared" si="0"/>
        <v/>
      </c>
      <c r="K36" t="str">
        <f t="shared" si="1"/>
        <v/>
      </c>
    </row>
    <row r="37" spans="2:11" x14ac:dyDescent="0.2">
      <c r="B37">
        <v>35</v>
      </c>
      <c r="C37" t="e">
        <f>VLOOKUP($B37,データ貼付!$A$3:$I$102,4,FALSE)</f>
        <v>#N/A</v>
      </c>
      <c r="D37" t="e">
        <f>VLOOKUP($B37,データ貼付!$A$3:$I$102,5,FALSE)</f>
        <v>#N/A</v>
      </c>
      <c r="E37" t="str">
        <f>IF(ISERROR(VLOOKUP($B37*10+$E$2,データ貼付!$B$3:$F$102,5,FALSE)),"",VLOOKUP($B37*10+$E$2,データ貼付!$B$3:$F$102,5,FALSE))</f>
        <v/>
      </c>
      <c r="F37" t="str">
        <f>IF(ISERROR(VLOOKUP($B37*10+$F$2,データ貼付!$B$3:$F$102,5,FALSE)),"",VLOOKUP($B37*10+$F$2,データ貼付!$B$3:$F$102,5,FALSE))</f>
        <v/>
      </c>
      <c r="G37" t="str">
        <f>IF(ISERROR(VLOOKUP($B37*10+$G$2,データ貼付!$B$3:$F$102,5,FALSE)),"",VLOOKUP($B37*10+$G$2,データ貼付!$B$3:$F$102,5,FALSE))</f>
        <v/>
      </c>
      <c r="H37" t="str">
        <f>IF(ISERROR(VLOOKUP($B37*10+$H$2,データ貼付!$B$3:$F$102,5,FALSE)),"",VLOOKUP($B37*10+$H$2,データ貼付!$B$3:$F$102,5,FALSE))</f>
        <v/>
      </c>
      <c r="I37" t="str">
        <f>IF(ISERROR(VLOOKUP($B37*10+$I$2,データ貼付!$B$3:$F$102,5,FALSE)),"",VLOOKUP($B37*10+$I$2,データ貼付!$B$3:$F$102,5,FALSE))</f>
        <v/>
      </c>
      <c r="J37" t="str">
        <f t="shared" si="0"/>
        <v/>
      </c>
      <c r="K37" t="str">
        <f t="shared" si="1"/>
        <v/>
      </c>
    </row>
    <row r="38" spans="2:11" x14ac:dyDescent="0.2">
      <c r="B38">
        <v>36</v>
      </c>
      <c r="C38" t="e">
        <f>VLOOKUP($B38,データ貼付!$A$3:$I$102,4,FALSE)</f>
        <v>#N/A</v>
      </c>
      <c r="D38" t="e">
        <f>VLOOKUP($B38,データ貼付!$A$3:$I$102,5,FALSE)</f>
        <v>#N/A</v>
      </c>
      <c r="E38" t="str">
        <f>IF(ISERROR(VLOOKUP($B38*10+$E$2,データ貼付!$B$3:$F$102,5,FALSE)),"",VLOOKUP($B38*10+$E$2,データ貼付!$B$3:$F$102,5,FALSE))</f>
        <v/>
      </c>
      <c r="F38" t="str">
        <f>IF(ISERROR(VLOOKUP($B38*10+$F$2,データ貼付!$B$3:$F$102,5,FALSE)),"",VLOOKUP($B38*10+$F$2,データ貼付!$B$3:$F$102,5,FALSE))</f>
        <v/>
      </c>
      <c r="G38" t="str">
        <f>IF(ISERROR(VLOOKUP($B38*10+$G$2,データ貼付!$B$3:$F$102,5,FALSE)),"",VLOOKUP($B38*10+$G$2,データ貼付!$B$3:$F$102,5,FALSE))</f>
        <v/>
      </c>
      <c r="H38" t="str">
        <f>IF(ISERROR(VLOOKUP($B38*10+$H$2,データ貼付!$B$3:$F$102,5,FALSE)),"",VLOOKUP($B38*10+$H$2,データ貼付!$B$3:$F$102,5,FALSE))</f>
        <v/>
      </c>
      <c r="I38" t="str">
        <f>IF(ISERROR(VLOOKUP($B38*10+$I$2,データ貼付!$B$3:$F$102,5,FALSE)),"",VLOOKUP($B38*10+$I$2,データ貼付!$B$3:$F$102,5,FALSE))</f>
        <v/>
      </c>
      <c r="J38" t="str">
        <f t="shared" si="0"/>
        <v/>
      </c>
      <c r="K38" t="str">
        <f t="shared" si="1"/>
        <v/>
      </c>
    </row>
    <row r="39" spans="2:11" x14ac:dyDescent="0.2">
      <c r="B39">
        <v>37</v>
      </c>
      <c r="C39" t="e">
        <f>VLOOKUP($B39,データ貼付!$A$3:$I$102,4,FALSE)</f>
        <v>#N/A</v>
      </c>
      <c r="D39" t="e">
        <f>VLOOKUP($B39,データ貼付!$A$3:$I$102,5,FALSE)</f>
        <v>#N/A</v>
      </c>
      <c r="E39" t="str">
        <f>IF(ISERROR(VLOOKUP($B39*10+$E$2,データ貼付!$B$3:$F$102,5,FALSE)),"",VLOOKUP($B39*10+$E$2,データ貼付!$B$3:$F$102,5,FALSE))</f>
        <v/>
      </c>
      <c r="F39" t="str">
        <f>IF(ISERROR(VLOOKUP($B39*10+$F$2,データ貼付!$B$3:$F$102,5,FALSE)),"",VLOOKUP($B39*10+$F$2,データ貼付!$B$3:$F$102,5,FALSE))</f>
        <v/>
      </c>
      <c r="G39" t="str">
        <f>IF(ISERROR(VLOOKUP($B39*10+$G$2,データ貼付!$B$3:$F$102,5,FALSE)),"",VLOOKUP($B39*10+$G$2,データ貼付!$B$3:$F$102,5,FALSE))</f>
        <v/>
      </c>
      <c r="H39" t="str">
        <f>IF(ISERROR(VLOOKUP($B39*10+$H$2,データ貼付!$B$3:$F$102,5,FALSE)),"",VLOOKUP($B39*10+$H$2,データ貼付!$B$3:$F$102,5,FALSE))</f>
        <v/>
      </c>
      <c r="I39" t="str">
        <f>IF(ISERROR(VLOOKUP($B39*10+$I$2,データ貼付!$B$3:$F$102,5,FALSE)),"",VLOOKUP($B39*10+$I$2,データ貼付!$B$3:$F$102,5,FALSE))</f>
        <v/>
      </c>
      <c r="J39" t="str">
        <f t="shared" si="0"/>
        <v/>
      </c>
      <c r="K39" t="str">
        <f t="shared" si="1"/>
        <v/>
      </c>
    </row>
    <row r="40" spans="2:11" x14ac:dyDescent="0.2">
      <c r="B40">
        <v>38</v>
      </c>
      <c r="C40" t="e">
        <f>VLOOKUP($B40,データ貼付!$A$3:$I$102,4,FALSE)</f>
        <v>#N/A</v>
      </c>
      <c r="D40" t="e">
        <f>VLOOKUP($B40,データ貼付!$A$3:$I$102,5,FALSE)</f>
        <v>#N/A</v>
      </c>
      <c r="E40" t="str">
        <f>IF(ISERROR(VLOOKUP($B40*10+$E$2,データ貼付!$B$3:$F$102,5,FALSE)),"",VLOOKUP($B40*10+$E$2,データ貼付!$B$3:$F$102,5,FALSE))</f>
        <v/>
      </c>
      <c r="F40" t="str">
        <f>IF(ISERROR(VLOOKUP($B40*10+$F$2,データ貼付!$B$3:$F$102,5,FALSE)),"",VLOOKUP($B40*10+$F$2,データ貼付!$B$3:$F$102,5,FALSE))</f>
        <v/>
      </c>
      <c r="G40" t="str">
        <f>IF(ISERROR(VLOOKUP($B40*10+$G$2,データ貼付!$B$3:$F$102,5,FALSE)),"",VLOOKUP($B40*10+$G$2,データ貼付!$B$3:$F$102,5,FALSE))</f>
        <v/>
      </c>
      <c r="H40" t="str">
        <f>IF(ISERROR(VLOOKUP($B40*10+$H$2,データ貼付!$B$3:$F$102,5,FALSE)),"",VLOOKUP($B40*10+$H$2,データ貼付!$B$3:$F$102,5,FALSE))</f>
        <v/>
      </c>
      <c r="I40" t="str">
        <f>IF(ISERROR(VLOOKUP($B40*10+$I$2,データ貼付!$B$3:$F$102,5,FALSE)),"",VLOOKUP($B40*10+$I$2,データ貼付!$B$3:$F$102,5,FALSE))</f>
        <v/>
      </c>
      <c r="J40" t="str">
        <f t="shared" si="0"/>
        <v/>
      </c>
      <c r="K40" t="str">
        <f t="shared" si="1"/>
        <v/>
      </c>
    </row>
    <row r="41" spans="2:11" x14ac:dyDescent="0.2">
      <c r="B41">
        <v>39</v>
      </c>
      <c r="C41" t="e">
        <f>VLOOKUP($B41,データ貼付!$A$3:$I$102,4,FALSE)</f>
        <v>#N/A</v>
      </c>
      <c r="D41" t="e">
        <f>VLOOKUP($B41,データ貼付!$A$3:$I$102,5,FALSE)</f>
        <v>#N/A</v>
      </c>
      <c r="E41" t="str">
        <f>IF(ISERROR(VLOOKUP($B41*10+$E$2,データ貼付!$B$3:$F$102,5,FALSE)),"",VLOOKUP($B41*10+$E$2,データ貼付!$B$3:$F$102,5,FALSE))</f>
        <v/>
      </c>
      <c r="F41" t="str">
        <f>IF(ISERROR(VLOOKUP($B41*10+$F$2,データ貼付!$B$3:$F$102,5,FALSE)),"",VLOOKUP($B41*10+$F$2,データ貼付!$B$3:$F$102,5,FALSE))</f>
        <v/>
      </c>
      <c r="G41" t="str">
        <f>IF(ISERROR(VLOOKUP($B41*10+$G$2,データ貼付!$B$3:$F$102,5,FALSE)),"",VLOOKUP($B41*10+$G$2,データ貼付!$B$3:$F$102,5,FALSE))</f>
        <v/>
      </c>
      <c r="H41" t="str">
        <f>IF(ISERROR(VLOOKUP($B41*10+$H$2,データ貼付!$B$3:$F$102,5,FALSE)),"",VLOOKUP($B41*10+$H$2,データ貼付!$B$3:$F$102,5,FALSE))</f>
        <v/>
      </c>
      <c r="I41" t="str">
        <f>IF(ISERROR(VLOOKUP($B41*10+$I$2,データ貼付!$B$3:$F$102,5,FALSE)),"",VLOOKUP($B41*10+$I$2,データ貼付!$B$3:$F$102,5,FALSE))</f>
        <v/>
      </c>
      <c r="J41" t="str">
        <f t="shared" si="0"/>
        <v/>
      </c>
      <c r="K41" t="str">
        <f t="shared" si="1"/>
        <v/>
      </c>
    </row>
    <row r="42" spans="2:11" x14ac:dyDescent="0.2">
      <c r="B42">
        <v>40</v>
      </c>
      <c r="C42" t="e">
        <f>VLOOKUP($B42,データ貼付!$A$3:$I$102,4,FALSE)</f>
        <v>#N/A</v>
      </c>
      <c r="D42" t="e">
        <f>VLOOKUP($B42,データ貼付!$A$3:$I$102,5,FALSE)</f>
        <v>#N/A</v>
      </c>
      <c r="E42" t="str">
        <f>IF(ISERROR(VLOOKUP($B42*10+$E$2,データ貼付!$B$3:$F$102,5,FALSE)),"",VLOOKUP($B42*10+$E$2,データ貼付!$B$3:$F$102,5,FALSE))</f>
        <v/>
      </c>
      <c r="F42" t="str">
        <f>IF(ISERROR(VLOOKUP($B42*10+$F$2,データ貼付!$B$3:$F$102,5,FALSE)),"",VLOOKUP($B42*10+$F$2,データ貼付!$B$3:$F$102,5,FALSE))</f>
        <v/>
      </c>
      <c r="G42" t="str">
        <f>IF(ISERROR(VLOOKUP($B42*10+$G$2,データ貼付!$B$3:$F$102,5,FALSE)),"",VLOOKUP($B42*10+$G$2,データ貼付!$B$3:$F$102,5,FALSE))</f>
        <v/>
      </c>
      <c r="H42" t="str">
        <f>IF(ISERROR(VLOOKUP($B42*10+$H$2,データ貼付!$B$3:$F$102,5,FALSE)),"",VLOOKUP($B42*10+$H$2,データ貼付!$B$3:$F$102,5,FALSE))</f>
        <v/>
      </c>
      <c r="I42" t="str">
        <f>IF(ISERROR(VLOOKUP($B42*10+$I$2,データ貼付!$B$3:$F$102,5,FALSE)),"",VLOOKUP($B42*10+$I$2,データ貼付!$B$3:$F$102,5,FALSE))</f>
        <v/>
      </c>
      <c r="J42" t="str">
        <f t="shared" si="0"/>
        <v/>
      </c>
      <c r="K42" t="str">
        <f t="shared" si="1"/>
        <v/>
      </c>
    </row>
    <row r="43" spans="2:11" x14ac:dyDescent="0.2">
      <c r="B43">
        <v>41</v>
      </c>
      <c r="C43" t="e">
        <f>VLOOKUP($B43,データ貼付!$A$3:$I$102,4,FALSE)</f>
        <v>#N/A</v>
      </c>
      <c r="D43" t="e">
        <f>VLOOKUP($B43,データ貼付!$A$3:$I$102,5,FALSE)</f>
        <v>#N/A</v>
      </c>
      <c r="E43" t="str">
        <f>IF(ISERROR(VLOOKUP($B43*10+$E$2,データ貼付!$B$3:$F$102,5,FALSE)),"",VLOOKUP($B43*10+$E$2,データ貼付!$B$3:$F$102,5,FALSE))</f>
        <v/>
      </c>
      <c r="F43" t="str">
        <f>IF(ISERROR(VLOOKUP($B43*10+$F$2,データ貼付!$B$3:$F$102,5,FALSE)),"",VLOOKUP($B43*10+$F$2,データ貼付!$B$3:$F$102,5,FALSE))</f>
        <v/>
      </c>
      <c r="G43" t="str">
        <f>IF(ISERROR(VLOOKUP($B43*10+$G$2,データ貼付!$B$3:$F$102,5,FALSE)),"",VLOOKUP($B43*10+$G$2,データ貼付!$B$3:$F$102,5,FALSE))</f>
        <v/>
      </c>
      <c r="H43" t="str">
        <f>IF(ISERROR(VLOOKUP($B43*10+$H$2,データ貼付!$B$3:$F$102,5,FALSE)),"",VLOOKUP($B43*10+$H$2,データ貼付!$B$3:$F$102,5,FALSE))</f>
        <v/>
      </c>
      <c r="I43" t="str">
        <f>IF(ISERROR(VLOOKUP($B43*10+$I$2,データ貼付!$B$3:$F$102,5,FALSE)),"",VLOOKUP($B43*10+$I$2,データ貼付!$B$3:$F$102,5,FALSE))</f>
        <v/>
      </c>
      <c r="J43" t="str">
        <f t="shared" si="0"/>
        <v/>
      </c>
      <c r="K43" t="str">
        <f t="shared" si="1"/>
        <v/>
      </c>
    </row>
    <row r="44" spans="2:11" x14ac:dyDescent="0.2">
      <c r="B44">
        <v>42</v>
      </c>
      <c r="C44" t="e">
        <f>VLOOKUP($B44,データ貼付!$A$3:$I$102,4,FALSE)</f>
        <v>#N/A</v>
      </c>
      <c r="D44" t="e">
        <f>VLOOKUP($B44,データ貼付!$A$3:$I$102,5,FALSE)</f>
        <v>#N/A</v>
      </c>
      <c r="E44" t="str">
        <f>IF(ISERROR(VLOOKUP($B44*10+$E$2,データ貼付!$B$3:$F$102,5,FALSE)),"",VLOOKUP($B44*10+$E$2,データ貼付!$B$3:$F$102,5,FALSE))</f>
        <v/>
      </c>
      <c r="F44" t="str">
        <f>IF(ISERROR(VLOOKUP($B44*10+$F$2,データ貼付!$B$3:$F$102,5,FALSE)),"",VLOOKUP($B44*10+$F$2,データ貼付!$B$3:$F$102,5,FALSE))</f>
        <v/>
      </c>
      <c r="G44" t="str">
        <f>IF(ISERROR(VLOOKUP($B44*10+$G$2,データ貼付!$B$3:$F$102,5,FALSE)),"",VLOOKUP($B44*10+$G$2,データ貼付!$B$3:$F$102,5,FALSE))</f>
        <v/>
      </c>
      <c r="H44" t="str">
        <f>IF(ISERROR(VLOOKUP($B44*10+$H$2,データ貼付!$B$3:$F$102,5,FALSE)),"",VLOOKUP($B44*10+$H$2,データ貼付!$B$3:$F$102,5,FALSE))</f>
        <v/>
      </c>
      <c r="I44" t="str">
        <f>IF(ISERROR(VLOOKUP($B44*10+$I$2,データ貼付!$B$3:$F$102,5,FALSE)),"",VLOOKUP($B44*10+$I$2,データ貼付!$B$3:$F$102,5,FALSE))</f>
        <v/>
      </c>
      <c r="J44" t="str">
        <f t="shared" si="0"/>
        <v/>
      </c>
      <c r="K44" t="str">
        <f t="shared" si="1"/>
        <v/>
      </c>
    </row>
    <row r="45" spans="2:11" x14ac:dyDescent="0.2">
      <c r="B45">
        <v>43</v>
      </c>
      <c r="C45" t="e">
        <f>VLOOKUP($B45,データ貼付!$A$3:$I$102,4,FALSE)</f>
        <v>#N/A</v>
      </c>
      <c r="D45" t="e">
        <f>VLOOKUP($B45,データ貼付!$A$3:$I$102,5,FALSE)</f>
        <v>#N/A</v>
      </c>
      <c r="E45" t="str">
        <f>IF(ISERROR(VLOOKUP($B45*10+$E$2,データ貼付!$B$3:$F$102,5,FALSE)),"",VLOOKUP($B45*10+$E$2,データ貼付!$B$3:$F$102,5,FALSE))</f>
        <v/>
      </c>
      <c r="F45" t="str">
        <f>IF(ISERROR(VLOOKUP($B45*10+$F$2,データ貼付!$B$3:$F$102,5,FALSE)),"",VLOOKUP($B45*10+$F$2,データ貼付!$B$3:$F$102,5,FALSE))</f>
        <v/>
      </c>
      <c r="G45" t="str">
        <f>IF(ISERROR(VLOOKUP($B45*10+$G$2,データ貼付!$B$3:$F$102,5,FALSE)),"",VLOOKUP($B45*10+$G$2,データ貼付!$B$3:$F$102,5,FALSE))</f>
        <v/>
      </c>
      <c r="H45" t="str">
        <f>IF(ISERROR(VLOOKUP($B45*10+$H$2,データ貼付!$B$3:$F$102,5,FALSE)),"",VLOOKUP($B45*10+$H$2,データ貼付!$B$3:$F$102,5,FALSE))</f>
        <v/>
      </c>
      <c r="I45" t="str">
        <f>IF(ISERROR(VLOOKUP($B45*10+$I$2,データ貼付!$B$3:$F$102,5,FALSE)),"",VLOOKUP($B45*10+$I$2,データ貼付!$B$3:$F$102,5,FALSE))</f>
        <v/>
      </c>
      <c r="J45" t="str">
        <f t="shared" si="0"/>
        <v/>
      </c>
      <c r="K45" t="str">
        <f t="shared" si="1"/>
        <v/>
      </c>
    </row>
    <row r="46" spans="2:11" x14ac:dyDescent="0.2">
      <c r="B46">
        <v>44</v>
      </c>
      <c r="C46" t="e">
        <f>VLOOKUP($B46,データ貼付!$A$3:$I$102,4,FALSE)</f>
        <v>#N/A</v>
      </c>
      <c r="D46" t="e">
        <f>VLOOKUP($B46,データ貼付!$A$3:$I$102,5,FALSE)</f>
        <v>#N/A</v>
      </c>
      <c r="E46" t="str">
        <f>IF(ISERROR(VLOOKUP($B46*10+$E$2,データ貼付!$B$3:$F$102,5,FALSE)),"",VLOOKUP($B46*10+$E$2,データ貼付!$B$3:$F$102,5,FALSE))</f>
        <v/>
      </c>
      <c r="F46" t="str">
        <f>IF(ISERROR(VLOOKUP($B46*10+$F$2,データ貼付!$B$3:$F$102,5,FALSE)),"",VLOOKUP($B46*10+$F$2,データ貼付!$B$3:$F$102,5,FALSE))</f>
        <v/>
      </c>
      <c r="G46" t="str">
        <f>IF(ISERROR(VLOOKUP($B46*10+$G$2,データ貼付!$B$3:$F$102,5,FALSE)),"",VLOOKUP($B46*10+$G$2,データ貼付!$B$3:$F$102,5,FALSE))</f>
        <v/>
      </c>
      <c r="H46" t="str">
        <f>IF(ISERROR(VLOOKUP($B46*10+$H$2,データ貼付!$B$3:$F$102,5,FALSE)),"",VLOOKUP($B46*10+$H$2,データ貼付!$B$3:$F$102,5,FALSE))</f>
        <v/>
      </c>
      <c r="I46" t="str">
        <f>IF(ISERROR(VLOOKUP($B46*10+$I$2,データ貼付!$B$3:$F$102,5,FALSE)),"",VLOOKUP($B46*10+$I$2,データ貼付!$B$3:$F$102,5,FALSE))</f>
        <v/>
      </c>
      <c r="J46" t="str">
        <f t="shared" si="0"/>
        <v/>
      </c>
      <c r="K46" t="str">
        <f t="shared" si="1"/>
        <v/>
      </c>
    </row>
    <row r="47" spans="2:11" x14ac:dyDescent="0.2">
      <c r="B47">
        <v>45</v>
      </c>
      <c r="C47" t="e">
        <f>VLOOKUP($B47,データ貼付!$A$3:$I$102,4,FALSE)</f>
        <v>#N/A</v>
      </c>
      <c r="D47" t="e">
        <f>VLOOKUP($B47,データ貼付!$A$3:$I$102,5,FALSE)</f>
        <v>#N/A</v>
      </c>
      <c r="E47" t="str">
        <f>IF(ISERROR(VLOOKUP($B47*10+$E$2,データ貼付!$B$3:$F$102,5,FALSE)),"",VLOOKUP($B47*10+$E$2,データ貼付!$B$3:$F$102,5,FALSE))</f>
        <v/>
      </c>
      <c r="F47" t="str">
        <f>IF(ISERROR(VLOOKUP($B47*10+$F$2,データ貼付!$B$3:$F$102,5,FALSE)),"",VLOOKUP($B47*10+$F$2,データ貼付!$B$3:$F$102,5,FALSE))</f>
        <v/>
      </c>
      <c r="G47" t="str">
        <f>IF(ISERROR(VLOOKUP($B47*10+$G$2,データ貼付!$B$3:$F$102,5,FALSE)),"",VLOOKUP($B47*10+$G$2,データ貼付!$B$3:$F$102,5,FALSE))</f>
        <v/>
      </c>
      <c r="H47" t="str">
        <f>IF(ISERROR(VLOOKUP($B47*10+$H$2,データ貼付!$B$3:$F$102,5,FALSE)),"",VLOOKUP($B47*10+$H$2,データ貼付!$B$3:$F$102,5,FALSE))</f>
        <v/>
      </c>
      <c r="I47" t="str">
        <f>IF(ISERROR(VLOOKUP($B47*10+$I$2,データ貼付!$B$3:$F$102,5,FALSE)),"",VLOOKUP($B47*10+$I$2,データ貼付!$B$3:$F$102,5,FALSE))</f>
        <v/>
      </c>
      <c r="J47" t="str">
        <f t="shared" si="0"/>
        <v/>
      </c>
      <c r="K47" t="str">
        <f t="shared" si="1"/>
        <v/>
      </c>
    </row>
    <row r="48" spans="2:11" x14ac:dyDescent="0.2">
      <c r="B48">
        <v>46</v>
      </c>
      <c r="C48" t="e">
        <f>VLOOKUP($B48,データ貼付!$A$3:$I$102,4,FALSE)</f>
        <v>#N/A</v>
      </c>
      <c r="D48" t="e">
        <f>VLOOKUP($B48,データ貼付!$A$3:$I$102,5,FALSE)</f>
        <v>#N/A</v>
      </c>
      <c r="E48" t="str">
        <f>IF(ISERROR(VLOOKUP($B48*10+$E$2,データ貼付!$B$3:$F$102,5,FALSE)),"",VLOOKUP($B48*10+$E$2,データ貼付!$B$3:$F$102,5,FALSE))</f>
        <v/>
      </c>
      <c r="F48" t="str">
        <f>IF(ISERROR(VLOOKUP($B48*10+$F$2,データ貼付!$B$3:$F$102,5,FALSE)),"",VLOOKUP($B48*10+$F$2,データ貼付!$B$3:$F$102,5,FALSE))</f>
        <v/>
      </c>
      <c r="G48" t="str">
        <f>IF(ISERROR(VLOOKUP($B48*10+$G$2,データ貼付!$B$3:$F$102,5,FALSE)),"",VLOOKUP($B48*10+$G$2,データ貼付!$B$3:$F$102,5,FALSE))</f>
        <v/>
      </c>
      <c r="H48" t="str">
        <f>IF(ISERROR(VLOOKUP($B48*10+$H$2,データ貼付!$B$3:$F$102,5,FALSE)),"",VLOOKUP($B48*10+$H$2,データ貼付!$B$3:$F$102,5,FALSE))</f>
        <v/>
      </c>
      <c r="I48" t="str">
        <f>IF(ISERROR(VLOOKUP($B48*10+$I$2,データ貼付!$B$3:$F$102,5,FALSE)),"",VLOOKUP($B48*10+$I$2,データ貼付!$B$3:$F$102,5,FALSE))</f>
        <v/>
      </c>
      <c r="J48" t="str">
        <f t="shared" si="0"/>
        <v/>
      </c>
      <c r="K48" t="str">
        <f t="shared" si="1"/>
        <v/>
      </c>
    </row>
    <row r="49" spans="2:11" x14ac:dyDescent="0.2">
      <c r="B49">
        <v>47</v>
      </c>
      <c r="C49" t="e">
        <f>VLOOKUP($B49,データ貼付!$A$3:$I$102,4,FALSE)</f>
        <v>#N/A</v>
      </c>
      <c r="D49" t="e">
        <f>VLOOKUP($B49,データ貼付!$A$3:$I$102,5,FALSE)</f>
        <v>#N/A</v>
      </c>
      <c r="E49" t="str">
        <f>IF(ISERROR(VLOOKUP($B49*10+$E$2,データ貼付!$B$3:$F$102,5,FALSE)),"",VLOOKUP($B49*10+$E$2,データ貼付!$B$3:$F$102,5,FALSE))</f>
        <v/>
      </c>
      <c r="F49" t="str">
        <f>IF(ISERROR(VLOOKUP($B49*10+$F$2,データ貼付!$B$3:$F$102,5,FALSE)),"",VLOOKUP($B49*10+$F$2,データ貼付!$B$3:$F$102,5,FALSE))</f>
        <v/>
      </c>
      <c r="G49" t="str">
        <f>IF(ISERROR(VLOOKUP($B49*10+$G$2,データ貼付!$B$3:$F$102,5,FALSE)),"",VLOOKUP($B49*10+$G$2,データ貼付!$B$3:$F$102,5,FALSE))</f>
        <v/>
      </c>
      <c r="H49" t="str">
        <f>IF(ISERROR(VLOOKUP($B49*10+$H$2,データ貼付!$B$3:$F$102,5,FALSE)),"",VLOOKUP($B49*10+$H$2,データ貼付!$B$3:$F$102,5,FALSE))</f>
        <v/>
      </c>
      <c r="I49" t="str">
        <f>IF(ISERROR(VLOOKUP($B49*10+$I$2,データ貼付!$B$3:$F$102,5,FALSE)),"",VLOOKUP($B49*10+$I$2,データ貼付!$B$3:$F$102,5,FALSE))</f>
        <v/>
      </c>
      <c r="J49" t="str">
        <f t="shared" si="0"/>
        <v/>
      </c>
      <c r="K49" t="str">
        <f t="shared" si="1"/>
        <v/>
      </c>
    </row>
    <row r="50" spans="2:11" x14ac:dyDescent="0.2">
      <c r="B50">
        <v>48</v>
      </c>
      <c r="C50" t="e">
        <f>VLOOKUP($B50,データ貼付!$A$3:$I$102,4,FALSE)</f>
        <v>#N/A</v>
      </c>
      <c r="D50" t="e">
        <f>VLOOKUP($B50,データ貼付!$A$3:$I$102,5,FALSE)</f>
        <v>#N/A</v>
      </c>
      <c r="E50" t="str">
        <f>IF(ISERROR(VLOOKUP($B50*10+$E$2,データ貼付!$B$3:$F$102,5,FALSE)),"",VLOOKUP($B50*10+$E$2,データ貼付!$B$3:$F$102,5,FALSE))</f>
        <v/>
      </c>
      <c r="F50" t="str">
        <f>IF(ISERROR(VLOOKUP($B50*10+$F$2,データ貼付!$B$3:$F$102,5,FALSE)),"",VLOOKUP($B50*10+$F$2,データ貼付!$B$3:$F$102,5,FALSE))</f>
        <v/>
      </c>
      <c r="G50" t="str">
        <f>IF(ISERROR(VLOOKUP($B50*10+$G$2,データ貼付!$B$3:$F$102,5,FALSE)),"",VLOOKUP($B50*10+$G$2,データ貼付!$B$3:$F$102,5,FALSE))</f>
        <v/>
      </c>
      <c r="H50" t="str">
        <f>IF(ISERROR(VLOOKUP($B50*10+$H$2,データ貼付!$B$3:$F$102,5,FALSE)),"",VLOOKUP($B50*10+$H$2,データ貼付!$B$3:$F$102,5,FALSE))</f>
        <v/>
      </c>
      <c r="I50" t="str">
        <f>IF(ISERROR(VLOOKUP($B50*10+$I$2,データ貼付!$B$3:$F$102,5,FALSE)),"",VLOOKUP($B50*10+$I$2,データ貼付!$B$3:$F$102,5,FALSE))</f>
        <v/>
      </c>
      <c r="J50" t="str">
        <f t="shared" si="0"/>
        <v/>
      </c>
      <c r="K50" t="str">
        <f t="shared" si="1"/>
        <v/>
      </c>
    </row>
    <row r="51" spans="2:11" x14ac:dyDescent="0.2">
      <c r="B51">
        <v>49</v>
      </c>
      <c r="C51" t="e">
        <f>VLOOKUP($B51,データ貼付!$A$3:$I$102,4,FALSE)</f>
        <v>#N/A</v>
      </c>
      <c r="D51" t="e">
        <f>VLOOKUP($B51,データ貼付!$A$3:$I$102,5,FALSE)</f>
        <v>#N/A</v>
      </c>
      <c r="E51" t="str">
        <f>IF(ISERROR(VLOOKUP($B51*10+$E$2,データ貼付!$B$3:$F$102,5,FALSE)),"",VLOOKUP($B51*10+$E$2,データ貼付!$B$3:$F$102,5,FALSE))</f>
        <v/>
      </c>
      <c r="F51" t="str">
        <f>IF(ISERROR(VLOOKUP($B51*10+$F$2,データ貼付!$B$3:$F$102,5,FALSE)),"",VLOOKUP($B51*10+$F$2,データ貼付!$B$3:$F$102,5,FALSE))</f>
        <v/>
      </c>
      <c r="G51" t="str">
        <f>IF(ISERROR(VLOOKUP($B51*10+$G$2,データ貼付!$B$3:$F$102,5,FALSE)),"",VLOOKUP($B51*10+$G$2,データ貼付!$B$3:$F$102,5,FALSE))</f>
        <v/>
      </c>
      <c r="H51" t="str">
        <f>IF(ISERROR(VLOOKUP($B51*10+$H$2,データ貼付!$B$3:$F$102,5,FALSE)),"",VLOOKUP($B51*10+$H$2,データ貼付!$B$3:$F$102,5,FALSE))</f>
        <v/>
      </c>
      <c r="I51" t="str">
        <f>IF(ISERROR(VLOOKUP($B51*10+$I$2,データ貼付!$B$3:$F$102,5,FALSE)),"",VLOOKUP($B51*10+$I$2,データ貼付!$B$3:$F$102,5,FALSE))</f>
        <v/>
      </c>
      <c r="J51" t="str">
        <f t="shared" si="0"/>
        <v/>
      </c>
      <c r="K51" t="str">
        <f t="shared" si="1"/>
        <v/>
      </c>
    </row>
    <row r="52" spans="2:11" x14ac:dyDescent="0.2">
      <c r="B52">
        <v>50</v>
      </c>
      <c r="C52" t="e">
        <f>VLOOKUP($B52,データ貼付!$A$3:$I$102,4,FALSE)</f>
        <v>#N/A</v>
      </c>
      <c r="D52" t="e">
        <f>VLOOKUP($B52,データ貼付!$A$3:$I$102,5,FALSE)</f>
        <v>#N/A</v>
      </c>
      <c r="E52" t="str">
        <f>IF(ISERROR(VLOOKUP($B52*10+$E$2,データ貼付!$B$3:$F$102,5,FALSE)),"",VLOOKUP($B52*10+$E$2,データ貼付!$B$3:$F$102,5,FALSE))</f>
        <v/>
      </c>
      <c r="F52" t="str">
        <f>IF(ISERROR(VLOOKUP($B52*10+$F$2,データ貼付!$B$3:$F$102,5,FALSE)),"",VLOOKUP($B52*10+$F$2,データ貼付!$B$3:$F$102,5,FALSE))</f>
        <v/>
      </c>
      <c r="G52" t="str">
        <f>IF(ISERROR(VLOOKUP($B52*10+$G$2,データ貼付!$B$3:$F$102,5,FALSE)),"",VLOOKUP($B52*10+$G$2,データ貼付!$B$3:$F$102,5,FALSE))</f>
        <v/>
      </c>
      <c r="H52" t="str">
        <f>IF(ISERROR(VLOOKUP($B52*10+$H$2,データ貼付!$B$3:$F$102,5,FALSE)),"",VLOOKUP($B52*10+$H$2,データ貼付!$B$3:$F$102,5,FALSE))</f>
        <v/>
      </c>
      <c r="I52" t="str">
        <f>IF(ISERROR(VLOOKUP($B52*10+$I$2,データ貼付!$B$3:$F$102,5,FALSE)),"",VLOOKUP($B52*10+$I$2,データ貼付!$B$3:$F$102,5,FALSE))</f>
        <v/>
      </c>
      <c r="J52" t="str">
        <f t="shared" si="0"/>
        <v/>
      </c>
      <c r="K52" t="str">
        <f t="shared" si="1"/>
        <v/>
      </c>
    </row>
    <row r="53" spans="2:11" x14ac:dyDescent="0.2">
      <c r="B53">
        <v>51</v>
      </c>
      <c r="C53" t="e">
        <f>VLOOKUP($B53,データ貼付!$A$3:$I$102,4,FALSE)</f>
        <v>#N/A</v>
      </c>
      <c r="D53" t="e">
        <f>VLOOKUP($B53,データ貼付!$A$3:$I$102,5,FALSE)</f>
        <v>#N/A</v>
      </c>
      <c r="E53" t="str">
        <f>IF(ISERROR(VLOOKUP($B53*10+$E$2,データ貼付!$B$3:$F$102,5,FALSE)),"",VLOOKUP($B53*10+$E$2,データ貼付!$B$3:$F$102,5,FALSE))</f>
        <v/>
      </c>
      <c r="F53" t="str">
        <f>IF(ISERROR(VLOOKUP($B53*10+$F$2,データ貼付!$B$3:$F$102,5,FALSE)),"",VLOOKUP($B53*10+$F$2,データ貼付!$B$3:$F$102,5,FALSE))</f>
        <v/>
      </c>
      <c r="G53" t="str">
        <f>IF(ISERROR(VLOOKUP($B53*10+$G$2,データ貼付!$B$3:$F$102,5,FALSE)),"",VLOOKUP($B53*10+$G$2,データ貼付!$B$3:$F$102,5,FALSE))</f>
        <v/>
      </c>
      <c r="H53" t="str">
        <f>IF(ISERROR(VLOOKUP($B53*10+$H$2,データ貼付!$B$3:$F$102,5,FALSE)),"",VLOOKUP($B53*10+$H$2,データ貼付!$B$3:$F$102,5,FALSE))</f>
        <v/>
      </c>
      <c r="I53" t="str">
        <f>IF(ISERROR(VLOOKUP($B53*10+$I$2,データ貼付!$B$3:$F$102,5,FALSE)),"",VLOOKUP($B53*10+$I$2,データ貼付!$B$3:$F$102,5,FALSE))</f>
        <v/>
      </c>
    </row>
    <row r="54" spans="2:11" x14ac:dyDescent="0.2">
      <c r="B54">
        <v>52</v>
      </c>
      <c r="C54" t="e">
        <f>VLOOKUP($B54,データ貼付!$A$3:$I$102,4,FALSE)</f>
        <v>#N/A</v>
      </c>
      <c r="D54" t="e">
        <f>VLOOKUP($B54,データ貼付!$A$3:$I$102,5,FALSE)</f>
        <v>#N/A</v>
      </c>
      <c r="E54" t="str">
        <f>IF(ISERROR(VLOOKUP($B54*10+$E$2,データ貼付!$B$3:$F$102,5,FALSE)),"",VLOOKUP($B54*10+$E$2,データ貼付!$B$3:$F$102,5,FALSE))</f>
        <v/>
      </c>
      <c r="F54" t="str">
        <f>IF(ISERROR(VLOOKUP($B54*10+$F$2,データ貼付!$B$3:$F$102,5,FALSE)),"",VLOOKUP($B54*10+$F$2,データ貼付!$B$3:$F$102,5,FALSE))</f>
        <v/>
      </c>
      <c r="G54" t="str">
        <f>IF(ISERROR(VLOOKUP($B54*10+$G$2,データ貼付!$B$3:$F$102,5,FALSE)),"",VLOOKUP($B54*10+$G$2,データ貼付!$B$3:$F$102,5,FALSE))</f>
        <v/>
      </c>
      <c r="H54" t="str">
        <f>IF(ISERROR(VLOOKUP($B54*10+$H$2,データ貼付!$B$3:$F$102,5,FALSE)),"",VLOOKUP($B54*10+$H$2,データ貼付!$B$3:$F$102,5,FALSE))</f>
        <v/>
      </c>
      <c r="I54" t="str">
        <f>IF(ISERROR(VLOOKUP($B54*10+$I$2,データ貼付!$B$3:$F$102,5,FALSE)),"",VLOOKUP($B54*10+$I$2,データ貼付!$B$3:$F$102,5,FALSE))</f>
        <v/>
      </c>
    </row>
    <row r="55" spans="2:11" x14ac:dyDescent="0.2">
      <c r="B55">
        <v>53</v>
      </c>
      <c r="C55" t="e">
        <f>VLOOKUP($B55,データ貼付!$A$3:$I$102,4,FALSE)</f>
        <v>#N/A</v>
      </c>
      <c r="D55" t="e">
        <f>VLOOKUP($B55,データ貼付!$A$3:$I$102,5,FALSE)</f>
        <v>#N/A</v>
      </c>
      <c r="E55" t="str">
        <f>IF(ISERROR(VLOOKUP($B55*10+$E$2,データ貼付!$B$3:$F$102,5,FALSE)),"",VLOOKUP($B55*10+$E$2,データ貼付!$B$3:$F$102,5,FALSE))</f>
        <v/>
      </c>
      <c r="F55" t="str">
        <f>IF(ISERROR(VLOOKUP($B55*10+$F$2,データ貼付!$B$3:$F$102,5,FALSE)),"",VLOOKUP($B55*10+$F$2,データ貼付!$B$3:$F$102,5,FALSE))</f>
        <v/>
      </c>
      <c r="G55" t="str">
        <f>IF(ISERROR(VLOOKUP($B55*10+$G$2,データ貼付!$B$3:$F$102,5,FALSE)),"",VLOOKUP($B55*10+$G$2,データ貼付!$B$3:$F$102,5,FALSE))</f>
        <v/>
      </c>
      <c r="H55" t="str">
        <f>IF(ISERROR(VLOOKUP($B55*10+$H$2,データ貼付!$B$3:$F$102,5,FALSE)),"",VLOOKUP($B55*10+$H$2,データ貼付!$B$3:$F$102,5,FALSE))</f>
        <v/>
      </c>
      <c r="I55" t="str">
        <f>IF(ISERROR(VLOOKUP($B55*10+$I$2,データ貼付!$B$3:$F$102,5,FALSE)),"",VLOOKUP($B55*10+$I$2,データ貼付!$B$3:$F$102,5,FALSE))</f>
        <v/>
      </c>
    </row>
    <row r="56" spans="2:11" x14ac:dyDescent="0.2">
      <c r="B56">
        <v>54</v>
      </c>
      <c r="C56" t="e">
        <f>VLOOKUP($B56,データ貼付!$A$3:$I$102,4,FALSE)</f>
        <v>#N/A</v>
      </c>
      <c r="D56" t="e">
        <f>VLOOKUP($B56,データ貼付!$A$3:$I$102,5,FALSE)</f>
        <v>#N/A</v>
      </c>
      <c r="E56" t="str">
        <f>IF(ISERROR(VLOOKUP($B56*10+$E$2,データ貼付!$B$3:$F$102,5,FALSE)),"",VLOOKUP($B56*10+$E$2,データ貼付!$B$3:$F$102,5,FALSE))</f>
        <v/>
      </c>
      <c r="F56" t="str">
        <f>IF(ISERROR(VLOOKUP($B56*10+$F$2,データ貼付!$B$3:$F$102,5,FALSE)),"",VLOOKUP($B56*10+$F$2,データ貼付!$B$3:$F$102,5,FALSE))</f>
        <v/>
      </c>
      <c r="G56" t="str">
        <f>IF(ISERROR(VLOOKUP($B56*10+$G$2,データ貼付!$B$3:$F$102,5,FALSE)),"",VLOOKUP($B56*10+$G$2,データ貼付!$B$3:$F$102,5,FALSE))</f>
        <v/>
      </c>
      <c r="H56" t="str">
        <f>IF(ISERROR(VLOOKUP($B56*10+$H$2,データ貼付!$B$3:$F$102,5,FALSE)),"",VLOOKUP($B56*10+$H$2,データ貼付!$B$3:$F$102,5,FALSE))</f>
        <v/>
      </c>
      <c r="I56" t="str">
        <f>IF(ISERROR(VLOOKUP($B56*10+$I$2,データ貼付!$B$3:$F$102,5,FALSE)),"",VLOOKUP($B56*10+$I$2,データ貼付!$B$3:$F$102,5,FALSE))</f>
        <v/>
      </c>
    </row>
    <row r="57" spans="2:11" x14ac:dyDescent="0.2">
      <c r="B57">
        <v>55</v>
      </c>
      <c r="C57" t="e">
        <f>VLOOKUP($B57,データ貼付!$A$3:$I$102,4,FALSE)</f>
        <v>#N/A</v>
      </c>
      <c r="D57" t="e">
        <f>VLOOKUP($B57,データ貼付!$A$3:$I$102,5,FALSE)</f>
        <v>#N/A</v>
      </c>
      <c r="E57" t="str">
        <f>IF(ISERROR(VLOOKUP($B57*10+$E$2,データ貼付!$B$3:$F$102,5,FALSE)),"",VLOOKUP($B57*10+$E$2,データ貼付!$B$3:$F$102,5,FALSE))</f>
        <v/>
      </c>
      <c r="F57" t="str">
        <f>IF(ISERROR(VLOOKUP($B57*10+$F$2,データ貼付!$B$3:$F$102,5,FALSE)),"",VLOOKUP($B57*10+$F$2,データ貼付!$B$3:$F$102,5,FALSE))</f>
        <v/>
      </c>
      <c r="G57" t="str">
        <f>IF(ISERROR(VLOOKUP($B57*10+$G$2,データ貼付!$B$3:$F$102,5,FALSE)),"",VLOOKUP($B57*10+$G$2,データ貼付!$B$3:$F$102,5,FALSE))</f>
        <v/>
      </c>
      <c r="H57" t="str">
        <f>IF(ISERROR(VLOOKUP($B57*10+$H$2,データ貼付!$B$3:$F$102,5,FALSE)),"",VLOOKUP($B57*10+$H$2,データ貼付!$B$3:$F$102,5,FALSE))</f>
        <v/>
      </c>
      <c r="I57" t="str">
        <f>IF(ISERROR(VLOOKUP($B57*10+$I$2,データ貼付!$B$3:$F$102,5,FALSE)),"",VLOOKUP($B57*10+$I$2,データ貼付!$B$3:$F$102,5,FALSE))</f>
        <v/>
      </c>
    </row>
    <row r="58" spans="2:11" x14ac:dyDescent="0.2">
      <c r="B58">
        <v>56</v>
      </c>
      <c r="C58" t="e">
        <f>VLOOKUP($B58,データ貼付!$A$3:$I$102,4,FALSE)</f>
        <v>#N/A</v>
      </c>
      <c r="D58" t="e">
        <f>VLOOKUP($B58,データ貼付!$A$3:$I$102,5,FALSE)</f>
        <v>#N/A</v>
      </c>
      <c r="E58" t="str">
        <f>IF(ISERROR(VLOOKUP($B58*10+$E$2,データ貼付!$B$3:$F$102,5,FALSE)),"",VLOOKUP($B58*10+$E$2,データ貼付!$B$3:$F$102,5,FALSE))</f>
        <v/>
      </c>
      <c r="F58" t="str">
        <f>IF(ISERROR(VLOOKUP($B58*10+$F$2,データ貼付!$B$3:$F$102,5,FALSE)),"",VLOOKUP($B58*10+$F$2,データ貼付!$B$3:$F$102,5,FALSE))</f>
        <v/>
      </c>
      <c r="G58" t="str">
        <f>IF(ISERROR(VLOOKUP($B58*10+$G$2,データ貼付!$B$3:$F$102,5,FALSE)),"",VLOOKUP($B58*10+$G$2,データ貼付!$B$3:$F$102,5,FALSE))</f>
        <v/>
      </c>
      <c r="H58" t="str">
        <f>IF(ISERROR(VLOOKUP($B58*10+$H$2,データ貼付!$B$3:$F$102,5,FALSE)),"",VLOOKUP($B58*10+$H$2,データ貼付!$B$3:$F$102,5,FALSE))</f>
        <v/>
      </c>
      <c r="I58" t="str">
        <f>IF(ISERROR(VLOOKUP($B58*10+$I$2,データ貼付!$B$3:$F$102,5,FALSE)),"",VLOOKUP($B58*10+$I$2,データ貼付!$B$3:$F$102,5,FALSE))</f>
        <v/>
      </c>
    </row>
    <row r="59" spans="2:11" x14ac:dyDescent="0.2">
      <c r="B59">
        <v>57</v>
      </c>
      <c r="C59" t="e">
        <f>VLOOKUP($B59,データ貼付!$A$3:$I$102,4,FALSE)</f>
        <v>#N/A</v>
      </c>
      <c r="D59" t="e">
        <f>VLOOKUP($B59,データ貼付!$A$3:$I$102,5,FALSE)</f>
        <v>#N/A</v>
      </c>
      <c r="E59" t="str">
        <f>IF(ISERROR(VLOOKUP($B59*10+$E$2,データ貼付!$B$3:$F$102,5,FALSE)),"",VLOOKUP($B59*10+$E$2,データ貼付!$B$3:$F$102,5,FALSE))</f>
        <v/>
      </c>
      <c r="F59" t="str">
        <f>IF(ISERROR(VLOOKUP($B59*10+$F$2,データ貼付!$B$3:$F$102,5,FALSE)),"",VLOOKUP($B59*10+$F$2,データ貼付!$B$3:$F$102,5,FALSE))</f>
        <v/>
      </c>
      <c r="G59" t="str">
        <f>IF(ISERROR(VLOOKUP($B59*10+$G$2,データ貼付!$B$3:$F$102,5,FALSE)),"",VLOOKUP($B59*10+$G$2,データ貼付!$B$3:$F$102,5,FALSE))</f>
        <v/>
      </c>
      <c r="H59" t="str">
        <f>IF(ISERROR(VLOOKUP($B59*10+$H$2,データ貼付!$B$3:$F$102,5,FALSE)),"",VLOOKUP($B59*10+$H$2,データ貼付!$B$3:$F$102,5,FALSE))</f>
        <v/>
      </c>
      <c r="I59" t="str">
        <f>IF(ISERROR(VLOOKUP($B59*10+$I$2,データ貼付!$B$3:$F$102,5,FALSE)),"",VLOOKUP($B59*10+$I$2,データ貼付!$B$3:$F$102,5,FALSE))</f>
        <v/>
      </c>
    </row>
    <row r="60" spans="2:11" x14ac:dyDescent="0.2">
      <c r="B60">
        <v>58</v>
      </c>
      <c r="C60" t="e">
        <f>VLOOKUP($B60,データ貼付!$A$3:$I$102,4,FALSE)</f>
        <v>#N/A</v>
      </c>
      <c r="D60" t="e">
        <f>VLOOKUP($B60,データ貼付!$A$3:$I$102,5,FALSE)</f>
        <v>#N/A</v>
      </c>
      <c r="E60" t="str">
        <f>IF(ISERROR(VLOOKUP($B60*10+$E$2,データ貼付!$B$3:$F$102,5,FALSE)),"",VLOOKUP($B60*10+$E$2,データ貼付!$B$3:$F$102,5,FALSE))</f>
        <v/>
      </c>
      <c r="F60" t="str">
        <f>IF(ISERROR(VLOOKUP($B60*10+$F$2,データ貼付!$B$3:$F$102,5,FALSE)),"",VLOOKUP($B60*10+$F$2,データ貼付!$B$3:$F$102,5,FALSE))</f>
        <v/>
      </c>
      <c r="G60" t="str">
        <f>IF(ISERROR(VLOOKUP($B60*10+$G$2,データ貼付!$B$3:$F$102,5,FALSE)),"",VLOOKUP($B60*10+$G$2,データ貼付!$B$3:$F$102,5,FALSE))</f>
        <v/>
      </c>
      <c r="H60" t="str">
        <f>IF(ISERROR(VLOOKUP($B60*10+$H$2,データ貼付!$B$3:$F$102,5,FALSE)),"",VLOOKUP($B60*10+$H$2,データ貼付!$B$3:$F$102,5,FALSE))</f>
        <v/>
      </c>
      <c r="I60" t="str">
        <f>IF(ISERROR(VLOOKUP($B60*10+$I$2,データ貼付!$B$3:$F$102,5,FALSE)),"",VLOOKUP($B60*10+$I$2,データ貼付!$B$3:$F$102,5,FALSE))</f>
        <v/>
      </c>
    </row>
    <row r="61" spans="2:11" x14ac:dyDescent="0.2">
      <c r="B61">
        <v>59</v>
      </c>
      <c r="C61" t="e">
        <f>VLOOKUP($B61,データ貼付!$A$3:$I$102,4,FALSE)</f>
        <v>#N/A</v>
      </c>
      <c r="D61" t="e">
        <f>VLOOKUP($B61,データ貼付!$A$3:$I$102,5,FALSE)</f>
        <v>#N/A</v>
      </c>
      <c r="E61" t="str">
        <f>IF(ISERROR(VLOOKUP($B61*10+$E$2,データ貼付!$B$3:$F$102,5,FALSE)),"",VLOOKUP($B61*10+$E$2,データ貼付!$B$3:$F$102,5,FALSE))</f>
        <v/>
      </c>
      <c r="F61" t="str">
        <f>IF(ISERROR(VLOOKUP($B61*10+$F$2,データ貼付!$B$3:$F$102,5,FALSE)),"",VLOOKUP($B61*10+$F$2,データ貼付!$B$3:$F$102,5,FALSE))</f>
        <v/>
      </c>
      <c r="G61" t="str">
        <f>IF(ISERROR(VLOOKUP($B61*10+$G$2,データ貼付!$B$3:$F$102,5,FALSE)),"",VLOOKUP($B61*10+$G$2,データ貼付!$B$3:$F$102,5,FALSE))</f>
        <v/>
      </c>
      <c r="H61" t="str">
        <f>IF(ISERROR(VLOOKUP($B61*10+$H$2,データ貼付!$B$3:$F$102,5,FALSE)),"",VLOOKUP($B61*10+$H$2,データ貼付!$B$3:$F$102,5,FALSE))</f>
        <v/>
      </c>
      <c r="I61" t="str">
        <f>IF(ISERROR(VLOOKUP($B61*10+$I$2,データ貼付!$B$3:$F$102,5,FALSE)),"",VLOOKUP($B61*10+$I$2,データ貼付!$B$3:$F$102,5,FALSE))</f>
        <v/>
      </c>
    </row>
    <row r="62" spans="2:11" x14ac:dyDescent="0.2">
      <c r="B62">
        <v>60</v>
      </c>
      <c r="C62" t="e">
        <f>VLOOKUP($B62,データ貼付!$A$3:$I$102,4,FALSE)</f>
        <v>#N/A</v>
      </c>
      <c r="D62" t="e">
        <f>VLOOKUP($B62,データ貼付!$A$3:$I$102,5,FALSE)</f>
        <v>#N/A</v>
      </c>
      <c r="E62" t="str">
        <f>IF(ISERROR(VLOOKUP($B62*10+$E$2,データ貼付!$B$3:$F$102,5,FALSE)),"",VLOOKUP($B62*10+$E$2,データ貼付!$B$3:$F$102,5,FALSE))</f>
        <v/>
      </c>
      <c r="F62" t="str">
        <f>IF(ISERROR(VLOOKUP($B62*10+$F$2,データ貼付!$B$3:$F$102,5,FALSE)),"",VLOOKUP($B62*10+$F$2,データ貼付!$B$3:$F$102,5,FALSE))</f>
        <v/>
      </c>
      <c r="G62" t="str">
        <f>IF(ISERROR(VLOOKUP($B62*10+$G$2,データ貼付!$B$3:$F$102,5,FALSE)),"",VLOOKUP($B62*10+$G$2,データ貼付!$B$3:$F$102,5,FALSE))</f>
        <v/>
      </c>
      <c r="H62" t="str">
        <f>IF(ISERROR(VLOOKUP($B62*10+$H$2,データ貼付!$B$3:$F$102,5,FALSE)),"",VLOOKUP($B62*10+$H$2,データ貼付!$B$3:$F$102,5,FALSE))</f>
        <v/>
      </c>
      <c r="I62" t="str">
        <f>IF(ISERROR(VLOOKUP($B62*10+$I$2,データ貼付!$B$3:$F$102,5,FALSE)),"",VLOOKUP($B62*10+$I$2,データ貼付!$B$3:$F$102,5,FALSE))</f>
        <v/>
      </c>
    </row>
    <row r="63" spans="2:11" x14ac:dyDescent="0.2">
      <c r="B63">
        <v>61</v>
      </c>
      <c r="C63" t="e">
        <f>VLOOKUP($B63,データ貼付!$A$3:$I$102,4,FALSE)</f>
        <v>#N/A</v>
      </c>
      <c r="D63" t="e">
        <f>VLOOKUP($B63,データ貼付!$A$3:$I$102,5,FALSE)</f>
        <v>#N/A</v>
      </c>
      <c r="E63" t="str">
        <f>IF(ISERROR(VLOOKUP($B63*10+$E$2,データ貼付!$B$3:$F$102,5,FALSE)),"",VLOOKUP($B63*10+$E$2,データ貼付!$B$3:$F$102,5,FALSE))</f>
        <v/>
      </c>
      <c r="F63" t="str">
        <f>IF(ISERROR(VLOOKUP($B63*10+$F$2,データ貼付!$B$3:$F$102,5,FALSE)),"",VLOOKUP($B63*10+$F$2,データ貼付!$B$3:$F$102,5,FALSE))</f>
        <v/>
      </c>
      <c r="G63" t="str">
        <f>IF(ISERROR(VLOOKUP($B63*10+$G$2,データ貼付!$B$3:$F$102,5,FALSE)),"",VLOOKUP($B63*10+$G$2,データ貼付!$B$3:$F$102,5,FALSE))</f>
        <v/>
      </c>
      <c r="H63" t="str">
        <f>IF(ISERROR(VLOOKUP($B63*10+$H$2,データ貼付!$B$3:$F$102,5,FALSE)),"",VLOOKUP($B63*10+$H$2,データ貼付!$B$3:$F$102,5,FALSE))</f>
        <v/>
      </c>
      <c r="I63" t="str">
        <f>IF(ISERROR(VLOOKUP($B63*10+$I$2,データ貼付!$B$3:$F$102,5,FALSE)),"",VLOOKUP($B63*10+$I$2,データ貼付!$B$3:$F$102,5,FALSE))</f>
        <v/>
      </c>
    </row>
    <row r="64" spans="2:11" x14ac:dyDescent="0.2">
      <c r="B64">
        <v>62</v>
      </c>
      <c r="C64" t="e">
        <f>VLOOKUP($B64,データ貼付!$A$3:$I$102,4,FALSE)</f>
        <v>#N/A</v>
      </c>
      <c r="D64" t="e">
        <f>VLOOKUP($B64,データ貼付!$A$3:$I$102,5,FALSE)</f>
        <v>#N/A</v>
      </c>
      <c r="E64" t="str">
        <f>IF(ISERROR(VLOOKUP($B64*10+$E$2,データ貼付!$B$3:$F$102,5,FALSE)),"",VLOOKUP($B64*10+$E$2,データ貼付!$B$3:$F$102,5,FALSE))</f>
        <v/>
      </c>
      <c r="F64" t="str">
        <f>IF(ISERROR(VLOOKUP($B64*10+$F$2,データ貼付!$B$3:$F$102,5,FALSE)),"",VLOOKUP($B64*10+$F$2,データ貼付!$B$3:$F$102,5,FALSE))</f>
        <v/>
      </c>
      <c r="G64" t="str">
        <f>IF(ISERROR(VLOOKUP($B64*10+$G$2,データ貼付!$B$3:$F$102,5,FALSE)),"",VLOOKUP($B64*10+$G$2,データ貼付!$B$3:$F$102,5,FALSE))</f>
        <v/>
      </c>
      <c r="H64" t="str">
        <f>IF(ISERROR(VLOOKUP($B64*10+$H$2,データ貼付!$B$3:$F$102,5,FALSE)),"",VLOOKUP($B64*10+$H$2,データ貼付!$B$3:$F$102,5,FALSE))</f>
        <v/>
      </c>
      <c r="I64" t="str">
        <f>IF(ISERROR(VLOOKUP($B64*10+$I$2,データ貼付!$B$3:$F$102,5,FALSE)),"",VLOOKUP($B64*10+$I$2,データ貼付!$B$3:$F$102,5,FALSE))</f>
        <v/>
      </c>
    </row>
    <row r="65" spans="2:9" x14ac:dyDescent="0.2">
      <c r="B65">
        <v>63</v>
      </c>
      <c r="C65" t="e">
        <f>VLOOKUP($B65,データ貼付!$A$3:$I$102,4,FALSE)</f>
        <v>#N/A</v>
      </c>
      <c r="D65" t="e">
        <f>VLOOKUP($B65,データ貼付!$A$3:$I$102,5,FALSE)</f>
        <v>#N/A</v>
      </c>
      <c r="E65" t="str">
        <f>IF(ISERROR(VLOOKUP($B65*10+$E$2,データ貼付!$B$3:$F$102,5,FALSE)),"",VLOOKUP($B65*10+$E$2,データ貼付!$B$3:$F$102,5,FALSE))</f>
        <v/>
      </c>
      <c r="F65" t="str">
        <f>IF(ISERROR(VLOOKUP($B65*10+$F$2,データ貼付!$B$3:$F$102,5,FALSE)),"",VLOOKUP($B65*10+$F$2,データ貼付!$B$3:$F$102,5,FALSE))</f>
        <v/>
      </c>
      <c r="G65" t="str">
        <f>IF(ISERROR(VLOOKUP($B65*10+$G$2,データ貼付!$B$3:$F$102,5,FALSE)),"",VLOOKUP($B65*10+$G$2,データ貼付!$B$3:$F$102,5,FALSE))</f>
        <v/>
      </c>
      <c r="H65" t="str">
        <f>IF(ISERROR(VLOOKUP($B65*10+$H$2,データ貼付!$B$3:$F$102,5,FALSE)),"",VLOOKUP($B65*10+$H$2,データ貼付!$B$3:$F$102,5,FALSE))</f>
        <v/>
      </c>
      <c r="I65" t="str">
        <f>IF(ISERROR(VLOOKUP($B65*10+$I$2,データ貼付!$B$3:$F$102,5,FALSE)),"",VLOOKUP($B65*10+$I$2,データ貼付!$B$3:$F$102,5,FALSE))</f>
        <v/>
      </c>
    </row>
    <row r="66" spans="2:9" x14ac:dyDescent="0.2">
      <c r="B66">
        <v>64</v>
      </c>
      <c r="C66" t="e">
        <f>VLOOKUP($B66,データ貼付!$A$3:$I$102,4,FALSE)</f>
        <v>#N/A</v>
      </c>
      <c r="D66" t="e">
        <f>VLOOKUP($B66,データ貼付!$A$3:$I$102,5,FALSE)</f>
        <v>#N/A</v>
      </c>
      <c r="E66" t="str">
        <f>IF(ISERROR(VLOOKUP($B66*10+$E$2,データ貼付!$B$3:$F$102,5,FALSE)),"",VLOOKUP($B66*10+$E$2,データ貼付!$B$3:$F$102,5,FALSE))</f>
        <v/>
      </c>
      <c r="F66" t="str">
        <f>IF(ISERROR(VLOOKUP($B66*10+$F$2,データ貼付!$B$3:$F$102,5,FALSE)),"",VLOOKUP($B66*10+$F$2,データ貼付!$B$3:$F$102,5,FALSE))</f>
        <v/>
      </c>
      <c r="G66" t="str">
        <f>IF(ISERROR(VLOOKUP($B66*10+$G$2,データ貼付!$B$3:$F$102,5,FALSE)),"",VLOOKUP($B66*10+$G$2,データ貼付!$B$3:$F$102,5,FALSE))</f>
        <v/>
      </c>
      <c r="H66" t="str">
        <f>IF(ISERROR(VLOOKUP($B66*10+$H$2,データ貼付!$B$3:$F$102,5,FALSE)),"",VLOOKUP($B66*10+$H$2,データ貼付!$B$3:$F$102,5,FALSE))</f>
        <v/>
      </c>
      <c r="I66" t="str">
        <f>IF(ISERROR(VLOOKUP($B66*10+$I$2,データ貼付!$B$3:$F$102,5,FALSE)),"",VLOOKUP($B66*10+$I$2,データ貼付!$B$3:$F$102,5,FALSE))</f>
        <v/>
      </c>
    </row>
    <row r="67" spans="2:9" x14ac:dyDescent="0.2">
      <c r="B67">
        <v>65</v>
      </c>
      <c r="C67" t="e">
        <f>VLOOKUP($B67,データ貼付!$A$3:$I$102,4,FALSE)</f>
        <v>#N/A</v>
      </c>
      <c r="D67" t="e">
        <f>VLOOKUP($B67,データ貼付!$A$3:$I$102,5,FALSE)</f>
        <v>#N/A</v>
      </c>
      <c r="E67" t="str">
        <f>IF(ISERROR(VLOOKUP($B67*10+$E$2,データ貼付!$B$3:$F$102,5,FALSE)),"",VLOOKUP($B67*10+$E$2,データ貼付!$B$3:$F$102,5,FALSE))</f>
        <v/>
      </c>
      <c r="F67" t="str">
        <f>IF(ISERROR(VLOOKUP($B67*10+$F$2,データ貼付!$B$3:$F$102,5,FALSE)),"",VLOOKUP($B67*10+$F$2,データ貼付!$B$3:$F$102,5,FALSE))</f>
        <v/>
      </c>
      <c r="G67" t="str">
        <f>IF(ISERROR(VLOOKUP($B67*10+$G$2,データ貼付!$B$3:$F$102,5,FALSE)),"",VLOOKUP($B67*10+$G$2,データ貼付!$B$3:$F$102,5,FALSE))</f>
        <v/>
      </c>
      <c r="H67" t="str">
        <f>IF(ISERROR(VLOOKUP($B67*10+$H$2,データ貼付!$B$3:$F$102,5,FALSE)),"",VLOOKUP($B67*10+$H$2,データ貼付!$B$3:$F$102,5,FALSE))</f>
        <v/>
      </c>
      <c r="I67" t="str">
        <f>IF(ISERROR(VLOOKUP($B67*10+$I$2,データ貼付!$B$3:$F$102,5,FALSE)),"",VLOOKUP($B67*10+$I$2,データ貼付!$B$3:$F$102,5,FALSE))</f>
        <v/>
      </c>
    </row>
    <row r="68" spans="2:9" x14ac:dyDescent="0.2">
      <c r="B68">
        <v>66</v>
      </c>
      <c r="C68" t="e">
        <f>VLOOKUP($B68,データ貼付!$A$3:$I$102,4,FALSE)</f>
        <v>#N/A</v>
      </c>
      <c r="D68" t="e">
        <f>VLOOKUP($B68,データ貼付!$A$3:$I$102,5,FALSE)</f>
        <v>#N/A</v>
      </c>
      <c r="E68" t="str">
        <f>IF(ISERROR(VLOOKUP($B68*10+$E$2,データ貼付!$B$3:$F$102,5,FALSE)),"",VLOOKUP($B68*10+$E$2,データ貼付!$B$3:$F$102,5,FALSE))</f>
        <v/>
      </c>
      <c r="F68" t="str">
        <f>IF(ISERROR(VLOOKUP($B68*10+$F$2,データ貼付!$B$3:$F$102,5,FALSE)),"",VLOOKUP($B68*10+$F$2,データ貼付!$B$3:$F$102,5,FALSE))</f>
        <v/>
      </c>
      <c r="G68" t="str">
        <f>IF(ISERROR(VLOOKUP($B68*10+$G$2,データ貼付!$B$3:$F$102,5,FALSE)),"",VLOOKUP($B68*10+$G$2,データ貼付!$B$3:$F$102,5,FALSE))</f>
        <v/>
      </c>
      <c r="H68" t="str">
        <f>IF(ISERROR(VLOOKUP($B68*10+$H$2,データ貼付!$B$3:$F$102,5,FALSE)),"",VLOOKUP($B68*10+$H$2,データ貼付!$B$3:$F$102,5,FALSE))</f>
        <v/>
      </c>
      <c r="I68" t="str">
        <f>IF(ISERROR(VLOOKUP($B68*10+$I$2,データ貼付!$B$3:$F$102,5,FALSE)),"",VLOOKUP($B68*10+$I$2,データ貼付!$B$3:$F$102,5,FALSE))</f>
        <v/>
      </c>
    </row>
    <row r="69" spans="2:9" x14ac:dyDescent="0.2">
      <c r="B69">
        <v>67</v>
      </c>
      <c r="C69" t="e">
        <f>VLOOKUP($B69,データ貼付!$A$3:$I$102,4,FALSE)</f>
        <v>#N/A</v>
      </c>
      <c r="D69" t="e">
        <f>VLOOKUP($B69,データ貼付!$A$3:$I$102,5,FALSE)</f>
        <v>#N/A</v>
      </c>
      <c r="E69" t="str">
        <f>IF(ISERROR(VLOOKUP($B69*10+$E$2,データ貼付!$B$3:$F$102,5,FALSE)),"",VLOOKUP($B69*10+$E$2,データ貼付!$B$3:$F$102,5,FALSE))</f>
        <v/>
      </c>
      <c r="F69" t="str">
        <f>IF(ISERROR(VLOOKUP($B69*10+$F$2,データ貼付!$B$3:$F$102,5,FALSE)),"",VLOOKUP($B69*10+$F$2,データ貼付!$B$3:$F$102,5,FALSE))</f>
        <v/>
      </c>
      <c r="G69" t="str">
        <f>IF(ISERROR(VLOOKUP($B69*10+$G$2,データ貼付!$B$3:$F$102,5,FALSE)),"",VLOOKUP($B69*10+$G$2,データ貼付!$B$3:$F$102,5,FALSE))</f>
        <v/>
      </c>
      <c r="H69" t="str">
        <f>IF(ISERROR(VLOOKUP($B69*10+$H$2,データ貼付!$B$3:$F$102,5,FALSE)),"",VLOOKUP($B69*10+$H$2,データ貼付!$B$3:$F$102,5,FALSE))</f>
        <v/>
      </c>
      <c r="I69" t="str">
        <f>IF(ISERROR(VLOOKUP($B69*10+$I$2,データ貼付!$B$3:$F$102,5,FALSE)),"",VLOOKUP($B69*10+$I$2,データ貼付!$B$3:$F$102,5,FALSE))</f>
        <v/>
      </c>
    </row>
    <row r="70" spans="2:9" x14ac:dyDescent="0.2">
      <c r="B70">
        <v>68</v>
      </c>
      <c r="C70" t="e">
        <f>VLOOKUP($B70,データ貼付!$A$3:$I$102,4,FALSE)</f>
        <v>#N/A</v>
      </c>
      <c r="D70" t="e">
        <f>VLOOKUP($B70,データ貼付!$A$3:$I$102,5,FALSE)</f>
        <v>#N/A</v>
      </c>
      <c r="E70" t="str">
        <f>IF(ISERROR(VLOOKUP($B70*10+$E$2,データ貼付!$B$3:$F$102,5,FALSE)),"",VLOOKUP($B70*10+$E$2,データ貼付!$B$3:$F$102,5,FALSE))</f>
        <v/>
      </c>
      <c r="F70" t="str">
        <f>IF(ISERROR(VLOOKUP($B70*10+$F$2,データ貼付!$B$3:$F$102,5,FALSE)),"",VLOOKUP($B70*10+$F$2,データ貼付!$B$3:$F$102,5,FALSE))</f>
        <v/>
      </c>
      <c r="G70" t="str">
        <f>IF(ISERROR(VLOOKUP($B70*10+$G$2,データ貼付!$B$3:$F$102,5,FALSE)),"",VLOOKUP($B70*10+$G$2,データ貼付!$B$3:$F$102,5,FALSE))</f>
        <v/>
      </c>
      <c r="H70" t="str">
        <f>IF(ISERROR(VLOOKUP($B70*10+$H$2,データ貼付!$B$3:$F$102,5,FALSE)),"",VLOOKUP($B70*10+$H$2,データ貼付!$B$3:$F$102,5,FALSE))</f>
        <v/>
      </c>
      <c r="I70" t="str">
        <f>IF(ISERROR(VLOOKUP($B70*10+$I$2,データ貼付!$B$3:$F$102,5,FALSE)),"",VLOOKUP($B70*10+$I$2,データ貼付!$B$3:$F$102,5,FALSE))</f>
        <v/>
      </c>
    </row>
    <row r="71" spans="2:9" x14ac:dyDescent="0.2">
      <c r="B71">
        <v>69</v>
      </c>
      <c r="C71" t="e">
        <f>VLOOKUP($B71,データ貼付!$A$3:$I$102,4,FALSE)</f>
        <v>#N/A</v>
      </c>
      <c r="D71" t="e">
        <f>VLOOKUP($B71,データ貼付!$A$3:$I$102,5,FALSE)</f>
        <v>#N/A</v>
      </c>
      <c r="E71" t="str">
        <f>IF(ISERROR(VLOOKUP($B71*10+$E$2,データ貼付!$B$3:$F$102,5,FALSE)),"",VLOOKUP($B71*10+$E$2,データ貼付!$B$3:$F$102,5,FALSE))</f>
        <v/>
      </c>
      <c r="F71" t="str">
        <f>IF(ISERROR(VLOOKUP($B71*10+$F$2,データ貼付!$B$3:$F$102,5,FALSE)),"",VLOOKUP($B71*10+$F$2,データ貼付!$B$3:$F$102,5,FALSE))</f>
        <v/>
      </c>
      <c r="G71" t="str">
        <f>IF(ISERROR(VLOOKUP($B71*10+$G$2,データ貼付!$B$3:$F$102,5,FALSE)),"",VLOOKUP($B71*10+$G$2,データ貼付!$B$3:$F$102,5,FALSE))</f>
        <v/>
      </c>
      <c r="H71" t="str">
        <f>IF(ISERROR(VLOOKUP($B71*10+$H$2,データ貼付!$B$3:$F$102,5,FALSE)),"",VLOOKUP($B71*10+$H$2,データ貼付!$B$3:$F$102,5,FALSE))</f>
        <v/>
      </c>
      <c r="I71" t="str">
        <f>IF(ISERROR(VLOOKUP($B71*10+$I$2,データ貼付!$B$3:$F$102,5,FALSE)),"",VLOOKUP($B71*10+$I$2,データ貼付!$B$3:$F$102,5,FALSE))</f>
        <v/>
      </c>
    </row>
    <row r="72" spans="2:9" x14ac:dyDescent="0.2">
      <c r="B72">
        <v>70</v>
      </c>
      <c r="C72" t="e">
        <f>VLOOKUP($B72,データ貼付!$A$3:$I$102,4,FALSE)</f>
        <v>#N/A</v>
      </c>
      <c r="D72" t="e">
        <f>VLOOKUP($B72,データ貼付!$A$3:$I$102,5,FALSE)</f>
        <v>#N/A</v>
      </c>
      <c r="E72" t="str">
        <f>IF(ISERROR(VLOOKUP($B72*10+$E$2,データ貼付!$B$3:$F$102,5,FALSE)),"",VLOOKUP($B72*10+$E$2,データ貼付!$B$3:$F$102,5,FALSE))</f>
        <v/>
      </c>
      <c r="F72" t="str">
        <f>IF(ISERROR(VLOOKUP($B72*10+$F$2,データ貼付!$B$3:$F$102,5,FALSE)),"",VLOOKUP($B72*10+$F$2,データ貼付!$B$3:$F$102,5,FALSE))</f>
        <v/>
      </c>
      <c r="G72" t="str">
        <f>IF(ISERROR(VLOOKUP($B72*10+$G$2,データ貼付!$B$3:$F$102,5,FALSE)),"",VLOOKUP($B72*10+$G$2,データ貼付!$B$3:$F$102,5,FALSE))</f>
        <v/>
      </c>
      <c r="H72" t="str">
        <f>IF(ISERROR(VLOOKUP($B72*10+$H$2,データ貼付!$B$3:$F$102,5,FALSE)),"",VLOOKUP($B72*10+$H$2,データ貼付!$B$3:$F$102,5,FALSE))</f>
        <v/>
      </c>
      <c r="I72" t="str">
        <f>IF(ISERROR(VLOOKUP($B72*10+$I$2,データ貼付!$B$3:$F$102,5,FALSE)),"",VLOOKUP($B72*10+$I$2,データ貼付!$B$3:$F$102,5,FALSE))</f>
        <v/>
      </c>
    </row>
    <row r="73" spans="2:9" x14ac:dyDescent="0.2">
      <c r="B73">
        <v>71</v>
      </c>
      <c r="C73" t="e">
        <f>VLOOKUP($B73,データ貼付!$A$3:$I$102,4,FALSE)</f>
        <v>#N/A</v>
      </c>
      <c r="D73" t="e">
        <f>VLOOKUP($B73,データ貼付!$A$3:$I$102,5,FALSE)</f>
        <v>#N/A</v>
      </c>
      <c r="E73" t="str">
        <f>IF(ISERROR(VLOOKUP($B73*10+$E$2,データ貼付!$B$3:$F$102,5,FALSE)),"",VLOOKUP($B73*10+$E$2,データ貼付!$B$3:$F$102,5,FALSE))</f>
        <v/>
      </c>
      <c r="F73" t="str">
        <f>IF(ISERROR(VLOOKUP($B73*10+$F$2,データ貼付!$B$3:$F$102,5,FALSE)),"",VLOOKUP($B73*10+$F$2,データ貼付!$B$3:$F$102,5,FALSE))</f>
        <v/>
      </c>
      <c r="G73" t="str">
        <f>IF(ISERROR(VLOOKUP($B73*10+$G$2,データ貼付!$B$3:$F$102,5,FALSE)),"",VLOOKUP($B73*10+$G$2,データ貼付!$B$3:$F$102,5,FALSE))</f>
        <v/>
      </c>
      <c r="H73" t="str">
        <f>IF(ISERROR(VLOOKUP($B73*10+$H$2,データ貼付!$B$3:$F$102,5,FALSE)),"",VLOOKUP($B73*10+$H$2,データ貼付!$B$3:$F$102,5,FALSE))</f>
        <v/>
      </c>
      <c r="I73" t="str">
        <f>IF(ISERROR(VLOOKUP($B73*10+$I$2,データ貼付!$B$3:$F$102,5,FALSE)),"",VLOOKUP($B73*10+$I$2,データ貼付!$B$3:$F$102,5,FALSE))</f>
        <v/>
      </c>
    </row>
    <row r="74" spans="2:9" x14ac:dyDescent="0.2">
      <c r="B74">
        <v>72</v>
      </c>
      <c r="C74" t="e">
        <f>VLOOKUP($B74,データ貼付!$A$3:$I$102,4,FALSE)</f>
        <v>#N/A</v>
      </c>
      <c r="D74" t="e">
        <f>VLOOKUP($B74,データ貼付!$A$3:$I$102,5,FALSE)</f>
        <v>#N/A</v>
      </c>
      <c r="E74" t="str">
        <f>IF(ISERROR(VLOOKUP($B74*10+$E$2,データ貼付!$B$3:$F$102,5,FALSE)),"",VLOOKUP($B74*10+$E$2,データ貼付!$B$3:$F$102,5,FALSE))</f>
        <v/>
      </c>
      <c r="F74" t="str">
        <f>IF(ISERROR(VLOOKUP($B74*10+$F$2,データ貼付!$B$3:$F$102,5,FALSE)),"",VLOOKUP($B74*10+$F$2,データ貼付!$B$3:$F$102,5,FALSE))</f>
        <v/>
      </c>
      <c r="G74" t="str">
        <f>IF(ISERROR(VLOOKUP($B74*10+$G$2,データ貼付!$B$3:$F$102,5,FALSE)),"",VLOOKUP($B74*10+$G$2,データ貼付!$B$3:$F$102,5,FALSE))</f>
        <v/>
      </c>
      <c r="H74" t="str">
        <f>IF(ISERROR(VLOOKUP($B74*10+$H$2,データ貼付!$B$3:$F$102,5,FALSE)),"",VLOOKUP($B74*10+$H$2,データ貼付!$B$3:$F$102,5,FALSE))</f>
        <v/>
      </c>
      <c r="I74" t="str">
        <f>IF(ISERROR(VLOOKUP($B74*10+$I$2,データ貼付!$B$3:$F$102,5,FALSE)),"",VLOOKUP($B74*10+$I$2,データ貼付!$B$3:$F$102,5,FALSE))</f>
        <v/>
      </c>
    </row>
    <row r="75" spans="2:9" x14ac:dyDescent="0.2">
      <c r="B75">
        <v>73</v>
      </c>
      <c r="C75" t="e">
        <f>VLOOKUP($B75,データ貼付!$A$3:$I$102,4,FALSE)</f>
        <v>#N/A</v>
      </c>
      <c r="D75" t="e">
        <f>VLOOKUP($B75,データ貼付!$A$3:$I$102,5,FALSE)</f>
        <v>#N/A</v>
      </c>
      <c r="E75" t="str">
        <f>IF(ISERROR(VLOOKUP($B75*10+$E$2,データ貼付!$B$3:$F$102,5,FALSE)),"",VLOOKUP($B75*10+$E$2,データ貼付!$B$3:$F$102,5,FALSE))</f>
        <v/>
      </c>
      <c r="F75" t="str">
        <f>IF(ISERROR(VLOOKUP($B75*10+$F$2,データ貼付!$B$3:$F$102,5,FALSE)),"",VLOOKUP($B75*10+$F$2,データ貼付!$B$3:$F$102,5,FALSE))</f>
        <v/>
      </c>
      <c r="G75" t="str">
        <f>IF(ISERROR(VLOOKUP($B75*10+$G$2,データ貼付!$B$3:$F$102,5,FALSE)),"",VLOOKUP($B75*10+$G$2,データ貼付!$B$3:$F$102,5,FALSE))</f>
        <v/>
      </c>
      <c r="H75" t="str">
        <f>IF(ISERROR(VLOOKUP($B75*10+$H$2,データ貼付!$B$3:$F$102,5,FALSE)),"",VLOOKUP($B75*10+$H$2,データ貼付!$B$3:$F$102,5,FALSE))</f>
        <v/>
      </c>
      <c r="I75" t="str">
        <f>IF(ISERROR(VLOOKUP($B75*10+$I$2,データ貼付!$B$3:$F$102,5,FALSE)),"",VLOOKUP($B75*10+$I$2,データ貼付!$B$3:$F$102,5,FALSE))</f>
        <v/>
      </c>
    </row>
    <row r="76" spans="2:9" x14ac:dyDescent="0.2">
      <c r="B76">
        <v>74</v>
      </c>
      <c r="C76" t="e">
        <f>VLOOKUP($B76,データ貼付!$A$3:$I$102,4,FALSE)</f>
        <v>#N/A</v>
      </c>
      <c r="D76" t="e">
        <f>VLOOKUP($B76,データ貼付!$A$3:$I$102,5,FALSE)</f>
        <v>#N/A</v>
      </c>
      <c r="E76" t="str">
        <f>IF(ISERROR(VLOOKUP($B76*10+$E$2,データ貼付!$B$3:$F$102,5,FALSE)),"",VLOOKUP($B76*10+$E$2,データ貼付!$B$3:$F$102,5,FALSE))</f>
        <v/>
      </c>
      <c r="F76" t="str">
        <f>IF(ISERROR(VLOOKUP($B76*10+$F$2,データ貼付!$B$3:$F$102,5,FALSE)),"",VLOOKUP($B76*10+$F$2,データ貼付!$B$3:$F$102,5,FALSE))</f>
        <v/>
      </c>
      <c r="G76" t="str">
        <f>IF(ISERROR(VLOOKUP($B76*10+$G$2,データ貼付!$B$3:$F$102,5,FALSE)),"",VLOOKUP($B76*10+$G$2,データ貼付!$B$3:$F$102,5,FALSE))</f>
        <v/>
      </c>
      <c r="H76" t="str">
        <f>IF(ISERROR(VLOOKUP($B76*10+$H$2,データ貼付!$B$3:$F$102,5,FALSE)),"",VLOOKUP($B76*10+$H$2,データ貼付!$B$3:$F$102,5,FALSE))</f>
        <v/>
      </c>
      <c r="I76" t="str">
        <f>IF(ISERROR(VLOOKUP($B76*10+$I$2,データ貼付!$B$3:$F$102,5,FALSE)),"",VLOOKUP($B76*10+$I$2,データ貼付!$B$3:$F$102,5,FALSE))</f>
        <v/>
      </c>
    </row>
    <row r="77" spans="2:9" x14ac:dyDescent="0.2">
      <c r="B77">
        <v>75</v>
      </c>
      <c r="C77" t="e">
        <f>VLOOKUP($B77,データ貼付!$A$3:$I$102,4,FALSE)</f>
        <v>#N/A</v>
      </c>
      <c r="D77" t="e">
        <f>VLOOKUP($B77,データ貼付!$A$3:$I$102,5,FALSE)</f>
        <v>#N/A</v>
      </c>
      <c r="E77" t="str">
        <f>IF(ISERROR(VLOOKUP($B77*10+$E$2,データ貼付!$B$3:$F$102,5,FALSE)),"",VLOOKUP($B77*10+$E$2,データ貼付!$B$3:$F$102,5,FALSE))</f>
        <v/>
      </c>
      <c r="F77" t="str">
        <f>IF(ISERROR(VLOOKUP($B77*10+$F$2,データ貼付!$B$3:$F$102,5,FALSE)),"",VLOOKUP($B77*10+$F$2,データ貼付!$B$3:$F$102,5,FALSE))</f>
        <v/>
      </c>
      <c r="G77" t="str">
        <f>IF(ISERROR(VLOOKUP($B77*10+$G$2,データ貼付!$B$3:$F$102,5,FALSE)),"",VLOOKUP($B77*10+$G$2,データ貼付!$B$3:$F$102,5,FALSE))</f>
        <v/>
      </c>
      <c r="H77" t="str">
        <f>IF(ISERROR(VLOOKUP($B77*10+$H$2,データ貼付!$B$3:$F$102,5,FALSE)),"",VLOOKUP($B77*10+$H$2,データ貼付!$B$3:$F$102,5,FALSE))</f>
        <v/>
      </c>
      <c r="I77" t="str">
        <f>IF(ISERROR(VLOOKUP($B77*10+$I$2,データ貼付!$B$3:$F$102,5,FALSE)),"",VLOOKUP($B77*10+$I$2,データ貼付!$B$3:$F$102,5,FALSE))</f>
        <v/>
      </c>
    </row>
    <row r="78" spans="2:9" x14ac:dyDescent="0.2">
      <c r="B78">
        <v>76</v>
      </c>
      <c r="C78" t="e">
        <f>VLOOKUP($B78,データ貼付!$A$3:$I$102,4,FALSE)</f>
        <v>#N/A</v>
      </c>
      <c r="D78" t="e">
        <f>VLOOKUP($B78,データ貼付!$A$3:$I$102,5,FALSE)</f>
        <v>#N/A</v>
      </c>
      <c r="E78" t="str">
        <f>IF(ISERROR(VLOOKUP($B78*10+$E$2,データ貼付!$B$3:$F$102,5,FALSE)),"",VLOOKUP($B78*10+$E$2,データ貼付!$B$3:$F$102,5,FALSE))</f>
        <v/>
      </c>
      <c r="F78" t="str">
        <f>IF(ISERROR(VLOOKUP($B78*10+$F$2,データ貼付!$B$3:$F$102,5,FALSE)),"",VLOOKUP($B78*10+$F$2,データ貼付!$B$3:$F$102,5,FALSE))</f>
        <v/>
      </c>
      <c r="G78" t="str">
        <f>IF(ISERROR(VLOOKUP($B78*10+$G$2,データ貼付!$B$3:$F$102,5,FALSE)),"",VLOOKUP($B78*10+$G$2,データ貼付!$B$3:$F$102,5,FALSE))</f>
        <v/>
      </c>
      <c r="H78" t="str">
        <f>IF(ISERROR(VLOOKUP($B78*10+$H$2,データ貼付!$B$3:$F$102,5,FALSE)),"",VLOOKUP($B78*10+$H$2,データ貼付!$B$3:$F$102,5,FALSE))</f>
        <v/>
      </c>
      <c r="I78" t="str">
        <f>IF(ISERROR(VLOOKUP($B78*10+$I$2,データ貼付!$B$3:$F$102,5,FALSE)),"",VLOOKUP($B78*10+$I$2,データ貼付!$B$3:$F$102,5,FALSE))</f>
        <v/>
      </c>
    </row>
    <row r="79" spans="2:9" x14ac:dyDescent="0.2">
      <c r="B79">
        <v>77</v>
      </c>
      <c r="C79" t="e">
        <f>VLOOKUP($B79,データ貼付!$A$3:$I$102,4,FALSE)</f>
        <v>#N/A</v>
      </c>
      <c r="D79" t="e">
        <f>VLOOKUP($B79,データ貼付!$A$3:$I$102,5,FALSE)</f>
        <v>#N/A</v>
      </c>
      <c r="E79" t="str">
        <f>IF(ISERROR(VLOOKUP($B79*10+$E$2,データ貼付!$B$3:$F$102,5,FALSE)),"",VLOOKUP($B79*10+$E$2,データ貼付!$B$3:$F$102,5,FALSE))</f>
        <v/>
      </c>
      <c r="F79" t="str">
        <f>IF(ISERROR(VLOOKUP($B79*10+$F$2,データ貼付!$B$3:$F$102,5,FALSE)),"",VLOOKUP($B79*10+$F$2,データ貼付!$B$3:$F$102,5,FALSE))</f>
        <v/>
      </c>
      <c r="G79" t="str">
        <f>IF(ISERROR(VLOOKUP($B79*10+$G$2,データ貼付!$B$3:$F$102,5,FALSE)),"",VLOOKUP($B79*10+$G$2,データ貼付!$B$3:$F$102,5,FALSE))</f>
        <v/>
      </c>
      <c r="H79" t="str">
        <f>IF(ISERROR(VLOOKUP($B79*10+$H$2,データ貼付!$B$3:$F$102,5,FALSE)),"",VLOOKUP($B79*10+$H$2,データ貼付!$B$3:$F$102,5,FALSE))</f>
        <v/>
      </c>
      <c r="I79" t="str">
        <f>IF(ISERROR(VLOOKUP($B79*10+$I$2,データ貼付!$B$3:$F$102,5,FALSE)),"",VLOOKUP($B79*10+$I$2,データ貼付!$B$3:$F$102,5,FALSE))</f>
        <v/>
      </c>
    </row>
    <row r="80" spans="2:9" x14ac:dyDescent="0.2">
      <c r="B80">
        <v>78</v>
      </c>
      <c r="C80" t="e">
        <f>VLOOKUP($B80,データ貼付!$A$3:$I$102,4,FALSE)</f>
        <v>#N/A</v>
      </c>
      <c r="D80" t="e">
        <f>VLOOKUP($B80,データ貼付!$A$3:$I$102,5,FALSE)</f>
        <v>#N/A</v>
      </c>
      <c r="E80" t="str">
        <f>IF(ISERROR(VLOOKUP($B80*10+$E$2,データ貼付!$B$3:$F$102,5,FALSE)),"",VLOOKUP($B80*10+$E$2,データ貼付!$B$3:$F$102,5,FALSE))</f>
        <v/>
      </c>
      <c r="F80" t="str">
        <f>IF(ISERROR(VLOOKUP($B80*10+$F$2,データ貼付!$B$3:$F$102,5,FALSE)),"",VLOOKUP($B80*10+$F$2,データ貼付!$B$3:$F$102,5,FALSE))</f>
        <v/>
      </c>
      <c r="G80" t="str">
        <f>IF(ISERROR(VLOOKUP($B80*10+$G$2,データ貼付!$B$3:$F$102,5,FALSE)),"",VLOOKUP($B80*10+$G$2,データ貼付!$B$3:$F$102,5,FALSE))</f>
        <v/>
      </c>
      <c r="H80" t="str">
        <f>IF(ISERROR(VLOOKUP($B80*10+$H$2,データ貼付!$B$3:$F$102,5,FALSE)),"",VLOOKUP($B80*10+$H$2,データ貼付!$B$3:$F$102,5,FALSE))</f>
        <v/>
      </c>
      <c r="I80" t="str">
        <f>IF(ISERROR(VLOOKUP($B80*10+$I$2,データ貼付!$B$3:$F$102,5,FALSE)),"",VLOOKUP($B80*10+$I$2,データ貼付!$B$3:$F$102,5,FALSE))</f>
        <v/>
      </c>
    </row>
    <row r="81" spans="2:9" x14ac:dyDescent="0.2">
      <c r="B81">
        <v>79</v>
      </c>
      <c r="C81" t="e">
        <f>VLOOKUP($B81,データ貼付!$A$3:$I$102,4,FALSE)</f>
        <v>#N/A</v>
      </c>
      <c r="D81" t="e">
        <f>VLOOKUP($B81,データ貼付!$A$3:$I$102,5,FALSE)</f>
        <v>#N/A</v>
      </c>
      <c r="E81" t="str">
        <f>IF(ISERROR(VLOOKUP($B81*10+$E$2,データ貼付!$B$3:$F$102,5,FALSE)),"",VLOOKUP($B81*10+$E$2,データ貼付!$B$3:$F$102,5,FALSE))</f>
        <v/>
      </c>
      <c r="F81" t="str">
        <f>IF(ISERROR(VLOOKUP($B81*10+$F$2,データ貼付!$B$3:$F$102,5,FALSE)),"",VLOOKUP($B81*10+$F$2,データ貼付!$B$3:$F$102,5,FALSE))</f>
        <v/>
      </c>
      <c r="G81" t="str">
        <f>IF(ISERROR(VLOOKUP($B81*10+$G$2,データ貼付!$B$3:$F$102,5,FALSE)),"",VLOOKUP($B81*10+$G$2,データ貼付!$B$3:$F$102,5,FALSE))</f>
        <v/>
      </c>
      <c r="H81" t="str">
        <f>IF(ISERROR(VLOOKUP($B81*10+$H$2,データ貼付!$B$3:$F$102,5,FALSE)),"",VLOOKUP($B81*10+$H$2,データ貼付!$B$3:$F$102,5,FALSE))</f>
        <v/>
      </c>
      <c r="I81" t="str">
        <f>IF(ISERROR(VLOOKUP($B81*10+$I$2,データ貼付!$B$3:$F$102,5,FALSE)),"",VLOOKUP($B81*10+$I$2,データ貼付!$B$3:$F$102,5,FALSE))</f>
        <v/>
      </c>
    </row>
    <row r="82" spans="2:9" x14ac:dyDescent="0.2">
      <c r="B82">
        <v>80</v>
      </c>
      <c r="C82" t="e">
        <f>VLOOKUP($B82,データ貼付!$A$3:$I$102,4,FALSE)</f>
        <v>#N/A</v>
      </c>
      <c r="D82" t="e">
        <f>VLOOKUP($B82,データ貼付!$A$3:$I$102,5,FALSE)</f>
        <v>#N/A</v>
      </c>
      <c r="E82" t="str">
        <f>IF(ISERROR(VLOOKUP($B82*10+$E$2,データ貼付!$B$3:$F$102,5,FALSE)),"",VLOOKUP($B82*10+$E$2,データ貼付!$B$3:$F$102,5,FALSE))</f>
        <v/>
      </c>
      <c r="F82" t="str">
        <f>IF(ISERROR(VLOOKUP($B82*10+$F$2,データ貼付!$B$3:$F$102,5,FALSE)),"",VLOOKUP($B82*10+$F$2,データ貼付!$B$3:$F$102,5,FALSE))</f>
        <v/>
      </c>
      <c r="G82" t="str">
        <f>IF(ISERROR(VLOOKUP($B82*10+$G$2,データ貼付!$B$3:$F$102,5,FALSE)),"",VLOOKUP($B82*10+$G$2,データ貼付!$B$3:$F$102,5,FALSE))</f>
        <v/>
      </c>
      <c r="H82" t="str">
        <f>IF(ISERROR(VLOOKUP($B82*10+$H$2,データ貼付!$B$3:$F$102,5,FALSE)),"",VLOOKUP($B82*10+$H$2,データ貼付!$B$3:$F$102,5,FALSE))</f>
        <v/>
      </c>
      <c r="I82" t="str">
        <f>IF(ISERROR(VLOOKUP($B82*10+$I$2,データ貼付!$B$3:$F$102,5,FALSE)),"",VLOOKUP($B82*10+$I$2,データ貼付!$B$3:$F$102,5,FALSE))</f>
        <v/>
      </c>
    </row>
    <row r="83" spans="2:9" x14ac:dyDescent="0.2">
      <c r="B83">
        <v>81</v>
      </c>
      <c r="C83" t="e">
        <f>VLOOKUP($B83,データ貼付!$A$3:$I$102,4,FALSE)</f>
        <v>#N/A</v>
      </c>
      <c r="D83" t="e">
        <f>VLOOKUP($B83,データ貼付!$A$3:$I$102,5,FALSE)</f>
        <v>#N/A</v>
      </c>
      <c r="E83" t="str">
        <f>IF(ISERROR(VLOOKUP($B83*10+$E$2,データ貼付!$B$3:$F$102,5,FALSE)),"",VLOOKUP($B83*10+$E$2,データ貼付!$B$3:$F$102,5,FALSE))</f>
        <v/>
      </c>
      <c r="F83" t="str">
        <f>IF(ISERROR(VLOOKUP($B83*10+$F$2,データ貼付!$B$3:$F$102,5,FALSE)),"",VLOOKUP($B83*10+$F$2,データ貼付!$B$3:$F$102,5,FALSE))</f>
        <v/>
      </c>
      <c r="G83" t="str">
        <f>IF(ISERROR(VLOOKUP($B83*10+$G$2,データ貼付!$B$3:$F$102,5,FALSE)),"",VLOOKUP($B83*10+$G$2,データ貼付!$B$3:$F$102,5,FALSE))</f>
        <v/>
      </c>
      <c r="H83" t="str">
        <f>IF(ISERROR(VLOOKUP($B83*10+$H$2,データ貼付!$B$3:$F$102,5,FALSE)),"",VLOOKUP($B83*10+$H$2,データ貼付!$B$3:$F$102,5,FALSE))</f>
        <v/>
      </c>
      <c r="I83" t="str">
        <f>IF(ISERROR(VLOOKUP($B83*10+$I$2,データ貼付!$B$3:$F$102,5,FALSE)),"",VLOOKUP($B83*10+$I$2,データ貼付!$B$3:$F$102,5,FALSE))</f>
        <v/>
      </c>
    </row>
    <row r="84" spans="2:9" x14ac:dyDescent="0.2">
      <c r="B84">
        <v>82</v>
      </c>
      <c r="C84" t="e">
        <f>VLOOKUP($B84,データ貼付!$A$3:$I$102,4,FALSE)</f>
        <v>#N/A</v>
      </c>
      <c r="D84" t="e">
        <f>VLOOKUP($B84,データ貼付!$A$3:$I$102,5,FALSE)</f>
        <v>#N/A</v>
      </c>
      <c r="E84" t="str">
        <f>IF(ISERROR(VLOOKUP($B84*10+$E$2,データ貼付!$B$3:$F$102,5,FALSE)),"",VLOOKUP($B84*10+$E$2,データ貼付!$B$3:$F$102,5,FALSE))</f>
        <v/>
      </c>
      <c r="F84" t="str">
        <f>IF(ISERROR(VLOOKUP($B84*10+$F$2,データ貼付!$B$3:$F$102,5,FALSE)),"",VLOOKUP($B84*10+$F$2,データ貼付!$B$3:$F$102,5,FALSE))</f>
        <v/>
      </c>
      <c r="G84" t="str">
        <f>IF(ISERROR(VLOOKUP($B84*10+$G$2,データ貼付!$B$3:$F$102,5,FALSE)),"",VLOOKUP($B84*10+$G$2,データ貼付!$B$3:$F$102,5,FALSE))</f>
        <v/>
      </c>
      <c r="H84" t="str">
        <f>IF(ISERROR(VLOOKUP($B84*10+$H$2,データ貼付!$B$3:$F$102,5,FALSE)),"",VLOOKUP($B84*10+$H$2,データ貼付!$B$3:$F$102,5,FALSE))</f>
        <v/>
      </c>
      <c r="I84" t="str">
        <f>IF(ISERROR(VLOOKUP($B84*10+$I$2,データ貼付!$B$3:$F$102,5,FALSE)),"",VLOOKUP($B84*10+$I$2,データ貼付!$B$3:$F$102,5,FALSE))</f>
        <v/>
      </c>
    </row>
    <row r="85" spans="2:9" x14ac:dyDescent="0.2">
      <c r="B85">
        <v>83</v>
      </c>
      <c r="C85" t="e">
        <f>VLOOKUP($B85,データ貼付!$A$3:$I$102,4,FALSE)</f>
        <v>#N/A</v>
      </c>
      <c r="D85" t="e">
        <f>VLOOKUP($B85,データ貼付!$A$3:$I$102,5,FALSE)</f>
        <v>#N/A</v>
      </c>
      <c r="E85" t="str">
        <f>IF(ISERROR(VLOOKUP($B85*10+$E$2,データ貼付!$B$3:$F$102,5,FALSE)),"",VLOOKUP($B85*10+$E$2,データ貼付!$B$3:$F$102,5,FALSE))</f>
        <v/>
      </c>
      <c r="F85" t="str">
        <f>IF(ISERROR(VLOOKUP($B85*10+$F$2,データ貼付!$B$3:$F$102,5,FALSE)),"",VLOOKUP($B85*10+$F$2,データ貼付!$B$3:$F$102,5,FALSE))</f>
        <v/>
      </c>
      <c r="G85" t="str">
        <f>IF(ISERROR(VLOOKUP($B85*10+$G$2,データ貼付!$B$3:$F$102,5,FALSE)),"",VLOOKUP($B85*10+$G$2,データ貼付!$B$3:$F$102,5,FALSE))</f>
        <v/>
      </c>
      <c r="H85" t="str">
        <f>IF(ISERROR(VLOOKUP($B85*10+$H$2,データ貼付!$B$3:$F$102,5,FALSE)),"",VLOOKUP($B85*10+$H$2,データ貼付!$B$3:$F$102,5,FALSE))</f>
        <v/>
      </c>
      <c r="I85" t="str">
        <f>IF(ISERROR(VLOOKUP($B85*10+$I$2,データ貼付!$B$3:$F$102,5,FALSE)),"",VLOOKUP($B85*10+$I$2,データ貼付!$B$3:$F$102,5,FALSE))</f>
        <v/>
      </c>
    </row>
    <row r="86" spans="2:9" x14ac:dyDescent="0.2">
      <c r="B86">
        <v>84</v>
      </c>
      <c r="C86" t="e">
        <f>VLOOKUP($B86,データ貼付!$A$3:$I$102,4,FALSE)</f>
        <v>#N/A</v>
      </c>
      <c r="D86" t="e">
        <f>VLOOKUP($B86,データ貼付!$A$3:$I$102,5,FALSE)</f>
        <v>#N/A</v>
      </c>
      <c r="E86" t="str">
        <f>IF(ISERROR(VLOOKUP($B86*10+$E$2,データ貼付!$B$3:$F$102,5,FALSE)),"",VLOOKUP($B86*10+$E$2,データ貼付!$B$3:$F$102,5,FALSE))</f>
        <v/>
      </c>
      <c r="F86" t="str">
        <f>IF(ISERROR(VLOOKUP($B86*10+$F$2,データ貼付!$B$3:$F$102,5,FALSE)),"",VLOOKUP($B86*10+$F$2,データ貼付!$B$3:$F$102,5,FALSE))</f>
        <v/>
      </c>
      <c r="G86" t="str">
        <f>IF(ISERROR(VLOOKUP($B86*10+$G$2,データ貼付!$B$3:$F$102,5,FALSE)),"",VLOOKUP($B86*10+$G$2,データ貼付!$B$3:$F$102,5,FALSE))</f>
        <v/>
      </c>
      <c r="H86" t="str">
        <f>IF(ISERROR(VLOOKUP($B86*10+$H$2,データ貼付!$B$3:$F$102,5,FALSE)),"",VLOOKUP($B86*10+$H$2,データ貼付!$B$3:$F$102,5,FALSE))</f>
        <v/>
      </c>
      <c r="I86" t="str">
        <f>IF(ISERROR(VLOOKUP($B86*10+$I$2,データ貼付!$B$3:$F$102,5,FALSE)),"",VLOOKUP($B86*10+$I$2,データ貼付!$B$3:$F$102,5,FALSE))</f>
        <v/>
      </c>
    </row>
    <row r="87" spans="2:9" x14ac:dyDescent="0.2">
      <c r="B87">
        <v>85</v>
      </c>
      <c r="C87" t="e">
        <f>VLOOKUP($B87,データ貼付!$A$3:$I$102,4,FALSE)</f>
        <v>#N/A</v>
      </c>
      <c r="D87" t="e">
        <f>VLOOKUP($B87,データ貼付!$A$3:$I$102,5,FALSE)</f>
        <v>#N/A</v>
      </c>
      <c r="E87" t="str">
        <f>IF(ISERROR(VLOOKUP($B87*10+$E$2,データ貼付!$B$3:$F$102,5,FALSE)),"",VLOOKUP($B87*10+$E$2,データ貼付!$B$3:$F$102,5,FALSE))</f>
        <v/>
      </c>
      <c r="F87" t="str">
        <f>IF(ISERROR(VLOOKUP($B87*10+$F$2,データ貼付!$B$3:$F$102,5,FALSE)),"",VLOOKUP($B87*10+$F$2,データ貼付!$B$3:$F$102,5,FALSE))</f>
        <v/>
      </c>
      <c r="G87" t="str">
        <f>IF(ISERROR(VLOOKUP($B87*10+$G$2,データ貼付!$B$3:$F$102,5,FALSE)),"",VLOOKUP($B87*10+$G$2,データ貼付!$B$3:$F$102,5,FALSE))</f>
        <v/>
      </c>
      <c r="H87" t="str">
        <f>IF(ISERROR(VLOOKUP($B87*10+$H$2,データ貼付!$B$3:$F$102,5,FALSE)),"",VLOOKUP($B87*10+$H$2,データ貼付!$B$3:$F$102,5,FALSE))</f>
        <v/>
      </c>
      <c r="I87" t="str">
        <f>IF(ISERROR(VLOOKUP($B87*10+$I$2,データ貼付!$B$3:$F$102,5,FALSE)),"",VLOOKUP($B87*10+$I$2,データ貼付!$B$3:$F$102,5,FALSE))</f>
        <v/>
      </c>
    </row>
    <row r="88" spans="2:9" x14ac:dyDescent="0.2">
      <c r="B88">
        <v>86</v>
      </c>
      <c r="C88" t="e">
        <f>VLOOKUP($B88,データ貼付!$A$3:$I$102,4,FALSE)</f>
        <v>#N/A</v>
      </c>
      <c r="D88" t="e">
        <f>VLOOKUP($B88,データ貼付!$A$3:$I$102,5,FALSE)</f>
        <v>#N/A</v>
      </c>
      <c r="E88" t="str">
        <f>IF(ISERROR(VLOOKUP($B88*10+$E$2,データ貼付!$B$3:$F$102,5,FALSE)),"",VLOOKUP($B88*10+$E$2,データ貼付!$B$3:$F$102,5,FALSE))</f>
        <v/>
      </c>
      <c r="F88" t="str">
        <f>IF(ISERROR(VLOOKUP($B88*10+$F$2,データ貼付!$B$3:$F$102,5,FALSE)),"",VLOOKUP($B88*10+$F$2,データ貼付!$B$3:$F$102,5,FALSE))</f>
        <v/>
      </c>
      <c r="G88" t="str">
        <f>IF(ISERROR(VLOOKUP($B88*10+$G$2,データ貼付!$B$3:$F$102,5,FALSE)),"",VLOOKUP($B88*10+$G$2,データ貼付!$B$3:$F$102,5,FALSE))</f>
        <v/>
      </c>
      <c r="H88" t="str">
        <f>IF(ISERROR(VLOOKUP($B88*10+$H$2,データ貼付!$B$3:$F$102,5,FALSE)),"",VLOOKUP($B88*10+$H$2,データ貼付!$B$3:$F$102,5,FALSE))</f>
        <v/>
      </c>
      <c r="I88" t="str">
        <f>IF(ISERROR(VLOOKUP($B88*10+$I$2,データ貼付!$B$3:$F$102,5,FALSE)),"",VLOOKUP($B88*10+$I$2,データ貼付!$B$3:$F$102,5,FALSE))</f>
        <v/>
      </c>
    </row>
    <row r="89" spans="2:9" x14ac:dyDescent="0.2">
      <c r="B89">
        <v>87</v>
      </c>
      <c r="C89" t="e">
        <f>VLOOKUP($B89,データ貼付!$A$3:$I$102,4,FALSE)</f>
        <v>#N/A</v>
      </c>
      <c r="D89" t="e">
        <f>VLOOKUP($B89,データ貼付!$A$3:$I$102,5,FALSE)</f>
        <v>#N/A</v>
      </c>
      <c r="E89" t="str">
        <f>IF(ISERROR(VLOOKUP($B89*10+$E$2,データ貼付!$B$3:$F$102,5,FALSE)),"",VLOOKUP($B89*10+$E$2,データ貼付!$B$3:$F$102,5,FALSE))</f>
        <v/>
      </c>
      <c r="F89" t="str">
        <f>IF(ISERROR(VLOOKUP($B89*10+$F$2,データ貼付!$B$3:$F$102,5,FALSE)),"",VLOOKUP($B89*10+$F$2,データ貼付!$B$3:$F$102,5,FALSE))</f>
        <v/>
      </c>
      <c r="G89" t="str">
        <f>IF(ISERROR(VLOOKUP($B89*10+$G$2,データ貼付!$B$3:$F$102,5,FALSE)),"",VLOOKUP($B89*10+$G$2,データ貼付!$B$3:$F$102,5,FALSE))</f>
        <v/>
      </c>
      <c r="H89" t="str">
        <f>IF(ISERROR(VLOOKUP($B89*10+$H$2,データ貼付!$B$3:$F$102,5,FALSE)),"",VLOOKUP($B89*10+$H$2,データ貼付!$B$3:$F$102,5,FALSE))</f>
        <v/>
      </c>
      <c r="I89" t="str">
        <f>IF(ISERROR(VLOOKUP($B89*10+$I$2,データ貼付!$B$3:$F$102,5,FALSE)),"",VLOOKUP($B89*10+$I$2,データ貼付!$B$3:$F$102,5,FALSE))</f>
        <v/>
      </c>
    </row>
    <row r="90" spans="2:9" x14ac:dyDescent="0.2">
      <c r="B90">
        <v>88</v>
      </c>
      <c r="C90" t="e">
        <f>VLOOKUP($B90,データ貼付!$A$3:$I$102,4,FALSE)</f>
        <v>#N/A</v>
      </c>
      <c r="D90" t="e">
        <f>VLOOKUP($B90,データ貼付!$A$3:$I$102,5,FALSE)</f>
        <v>#N/A</v>
      </c>
      <c r="E90" t="str">
        <f>IF(ISERROR(VLOOKUP($B90*10+$E$2,データ貼付!$B$3:$F$102,5,FALSE)),"",VLOOKUP($B90*10+$E$2,データ貼付!$B$3:$F$102,5,FALSE))</f>
        <v/>
      </c>
      <c r="F90" t="str">
        <f>IF(ISERROR(VLOOKUP($B90*10+$F$2,データ貼付!$B$3:$F$102,5,FALSE)),"",VLOOKUP($B90*10+$F$2,データ貼付!$B$3:$F$102,5,FALSE))</f>
        <v/>
      </c>
      <c r="G90" t="str">
        <f>IF(ISERROR(VLOOKUP($B90*10+$G$2,データ貼付!$B$3:$F$102,5,FALSE)),"",VLOOKUP($B90*10+$G$2,データ貼付!$B$3:$F$102,5,FALSE))</f>
        <v/>
      </c>
      <c r="H90" t="str">
        <f>IF(ISERROR(VLOOKUP($B90*10+$H$2,データ貼付!$B$3:$F$102,5,FALSE)),"",VLOOKUP($B90*10+$H$2,データ貼付!$B$3:$F$102,5,FALSE))</f>
        <v/>
      </c>
      <c r="I90" t="str">
        <f>IF(ISERROR(VLOOKUP($B90*10+$I$2,データ貼付!$B$3:$F$102,5,FALSE)),"",VLOOKUP($B90*10+$I$2,データ貼付!$B$3:$F$102,5,FALSE))</f>
        <v/>
      </c>
    </row>
    <row r="91" spans="2:9" x14ac:dyDescent="0.2">
      <c r="B91">
        <v>89</v>
      </c>
      <c r="C91" t="e">
        <f>VLOOKUP($B91,データ貼付!$A$3:$I$102,4,FALSE)</f>
        <v>#N/A</v>
      </c>
      <c r="D91" t="e">
        <f>VLOOKUP($B91,データ貼付!$A$3:$I$102,5,FALSE)</f>
        <v>#N/A</v>
      </c>
      <c r="E91" t="str">
        <f>IF(ISERROR(VLOOKUP($B91*10+$E$2,データ貼付!$B$3:$F$102,5,FALSE)),"",VLOOKUP($B91*10+$E$2,データ貼付!$B$3:$F$102,5,FALSE))</f>
        <v/>
      </c>
      <c r="F91" t="str">
        <f>IF(ISERROR(VLOOKUP($B91*10+$F$2,データ貼付!$B$3:$F$102,5,FALSE)),"",VLOOKUP($B91*10+$F$2,データ貼付!$B$3:$F$102,5,FALSE))</f>
        <v/>
      </c>
      <c r="G91" t="str">
        <f>IF(ISERROR(VLOOKUP($B91*10+$G$2,データ貼付!$B$3:$F$102,5,FALSE)),"",VLOOKUP($B91*10+$G$2,データ貼付!$B$3:$F$102,5,FALSE))</f>
        <v/>
      </c>
      <c r="H91" t="str">
        <f>IF(ISERROR(VLOOKUP($B91*10+$H$2,データ貼付!$B$3:$F$102,5,FALSE)),"",VLOOKUP($B91*10+$H$2,データ貼付!$B$3:$F$102,5,FALSE))</f>
        <v/>
      </c>
      <c r="I91" t="str">
        <f>IF(ISERROR(VLOOKUP($B91*10+$I$2,データ貼付!$B$3:$F$102,5,FALSE)),"",VLOOKUP($B91*10+$I$2,データ貼付!$B$3:$F$102,5,FALSE))</f>
        <v/>
      </c>
    </row>
    <row r="92" spans="2:9" x14ac:dyDescent="0.2">
      <c r="B92">
        <v>90</v>
      </c>
      <c r="C92" t="e">
        <f>VLOOKUP($B92,データ貼付!$A$3:$I$102,4,FALSE)</f>
        <v>#N/A</v>
      </c>
      <c r="D92" t="e">
        <f>VLOOKUP($B92,データ貼付!$A$3:$I$102,5,FALSE)</f>
        <v>#N/A</v>
      </c>
      <c r="E92" t="str">
        <f>IF(ISERROR(VLOOKUP($B92*10+$E$2,データ貼付!$B$3:$F$102,5,FALSE)),"",VLOOKUP($B92*10+$E$2,データ貼付!$B$3:$F$102,5,FALSE))</f>
        <v/>
      </c>
      <c r="F92" t="str">
        <f>IF(ISERROR(VLOOKUP($B92*10+$F$2,データ貼付!$B$3:$F$102,5,FALSE)),"",VLOOKUP($B92*10+$F$2,データ貼付!$B$3:$F$102,5,FALSE))</f>
        <v/>
      </c>
      <c r="G92" t="str">
        <f>IF(ISERROR(VLOOKUP($B92*10+$G$2,データ貼付!$B$3:$F$102,5,FALSE)),"",VLOOKUP($B92*10+$G$2,データ貼付!$B$3:$F$102,5,FALSE))</f>
        <v/>
      </c>
      <c r="H92" t="str">
        <f>IF(ISERROR(VLOOKUP($B92*10+$H$2,データ貼付!$B$3:$F$102,5,FALSE)),"",VLOOKUP($B92*10+$H$2,データ貼付!$B$3:$F$102,5,FALSE))</f>
        <v/>
      </c>
      <c r="I92" t="str">
        <f>IF(ISERROR(VLOOKUP($B92*10+$I$2,データ貼付!$B$3:$F$102,5,FALSE)),"",VLOOKUP($B92*10+$I$2,データ貼付!$B$3:$F$102,5,FALSE))</f>
        <v/>
      </c>
    </row>
    <row r="93" spans="2:9" x14ac:dyDescent="0.2">
      <c r="B93">
        <v>91</v>
      </c>
      <c r="C93" t="e">
        <f>VLOOKUP($B93,データ貼付!$A$3:$I$102,4,FALSE)</f>
        <v>#N/A</v>
      </c>
      <c r="D93" t="e">
        <f>VLOOKUP($B93,データ貼付!$A$3:$I$102,5,FALSE)</f>
        <v>#N/A</v>
      </c>
      <c r="E93" t="str">
        <f>IF(ISERROR(VLOOKUP($B93*10+$E$2,データ貼付!$B$3:$F$102,5,FALSE)),"",VLOOKUP($B93*10+$E$2,データ貼付!$B$3:$F$102,5,FALSE))</f>
        <v/>
      </c>
      <c r="F93" t="str">
        <f>IF(ISERROR(VLOOKUP($B93*10+$F$2,データ貼付!$B$3:$F$102,5,FALSE)),"",VLOOKUP($B93*10+$F$2,データ貼付!$B$3:$F$102,5,FALSE))</f>
        <v/>
      </c>
      <c r="G93" t="str">
        <f>IF(ISERROR(VLOOKUP($B93*10+$G$2,データ貼付!$B$3:$F$102,5,FALSE)),"",VLOOKUP($B93*10+$G$2,データ貼付!$B$3:$F$102,5,FALSE))</f>
        <v/>
      </c>
      <c r="H93" t="str">
        <f>IF(ISERROR(VLOOKUP($B93*10+$H$2,データ貼付!$B$3:$F$102,5,FALSE)),"",VLOOKUP($B93*10+$H$2,データ貼付!$B$3:$F$102,5,FALSE))</f>
        <v/>
      </c>
      <c r="I93" t="str">
        <f>IF(ISERROR(VLOOKUP($B93*10+$I$2,データ貼付!$B$3:$F$102,5,FALSE)),"",VLOOKUP($B93*10+$I$2,データ貼付!$B$3:$F$102,5,FALSE))</f>
        <v/>
      </c>
    </row>
    <row r="94" spans="2:9" x14ac:dyDescent="0.2">
      <c r="B94">
        <v>92</v>
      </c>
      <c r="C94" t="e">
        <f>VLOOKUP($B94,データ貼付!$A$3:$I$102,4,FALSE)</f>
        <v>#N/A</v>
      </c>
      <c r="D94" t="e">
        <f>VLOOKUP($B94,データ貼付!$A$3:$I$102,5,FALSE)</f>
        <v>#N/A</v>
      </c>
      <c r="E94" t="str">
        <f>IF(ISERROR(VLOOKUP($B94*10+$E$2,データ貼付!$B$3:$F$102,5,FALSE)),"",VLOOKUP($B94*10+$E$2,データ貼付!$B$3:$F$102,5,FALSE))</f>
        <v/>
      </c>
      <c r="F94" t="str">
        <f>IF(ISERROR(VLOOKUP($B94*10+$F$2,データ貼付!$B$3:$F$102,5,FALSE)),"",VLOOKUP($B94*10+$F$2,データ貼付!$B$3:$F$102,5,FALSE))</f>
        <v/>
      </c>
      <c r="G94" t="str">
        <f>IF(ISERROR(VLOOKUP($B94*10+$G$2,データ貼付!$B$3:$F$102,5,FALSE)),"",VLOOKUP($B94*10+$G$2,データ貼付!$B$3:$F$102,5,FALSE))</f>
        <v/>
      </c>
      <c r="H94" t="str">
        <f>IF(ISERROR(VLOOKUP($B94*10+$H$2,データ貼付!$B$3:$F$102,5,FALSE)),"",VLOOKUP($B94*10+$H$2,データ貼付!$B$3:$F$102,5,FALSE))</f>
        <v/>
      </c>
      <c r="I94" t="str">
        <f>IF(ISERROR(VLOOKUP($B94*10+$I$2,データ貼付!$B$3:$F$102,5,FALSE)),"",VLOOKUP($B94*10+$I$2,データ貼付!$B$3:$F$102,5,FALSE))</f>
        <v/>
      </c>
    </row>
    <row r="95" spans="2:9" x14ac:dyDescent="0.2">
      <c r="B95">
        <v>93</v>
      </c>
      <c r="C95" t="e">
        <f>VLOOKUP($B95,データ貼付!$A$3:$I$102,4,FALSE)</f>
        <v>#N/A</v>
      </c>
      <c r="D95" t="e">
        <f>VLOOKUP($B95,データ貼付!$A$3:$I$102,5,FALSE)</f>
        <v>#N/A</v>
      </c>
      <c r="E95" t="str">
        <f>IF(ISERROR(VLOOKUP($B95*10+$E$2,データ貼付!$B$3:$F$102,5,FALSE)),"",VLOOKUP($B95*10+$E$2,データ貼付!$B$3:$F$102,5,FALSE))</f>
        <v/>
      </c>
      <c r="F95" t="str">
        <f>IF(ISERROR(VLOOKUP($B95*10+$F$2,データ貼付!$B$3:$F$102,5,FALSE)),"",VLOOKUP($B95*10+$F$2,データ貼付!$B$3:$F$102,5,FALSE))</f>
        <v/>
      </c>
      <c r="G95" t="str">
        <f>IF(ISERROR(VLOOKUP($B95*10+$G$2,データ貼付!$B$3:$F$102,5,FALSE)),"",VLOOKUP($B95*10+$G$2,データ貼付!$B$3:$F$102,5,FALSE))</f>
        <v/>
      </c>
      <c r="H95" t="str">
        <f>IF(ISERROR(VLOOKUP($B95*10+$H$2,データ貼付!$B$3:$F$102,5,FALSE)),"",VLOOKUP($B95*10+$H$2,データ貼付!$B$3:$F$102,5,FALSE))</f>
        <v/>
      </c>
      <c r="I95" t="str">
        <f>IF(ISERROR(VLOOKUP($B95*10+$I$2,データ貼付!$B$3:$F$102,5,FALSE)),"",VLOOKUP($B95*10+$I$2,データ貼付!$B$3:$F$102,5,FALSE))</f>
        <v/>
      </c>
    </row>
    <row r="96" spans="2:9" x14ac:dyDescent="0.2">
      <c r="B96">
        <v>94</v>
      </c>
      <c r="C96" t="e">
        <f>VLOOKUP($B96,データ貼付!$A$3:$I$102,4,FALSE)</f>
        <v>#N/A</v>
      </c>
      <c r="D96" t="e">
        <f>VLOOKUP($B96,データ貼付!$A$3:$I$102,5,FALSE)</f>
        <v>#N/A</v>
      </c>
      <c r="E96" t="str">
        <f>IF(ISERROR(VLOOKUP($B96*10+$E$2,データ貼付!$B$3:$F$102,5,FALSE)),"",VLOOKUP($B96*10+$E$2,データ貼付!$B$3:$F$102,5,FALSE))</f>
        <v/>
      </c>
      <c r="F96" t="str">
        <f>IF(ISERROR(VLOOKUP($B96*10+$F$2,データ貼付!$B$3:$F$102,5,FALSE)),"",VLOOKUP($B96*10+$F$2,データ貼付!$B$3:$F$102,5,FALSE))</f>
        <v/>
      </c>
      <c r="G96" t="str">
        <f>IF(ISERROR(VLOOKUP($B96*10+$G$2,データ貼付!$B$3:$F$102,5,FALSE)),"",VLOOKUP($B96*10+$G$2,データ貼付!$B$3:$F$102,5,FALSE))</f>
        <v/>
      </c>
      <c r="H96" t="str">
        <f>IF(ISERROR(VLOOKUP($B96*10+$H$2,データ貼付!$B$3:$F$102,5,FALSE)),"",VLOOKUP($B96*10+$H$2,データ貼付!$B$3:$F$102,5,FALSE))</f>
        <v/>
      </c>
      <c r="I96" t="str">
        <f>IF(ISERROR(VLOOKUP($B96*10+$I$2,データ貼付!$B$3:$F$102,5,FALSE)),"",VLOOKUP($B96*10+$I$2,データ貼付!$B$3:$F$102,5,FALSE))</f>
        <v/>
      </c>
    </row>
    <row r="97" spans="2:9" x14ac:dyDescent="0.2">
      <c r="B97">
        <v>95</v>
      </c>
      <c r="C97" t="e">
        <f>VLOOKUP($B97,データ貼付!$A$3:$I$102,4,FALSE)</f>
        <v>#N/A</v>
      </c>
      <c r="D97" t="e">
        <f>VLOOKUP($B97,データ貼付!$A$3:$I$102,5,FALSE)</f>
        <v>#N/A</v>
      </c>
      <c r="E97" t="str">
        <f>IF(ISERROR(VLOOKUP($B97*10+$E$2,データ貼付!$B$3:$F$102,5,FALSE)),"",VLOOKUP($B97*10+$E$2,データ貼付!$B$3:$F$102,5,FALSE))</f>
        <v/>
      </c>
      <c r="F97" t="str">
        <f>IF(ISERROR(VLOOKUP($B97*10+$F$2,データ貼付!$B$3:$F$102,5,FALSE)),"",VLOOKUP($B97*10+$F$2,データ貼付!$B$3:$F$102,5,FALSE))</f>
        <v/>
      </c>
      <c r="G97" t="str">
        <f>IF(ISERROR(VLOOKUP($B97*10+$G$2,データ貼付!$B$3:$F$102,5,FALSE)),"",VLOOKUP($B97*10+$G$2,データ貼付!$B$3:$F$102,5,FALSE))</f>
        <v/>
      </c>
      <c r="H97" t="str">
        <f>IF(ISERROR(VLOOKUP($B97*10+$H$2,データ貼付!$B$3:$F$102,5,FALSE)),"",VLOOKUP($B97*10+$H$2,データ貼付!$B$3:$F$102,5,FALSE))</f>
        <v/>
      </c>
      <c r="I97" t="str">
        <f>IF(ISERROR(VLOOKUP($B97*10+$I$2,データ貼付!$B$3:$F$102,5,FALSE)),"",VLOOKUP($B97*10+$I$2,データ貼付!$B$3:$F$102,5,FALSE))</f>
        <v/>
      </c>
    </row>
    <row r="98" spans="2:9" x14ac:dyDescent="0.2">
      <c r="B98">
        <v>96</v>
      </c>
      <c r="C98" t="e">
        <f>VLOOKUP($B98,データ貼付!$A$3:$I$102,4,FALSE)</f>
        <v>#N/A</v>
      </c>
      <c r="D98" t="e">
        <f>VLOOKUP($B98,データ貼付!$A$3:$I$102,5,FALSE)</f>
        <v>#N/A</v>
      </c>
      <c r="E98" t="str">
        <f>IF(ISERROR(VLOOKUP($B98*10+$E$2,データ貼付!$B$3:$F$102,5,FALSE)),"",VLOOKUP($B98*10+$E$2,データ貼付!$B$3:$F$102,5,FALSE))</f>
        <v/>
      </c>
      <c r="F98" t="str">
        <f>IF(ISERROR(VLOOKUP($B98*10+$F$2,データ貼付!$B$3:$F$102,5,FALSE)),"",VLOOKUP($B98*10+$F$2,データ貼付!$B$3:$F$102,5,FALSE))</f>
        <v/>
      </c>
      <c r="G98" t="str">
        <f>IF(ISERROR(VLOOKUP($B98*10+$G$2,データ貼付!$B$3:$F$102,5,FALSE)),"",VLOOKUP($B98*10+$G$2,データ貼付!$B$3:$F$102,5,FALSE))</f>
        <v/>
      </c>
      <c r="H98" t="str">
        <f>IF(ISERROR(VLOOKUP($B98*10+$H$2,データ貼付!$B$3:$F$102,5,FALSE)),"",VLOOKUP($B98*10+$H$2,データ貼付!$B$3:$F$102,5,FALSE))</f>
        <v/>
      </c>
      <c r="I98" t="str">
        <f>IF(ISERROR(VLOOKUP($B98*10+$I$2,データ貼付!$B$3:$F$102,5,FALSE)),"",VLOOKUP($B98*10+$I$2,データ貼付!$B$3:$F$102,5,FALSE))</f>
        <v/>
      </c>
    </row>
    <row r="99" spans="2:9" x14ac:dyDescent="0.2">
      <c r="B99">
        <v>97</v>
      </c>
      <c r="C99" t="e">
        <f>VLOOKUP($B99,データ貼付!$A$3:$I$102,4,FALSE)</f>
        <v>#N/A</v>
      </c>
      <c r="D99" t="e">
        <f>VLOOKUP($B99,データ貼付!$A$3:$I$102,5,FALSE)</f>
        <v>#N/A</v>
      </c>
      <c r="E99" t="str">
        <f>IF(ISERROR(VLOOKUP($B99*10+$E$2,データ貼付!$B$3:$F$102,5,FALSE)),"",VLOOKUP($B99*10+$E$2,データ貼付!$B$3:$F$102,5,FALSE))</f>
        <v/>
      </c>
      <c r="F99" t="str">
        <f>IF(ISERROR(VLOOKUP($B99*10+$F$2,データ貼付!$B$3:$F$102,5,FALSE)),"",VLOOKUP($B99*10+$F$2,データ貼付!$B$3:$F$102,5,FALSE))</f>
        <v/>
      </c>
      <c r="G99" t="str">
        <f>IF(ISERROR(VLOOKUP($B99*10+$G$2,データ貼付!$B$3:$F$102,5,FALSE)),"",VLOOKUP($B99*10+$G$2,データ貼付!$B$3:$F$102,5,FALSE))</f>
        <v/>
      </c>
      <c r="H99" t="str">
        <f>IF(ISERROR(VLOOKUP($B99*10+$H$2,データ貼付!$B$3:$F$102,5,FALSE)),"",VLOOKUP($B99*10+$H$2,データ貼付!$B$3:$F$102,5,FALSE))</f>
        <v/>
      </c>
      <c r="I99" t="str">
        <f>IF(ISERROR(VLOOKUP($B99*10+$I$2,データ貼付!$B$3:$F$102,5,FALSE)),"",VLOOKUP($B99*10+$I$2,データ貼付!$B$3:$F$102,5,FALSE))</f>
        <v/>
      </c>
    </row>
    <row r="100" spans="2:9" x14ac:dyDescent="0.2">
      <c r="B100">
        <v>98</v>
      </c>
      <c r="C100" t="e">
        <f>VLOOKUP($B100,データ貼付!$A$3:$I$102,4,FALSE)</f>
        <v>#N/A</v>
      </c>
      <c r="D100" t="e">
        <f>VLOOKUP($B100,データ貼付!$A$3:$I$102,5,FALSE)</f>
        <v>#N/A</v>
      </c>
      <c r="E100" t="str">
        <f>IF(ISERROR(VLOOKUP($B100*10+$E$2,データ貼付!$B$3:$F$102,5,FALSE)),"",VLOOKUP($B100*10+$E$2,データ貼付!$B$3:$F$102,5,FALSE))</f>
        <v/>
      </c>
      <c r="F100" t="str">
        <f>IF(ISERROR(VLOOKUP($B100*10+$F$2,データ貼付!$B$3:$F$102,5,FALSE)),"",VLOOKUP($B100*10+$F$2,データ貼付!$B$3:$F$102,5,FALSE))</f>
        <v/>
      </c>
      <c r="G100" t="str">
        <f>IF(ISERROR(VLOOKUP($B100*10+$G$2,データ貼付!$B$3:$F$102,5,FALSE)),"",VLOOKUP($B100*10+$G$2,データ貼付!$B$3:$F$102,5,FALSE))</f>
        <v/>
      </c>
      <c r="H100" t="str">
        <f>IF(ISERROR(VLOOKUP($B100*10+$H$2,データ貼付!$B$3:$F$102,5,FALSE)),"",VLOOKUP($B100*10+$H$2,データ貼付!$B$3:$F$102,5,FALSE))</f>
        <v/>
      </c>
      <c r="I100" t="str">
        <f>IF(ISERROR(VLOOKUP($B100*10+$I$2,データ貼付!$B$3:$F$102,5,FALSE)),"",VLOOKUP($B100*10+$I$2,データ貼付!$B$3:$F$102,5,FALSE))</f>
        <v/>
      </c>
    </row>
    <row r="101" spans="2:9" x14ac:dyDescent="0.2">
      <c r="B101">
        <v>99</v>
      </c>
      <c r="C101" t="e">
        <f>VLOOKUP($B101,データ貼付!$A$3:$I$102,4,FALSE)</f>
        <v>#N/A</v>
      </c>
      <c r="D101" t="e">
        <f>VLOOKUP($B101,データ貼付!$A$3:$I$102,5,FALSE)</f>
        <v>#N/A</v>
      </c>
      <c r="E101" t="str">
        <f>IF(ISERROR(VLOOKUP($B101*10+$E$2,データ貼付!$B$3:$F$102,5,FALSE)),"",VLOOKUP($B101*10+$E$2,データ貼付!$B$3:$F$102,5,FALSE))</f>
        <v/>
      </c>
      <c r="F101" t="str">
        <f>IF(ISERROR(VLOOKUP($B101*10+$F$2,データ貼付!$B$3:$F$102,5,FALSE)),"",VLOOKUP($B101*10+$F$2,データ貼付!$B$3:$F$102,5,FALSE))</f>
        <v/>
      </c>
      <c r="G101" t="str">
        <f>IF(ISERROR(VLOOKUP($B101*10+$G$2,データ貼付!$B$3:$F$102,5,FALSE)),"",VLOOKUP($B101*10+$G$2,データ貼付!$B$3:$F$102,5,FALSE))</f>
        <v/>
      </c>
      <c r="H101" t="str">
        <f>IF(ISERROR(VLOOKUP($B101*10+$H$2,データ貼付!$B$3:$F$102,5,FALSE)),"",VLOOKUP($B101*10+$H$2,データ貼付!$B$3:$F$102,5,FALSE))</f>
        <v/>
      </c>
      <c r="I101" t="str">
        <f>IF(ISERROR(VLOOKUP($B101*10+$I$2,データ貼付!$B$3:$F$102,5,FALSE)),"",VLOOKUP($B101*10+$I$2,データ貼付!$B$3:$F$102,5,FALSE))</f>
        <v/>
      </c>
    </row>
    <row r="102" spans="2:9" x14ac:dyDescent="0.2">
      <c r="B102">
        <v>100</v>
      </c>
      <c r="C102" t="e">
        <f>VLOOKUP($B102,データ貼付!$A$3:$I$102,4,FALSE)</f>
        <v>#N/A</v>
      </c>
      <c r="D102" t="e">
        <f>VLOOKUP($B102,データ貼付!$A$3:$I$102,5,FALSE)</f>
        <v>#N/A</v>
      </c>
      <c r="E102" t="str">
        <f>IF(ISERROR(VLOOKUP($B102*10+$E$2,データ貼付!$B$3:$F$102,5,FALSE)),"",VLOOKUP($B102*10+$E$2,データ貼付!$B$3:$F$102,5,FALSE))</f>
        <v/>
      </c>
      <c r="F102" t="str">
        <f>IF(ISERROR(VLOOKUP($B102*10+$F$2,データ貼付!$B$3:$F$102,5,FALSE)),"",VLOOKUP($B102*10+$F$2,データ貼付!$B$3:$F$102,5,FALSE))</f>
        <v/>
      </c>
      <c r="G102" t="str">
        <f>IF(ISERROR(VLOOKUP($B102*10+$G$2,データ貼付!$B$3:$F$102,5,FALSE)),"",VLOOKUP($B102*10+$G$2,データ貼付!$B$3:$F$102,5,FALSE))</f>
        <v/>
      </c>
      <c r="H102" t="str">
        <f>IF(ISERROR(VLOOKUP($B102*10+$H$2,データ貼付!$B$3:$F$102,5,FALSE)),"",VLOOKUP($B102*10+$H$2,データ貼付!$B$3:$F$102,5,FALSE))</f>
        <v/>
      </c>
      <c r="I102" t="str">
        <f>IF(ISERROR(VLOOKUP($B102*10+$I$2,データ貼付!$B$3:$F$102,5,FALSE)),"",VLOOKUP($B102*10+$I$2,データ貼付!$B$3:$F$102,5,FALSE))</f>
        <v/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0000"/>
  </sheetPr>
  <dimension ref="A1:O80"/>
  <sheetViews>
    <sheetView topLeftCell="A28" workbookViewId="0">
      <selection activeCell="E46" sqref="E46"/>
    </sheetView>
  </sheetViews>
  <sheetFormatPr defaultRowHeight="13" x14ac:dyDescent="0.2"/>
  <sheetData>
    <row r="1" spans="1:14" x14ac:dyDescent="0.2">
      <c r="A1" t="str">
        <f>IFERROR(INDEX(記録入力!$A$4:$N$83,MATCH(計算①!$E1*10+COUNTIFS($E$1:$E1,$E1),記録入力!$Q$4:$Q$83,0),COLUMN()),"")</f>
        <v/>
      </c>
      <c r="B1" t="str">
        <f>IFERROR(INDEX(記録入力!$A$4:$N$83,MATCH(計算①!$E1*10+COUNTIFS($E$1:$E1,$E1),記録入力!$Q$4:$Q$83,0),COLUMN()),"")</f>
        <v/>
      </c>
      <c r="C1" t="str">
        <f>IFERROR(INDEX(記録入力!$A$4:$N$83,MATCH(計算①!$E1*10+COUNTIFS($E$1:$E1,$E1),記録入力!$Q$4:$Q$83,0),COLUMN()),"")</f>
        <v/>
      </c>
      <c r="D1" t="str">
        <f>IFERROR(INDEX(記録入力!$A$4:$N$83,MATCH(計算①!$E1*10+COUNTIFS($E$1:$E1,$E1),記録入力!$Q$4:$Q$83,0),COLUMN()),"")</f>
        <v/>
      </c>
      <c r="E1" t="str">
        <f>IFERROR(SMALL(記録入力!$E$4:$E$83,ROW()),"")</f>
        <v/>
      </c>
      <c r="F1" t="str">
        <f>IFERROR(INDEX(記録入力!$A$4:$N$83,MATCH(計算①!$E1*10+COUNTIFS($E$1:$E1,$E1),記録入力!$Q$4:$Q$83,0),COLUMN()),"")</f>
        <v/>
      </c>
      <c r="G1" t="str">
        <f>IFERROR(INDEX(記録入力!$A$4:$N$83,MATCH(計算①!$E1*10+COUNTIFS($E$1:$E1,$E1),記録入力!$Q$4:$Q$83,0),COLUMN()),"")</f>
        <v/>
      </c>
      <c r="H1" t="str">
        <f>IFERROR(INDEX(記録入力!$A$4:$N$83,MATCH(計算①!$E1*10+COUNTIFS($E$1:$E1,$E1),記録入力!$Q$4:$Q$83,0),COLUMN()),"")</f>
        <v/>
      </c>
      <c r="I1" t="str">
        <f>IFERROR(INDEX(記録入力!$A$4:$N$83,MATCH(計算①!$E1*10+COUNTIFS($E$1:$E1,$E1),記録入力!$Q$4:$Q$83,0),COLUMN()),"")</f>
        <v/>
      </c>
      <c r="J1" t="str">
        <f>IFERROR(INDEX(記録入力!$A$4:$N$83,MATCH(計算①!$E1*10+COUNTIFS($E$1:$E1,$E1),記録入力!$Q$4:$Q$83,0),COLUMN()),"")</f>
        <v/>
      </c>
      <c r="K1" t="str">
        <f>IFERROR(INDEX(記録入力!$A$4:$N$83,MATCH(計算①!$E1*10+COUNTIFS($E$1:$E1,$E1),記録入力!$Q$4:$Q$83,0),COLUMN()),"")</f>
        <v/>
      </c>
      <c r="L1" t="str">
        <f>IFERROR(INDEX(記録入力!$A$4:$N$83,MATCH(計算①!$E1*10+COUNTIFS($E$1:$E1,$E1),記録入力!$Q$4:$Q$83,0),COLUMN()),"")</f>
        <v/>
      </c>
      <c r="M1" t="str">
        <f>IFERROR(INDEX(記録入力!$A$4:$N$83,MATCH(計算①!$E1*10+COUNTIFS($E$1:$E1,$E1),記録入力!$Q$4:$Q$83,0),COLUMN()),"")</f>
        <v/>
      </c>
      <c r="N1" t="str">
        <f>IFERROR(INDEX(記録入力!$A$4:$N$83,MATCH(計算①!$E1*10+COUNTIFS($E$1:$E1,$E1),記録入力!$Q$4:$Q$83,0),COLUMN()),"")</f>
        <v/>
      </c>
    </row>
    <row r="2" spans="1:14" x14ac:dyDescent="0.2">
      <c r="A2" t="str">
        <f>IFERROR(INDEX(記録入力!$A$4:$N$83,MATCH(計算①!$E2*10+COUNTIFS($E$1:$E2,$E2),記録入力!$Q$4:$Q$83,0),COLUMN()),"")</f>
        <v/>
      </c>
      <c r="B2" t="str">
        <f>IFERROR(INDEX(記録入力!$A$4:$N$83,MATCH(計算①!$E2*10+COUNTIFS($E$1:$E2,$E2),記録入力!$Q$4:$Q$83,0),COLUMN()),"")</f>
        <v/>
      </c>
      <c r="C2" t="str">
        <f>IFERROR(INDEX(記録入力!$A$4:$N$83,MATCH(計算①!$E2*10+COUNTIFS($E$1:$E2,$E2),記録入力!$Q$4:$Q$83,0),COLUMN()),"")</f>
        <v/>
      </c>
      <c r="D2" t="str">
        <f>IFERROR(INDEX(記録入力!$A$4:$N$83,MATCH(計算①!$E2*10+COUNTIFS($E$1:$E2,$E2),記録入力!$Q$4:$Q$83,0),COLUMN()),"")</f>
        <v/>
      </c>
      <c r="E2" t="str">
        <f>IFERROR(SMALL(記録入力!$E$4:$E$83,ROW()),"")</f>
        <v/>
      </c>
      <c r="F2" t="str">
        <f>IFERROR(INDEX(記録入力!$A$4:$N$83,MATCH(計算①!$E2*10+COUNTIFS($E$1:$E2,$E2),記録入力!$Q$4:$Q$83,0),COLUMN()),"")</f>
        <v/>
      </c>
      <c r="G2" t="str">
        <f>IFERROR(INDEX(記録入力!$A$4:$N$83,MATCH(計算①!$E2*10+COUNTIFS($E$1:$E2,$E2),記録入力!$Q$4:$Q$83,0),COLUMN()),"")</f>
        <v/>
      </c>
      <c r="H2" t="str">
        <f>IFERROR(INDEX(記録入力!$A$4:$N$83,MATCH(計算①!$E2*10+COUNTIFS($E$1:$E2,$E2),記録入力!$Q$4:$Q$83,0),COLUMN()),"")</f>
        <v/>
      </c>
      <c r="I2" t="str">
        <f>IFERROR(INDEX(記録入力!$A$4:$N$83,MATCH(計算①!$E2*10+COUNTIFS($E$1:$E2,$E2),記録入力!$Q$4:$Q$83,0),COLUMN()),"")</f>
        <v/>
      </c>
      <c r="J2" t="str">
        <f>IFERROR(INDEX(記録入力!$A$4:$N$83,MATCH(計算①!$E2*10+COUNTIFS($E$1:$E2,$E2),記録入力!$Q$4:$Q$83,0),COLUMN()),"")</f>
        <v/>
      </c>
      <c r="K2" t="str">
        <f>IFERROR(INDEX(記録入力!$A$4:$N$83,MATCH(計算①!$E2*10+COUNTIFS($E$1:$E2,$E2),記録入力!$Q$4:$Q$83,0),COLUMN()),"")</f>
        <v/>
      </c>
      <c r="L2" t="str">
        <f>IFERROR(INDEX(記録入力!$A$4:$N$83,MATCH(計算①!$E2*10+COUNTIFS($E$1:$E2,$E2),記録入力!$Q$4:$Q$83,0),COLUMN()),"")</f>
        <v/>
      </c>
      <c r="M2" t="str">
        <f>IFERROR(INDEX(記録入力!$A$4:$N$83,MATCH(計算①!$E2*10+COUNTIFS($E$1:$E2,$E2),記録入力!$Q$4:$Q$83,0),COLUMN()),"")</f>
        <v/>
      </c>
      <c r="N2" t="str">
        <f>IFERROR(INDEX(記録入力!$A$4:$N$83,MATCH(計算①!$E2*10+COUNTIFS($E$1:$E2,$E2),記録入力!$Q$4:$Q$83,0),COLUMN()),"")</f>
        <v/>
      </c>
    </row>
    <row r="3" spans="1:14" x14ac:dyDescent="0.2">
      <c r="A3" t="str">
        <f>IFERROR(INDEX(記録入力!$A$4:$N$83,MATCH(計算①!$E3*10+COUNTIFS($E$1:$E3,$E3),記録入力!$Q$4:$Q$83,0),COLUMN()),"")</f>
        <v/>
      </c>
      <c r="B3" t="str">
        <f>IFERROR(INDEX(記録入力!$A$4:$N$83,MATCH(計算①!$E3*10+COUNTIFS($E$1:$E3,$E3),記録入力!$Q$4:$Q$83,0),COLUMN()),"")</f>
        <v/>
      </c>
      <c r="C3" t="str">
        <f>IFERROR(INDEX(記録入力!$A$4:$N$83,MATCH(計算①!$E3*10+COUNTIFS($E$1:$E3,$E3),記録入力!$Q$4:$Q$83,0),COLUMN()),"")</f>
        <v/>
      </c>
      <c r="D3" t="str">
        <f>IFERROR(INDEX(記録入力!$A$4:$N$83,MATCH(計算①!$E3*10+COUNTIFS($E$1:$E3,$E3),記録入力!$Q$4:$Q$83,0),COLUMN()),"")</f>
        <v/>
      </c>
      <c r="E3" t="str">
        <f>IFERROR(SMALL(記録入力!$E$4:$E$83,ROW()),"")</f>
        <v/>
      </c>
      <c r="F3" t="str">
        <f>IFERROR(INDEX(記録入力!$A$4:$N$83,MATCH(計算①!$E3*10+COUNTIFS($E$1:$E3,$E3),記録入力!$Q$4:$Q$83,0),COLUMN()),"")</f>
        <v/>
      </c>
      <c r="G3" t="str">
        <f>IFERROR(INDEX(記録入力!$A$4:$N$83,MATCH(計算①!$E3*10+COUNTIFS($E$1:$E3,$E3),記録入力!$Q$4:$Q$83,0),COLUMN()),"")</f>
        <v/>
      </c>
      <c r="H3" t="str">
        <f>IFERROR(INDEX(記録入力!$A$4:$N$83,MATCH(計算①!$E3*10+COUNTIFS($E$1:$E3,$E3),記録入力!$Q$4:$Q$83,0),COLUMN()),"")</f>
        <v/>
      </c>
      <c r="I3" t="str">
        <f>IFERROR(INDEX(記録入力!$A$4:$N$83,MATCH(計算①!$E3*10+COUNTIFS($E$1:$E3,$E3),記録入力!$Q$4:$Q$83,0),COLUMN()),"")</f>
        <v/>
      </c>
      <c r="J3" t="str">
        <f>IFERROR(INDEX(記録入力!$A$4:$N$83,MATCH(計算①!$E3*10+COUNTIFS($E$1:$E3,$E3),記録入力!$Q$4:$Q$83,0),COLUMN()),"")</f>
        <v/>
      </c>
      <c r="K3" t="str">
        <f>IFERROR(INDEX(記録入力!$A$4:$N$83,MATCH(計算①!$E3*10+COUNTIFS($E$1:$E3,$E3),記録入力!$Q$4:$Q$83,0),COLUMN()),"")</f>
        <v/>
      </c>
      <c r="L3" t="str">
        <f>IFERROR(INDEX(記録入力!$A$4:$N$83,MATCH(計算①!$E3*10+COUNTIFS($E$1:$E3,$E3),記録入力!$Q$4:$Q$83,0),COLUMN()),"")</f>
        <v/>
      </c>
      <c r="M3" t="str">
        <f>IFERROR(INDEX(記録入力!$A$4:$N$83,MATCH(計算①!$E3*10+COUNTIFS($E$1:$E3,$E3),記録入力!$Q$4:$Q$83,0),COLUMN()),"")</f>
        <v/>
      </c>
      <c r="N3" t="str">
        <f>IFERROR(INDEX(記録入力!$A$4:$N$83,MATCH(計算①!$E3*10+COUNTIFS($E$1:$E3,$E3),記録入力!$Q$4:$Q$83,0),COLUMN()),"")</f>
        <v/>
      </c>
    </row>
    <row r="4" spans="1:14" x14ac:dyDescent="0.2">
      <c r="A4" t="str">
        <f>IFERROR(INDEX(記録入力!$A$4:$N$83,MATCH(計算①!$E4*10+COUNTIFS($E$1:$E4,$E4),記録入力!$Q$4:$Q$83,0),COLUMN()),"")</f>
        <v/>
      </c>
      <c r="B4" t="str">
        <f>IFERROR(INDEX(記録入力!$A$4:$N$83,MATCH(計算①!$E4*10+COUNTIFS($E$1:$E4,$E4),記録入力!$Q$4:$Q$83,0),COLUMN()),"")</f>
        <v/>
      </c>
      <c r="C4" t="str">
        <f>IFERROR(INDEX(記録入力!$A$4:$N$83,MATCH(計算①!$E4*10+COUNTIFS($E$1:$E4,$E4),記録入力!$Q$4:$Q$83,0),COLUMN()),"")</f>
        <v/>
      </c>
      <c r="D4" t="str">
        <f>IFERROR(INDEX(記録入力!$A$4:$N$83,MATCH(計算①!$E4*10+COUNTIFS($E$1:$E4,$E4),記録入力!$Q$4:$Q$83,0),COLUMN()),"")</f>
        <v/>
      </c>
      <c r="E4" t="str">
        <f>IFERROR(SMALL(記録入力!$E$4:$E$83,ROW()),"")</f>
        <v/>
      </c>
      <c r="F4" t="str">
        <f>IFERROR(INDEX(記録入力!$A$4:$N$83,MATCH(計算①!$E4*10+COUNTIFS($E$1:$E4,$E4),記録入力!$Q$4:$Q$83,0),COLUMN()),"")</f>
        <v/>
      </c>
      <c r="G4" t="str">
        <f>IFERROR(INDEX(記録入力!$A$4:$N$83,MATCH(計算①!$E4*10+COUNTIFS($E$1:$E4,$E4),記録入力!$Q$4:$Q$83,0),COLUMN()),"")</f>
        <v/>
      </c>
      <c r="H4" t="str">
        <f>IFERROR(INDEX(記録入力!$A$4:$N$83,MATCH(計算①!$E4*10+COUNTIFS($E$1:$E4,$E4),記録入力!$Q$4:$Q$83,0),COLUMN()),"")</f>
        <v/>
      </c>
      <c r="I4" t="str">
        <f>IFERROR(INDEX(記録入力!$A$4:$N$83,MATCH(計算①!$E4*10+COUNTIFS($E$1:$E4,$E4),記録入力!$Q$4:$Q$83,0),COLUMN()),"")</f>
        <v/>
      </c>
      <c r="J4" t="str">
        <f>IFERROR(INDEX(記録入力!$A$4:$N$83,MATCH(計算①!$E4*10+COUNTIFS($E$1:$E4,$E4),記録入力!$Q$4:$Q$83,0),COLUMN()),"")</f>
        <v/>
      </c>
      <c r="K4" t="str">
        <f>IFERROR(INDEX(記録入力!$A$4:$N$83,MATCH(計算①!$E4*10+COUNTIFS($E$1:$E4,$E4),記録入力!$Q$4:$Q$83,0),COLUMN()),"")</f>
        <v/>
      </c>
      <c r="L4" t="str">
        <f>IFERROR(INDEX(記録入力!$A$4:$N$83,MATCH(計算①!$E4*10+COUNTIFS($E$1:$E4,$E4),記録入力!$Q$4:$Q$83,0),COLUMN()),"")</f>
        <v/>
      </c>
      <c r="M4" t="str">
        <f>IFERROR(INDEX(記録入力!$A$4:$N$83,MATCH(計算①!$E4*10+COUNTIFS($E$1:$E4,$E4),記録入力!$Q$4:$Q$83,0),COLUMN()),"")</f>
        <v/>
      </c>
      <c r="N4" t="str">
        <f>IFERROR(INDEX(記録入力!$A$4:$N$83,MATCH(計算①!$E4*10+COUNTIFS($E$1:$E4,$E4),記録入力!$Q$4:$Q$83,0),COLUMN()),"")</f>
        <v/>
      </c>
    </row>
    <row r="5" spans="1:14" x14ac:dyDescent="0.2">
      <c r="A5" t="str">
        <f>IFERROR(INDEX(記録入力!$A$4:$N$83,MATCH(計算①!$E5*10+COUNTIFS($E$1:$E5,$E5),記録入力!$Q$4:$Q$83,0),COLUMN()),"")</f>
        <v/>
      </c>
      <c r="B5" t="str">
        <f>IFERROR(INDEX(記録入力!$A$4:$N$83,MATCH(計算①!$E5*10+COUNTIFS($E$1:$E5,$E5),記録入力!$Q$4:$Q$83,0),COLUMN()),"")</f>
        <v/>
      </c>
      <c r="C5" t="str">
        <f>IFERROR(INDEX(記録入力!$A$4:$N$83,MATCH(計算①!$E5*10+COUNTIFS($E$1:$E5,$E5),記録入力!$Q$4:$Q$83,0),COLUMN()),"")</f>
        <v/>
      </c>
      <c r="D5" t="str">
        <f>IFERROR(INDEX(記録入力!$A$4:$N$83,MATCH(計算①!$E5*10+COUNTIFS($E$1:$E5,$E5),記録入力!$Q$4:$Q$83,0),COLUMN()),"")</f>
        <v/>
      </c>
      <c r="E5" t="str">
        <f>IFERROR(SMALL(記録入力!$E$4:$E$83,ROW()),"")</f>
        <v/>
      </c>
      <c r="F5" t="str">
        <f>IFERROR(INDEX(記録入力!$A$4:$N$83,MATCH(計算①!$E5*10+COUNTIFS($E$1:$E5,$E5),記録入力!$Q$4:$Q$83,0),COLUMN()),"")</f>
        <v/>
      </c>
      <c r="G5" t="str">
        <f>IFERROR(INDEX(記録入力!$A$4:$N$83,MATCH(計算①!$E5*10+COUNTIFS($E$1:$E5,$E5),記録入力!$Q$4:$Q$83,0),COLUMN()),"")</f>
        <v/>
      </c>
      <c r="H5" t="str">
        <f>IFERROR(INDEX(記録入力!$A$4:$N$83,MATCH(計算①!$E5*10+COUNTIFS($E$1:$E5,$E5),記録入力!$Q$4:$Q$83,0),COLUMN()),"")</f>
        <v/>
      </c>
      <c r="I5" t="str">
        <f>IFERROR(INDEX(記録入力!$A$4:$N$83,MATCH(計算①!$E5*10+COUNTIFS($E$1:$E5,$E5),記録入力!$Q$4:$Q$83,0),COLUMN()),"")</f>
        <v/>
      </c>
      <c r="J5" t="str">
        <f>IFERROR(INDEX(記録入力!$A$4:$N$83,MATCH(計算①!$E5*10+COUNTIFS($E$1:$E5,$E5),記録入力!$Q$4:$Q$83,0),COLUMN()),"")</f>
        <v/>
      </c>
      <c r="K5" t="str">
        <f>IFERROR(INDEX(記録入力!$A$4:$N$83,MATCH(計算①!$E5*10+COUNTIFS($E$1:$E5,$E5),記録入力!$Q$4:$Q$83,0),COLUMN()),"")</f>
        <v/>
      </c>
      <c r="L5" t="str">
        <f>IFERROR(INDEX(記録入力!$A$4:$N$83,MATCH(計算①!$E5*10+COUNTIFS($E$1:$E5,$E5),記録入力!$Q$4:$Q$83,0),COLUMN()),"")</f>
        <v/>
      </c>
      <c r="M5" t="str">
        <f>IFERROR(INDEX(記録入力!$A$4:$N$83,MATCH(計算①!$E5*10+COUNTIFS($E$1:$E5,$E5),記録入力!$Q$4:$Q$83,0),COLUMN()),"")</f>
        <v/>
      </c>
      <c r="N5" t="str">
        <f>IFERROR(INDEX(記録入力!$A$4:$N$83,MATCH(計算①!$E5*10+COUNTIFS($E$1:$E5,$E5),記録入力!$Q$4:$Q$83,0),COLUMN()),"")</f>
        <v/>
      </c>
    </row>
    <row r="6" spans="1:14" x14ac:dyDescent="0.2">
      <c r="A6" t="str">
        <f>IFERROR(INDEX(記録入力!$A$4:$N$83,MATCH(計算①!$E6*10+COUNTIFS($E$1:$E6,$E6),記録入力!$Q$4:$Q$83,0),COLUMN()),"")</f>
        <v/>
      </c>
      <c r="B6" t="str">
        <f>IFERROR(INDEX(記録入力!$A$4:$N$83,MATCH(計算①!$E6*10+COUNTIFS($E$1:$E6,$E6),記録入力!$Q$4:$Q$83,0),COLUMN()),"")</f>
        <v/>
      </c>
      <c r="C6" t="str">
        <f>IFERROR(INDEX(記録入力!$A$4:$N$83,MATCH(計算①!$E6*10+COUNTIFS($E$1:$E6,$E6),記録入力!$Q$4:$Q$83,0),COLUMN()),"")</f>
        <v/>
      </c>
      <c r="D6" t="str">
        <f>IFERROR(INDEX(記録入力!$A$4:$N$83,MATCH(計算①!$E6*10+COUNTIFS($E$1:$E6,$E6),記録入力!$Q$4:$Q$83,0),COLUMN()),"")</f>
        <v/>
      </c>
      <c r="E6" t="str">
        <f>IFERROR(SMALL(記録入力!$E$4:$E$83,ROW()),"")</f>
        <v/>
      </c>
      <c r="F6" t="str">
        <f>IFERROR(INDEX(記録入力!$A$4:$N$83,MATCH(計算①!$E6*10+COUNTIFS($E$1:$E6,$E6),記録入力!$Q$4:$Q$83,0),COLUMN()),"")</f>
        <v/>
      </c>
      <c r="G6" t="str">
        <f>IFERROR(INDEX(記録入力!$A$4:$N$83,MATCH(計算①!$E6*10+COUNTIFS($E$1:$E6,$E6),記録入力!$Q$4:$Q$83,0),COLUMN()),"")</f>
        <v/>
      </c>
      <c r="H6" t="str">
        <f>IFERROR(INDEX(記録入力!$A$4:$N$83,MATCH(計算①!$E6*10+COUNTIFS($E$1:$E6,$E6),記録入力!$Q$4:$Q$83,0),COLUMN()),"")</f>
        <v/>
      </c>
      <c r="I6" t="str">
        <f>IFERROR(INDEX(記録入力!$A$4:$N$83,MATCH(計算①!$E6*10+COUNTIFS($E$1:$E6,$E6),記録入力!$Q$4:$Q$83,0),COLUMN()),"")</f>
        <v/>
      </c>
      <c r="J6" t="str">
        <f>IFERROR(INDEX(記録入力!$A$4:$N$83,MATCH(計算①!$E6*10+COUNTIFS($E$1:$E6,$E6),記録入力!$Q$4:$Q$83,0),COLUMN()),"")</f>
        <v/>
      </c>
      <c r="K6" t="str">
        <f>IFERROR(INDEX(記録入力!$A$4:$N$83,MATCH(計算①!$E6*10+COUNTIFS($E$1:$E6,$E6),記録入力!$Q$4:$Q$83,0),COLUMN()),"")</f>
        <v/>
      </c>
      <c r="L6" t="str">
        <f>IFERROR(INDEX(記録入力!$A$4:$N$83,MATCH(計算①!$E6*10+COUNTIFS($E$1:$E6,$E6),記録入力!$Q$4:$Q$83,0),COLUMN()),"")</f>
        <v/>
      </c>
      <c r="M6" t="str">
        <f>IFERROR(INDEX(記録入力!$A$4:$N$83,MATCH(計算①!$E6*10+COUNTIFS($E$1:$E6,$E6),記録入力!$Q$4:$Q$83,0),COLUMN()),"")</f>
        <v/>
      </c>
      <c r="N6" t="str">
        <f>IFERROR(INDEX(記録入力!$A$4:$N$83,MATCH(計算①!$E6*10+COUNTIFS($E$1:$E6,$E6),記録入力!$Q$4:$Q$83,0),COLUMN()),"")</f>
        <v/>
      </c>
    </row>
    <row r="7" spans="1:14" x14ac:dyDescent="0.2">
      <c r="A7" t="str">
        <f>IFERROR(INDEX(記録入力!$A$4:$N$83,MATCH(計算①!$E7*10+COUNTIFS($E$1:$E7,$E7),記録入力!$Q$4:$Q$83,0),COLUMN()),"")</f>
        <v/>
      </c>
      <c r="B7" t="str">
        <f>IFERROR(INDEX(記録入力!$A$4:$N$83,MATCH(計算①!$E7*10+COUNTIFS($E$1:$E7,$E7),記録入力!$Q$4:$Q$83,0),COLUMN()),"")</f>
        <v/>
      </c>
      <c r="C7" t="str">
        <f>IFERROR(INDEX(記録入力!$A$4:$N$83,MATCH(計算①!$E7*10+COUNTIFS($E$1:$E7,$E7),記録入力!$Q$4:$Q$83,0),COLUMN()),"")</f>
        <v/>
      </c>
      <c r="D7" t="str">
        <f>IFERROR(INDEX(記録入力!$A$4:$N$83,MATCH(計算①!$E7*10+COUNTIFS($E$1:$E7,$E7),記録入力!$Q$4:$Q$83,0),COLUMN()),"")</f>
        <v/>
      </c>
      <c r="E7" t="str">
        <f>IFERROR(SMALL(記録入力!$E$4:$E$83,ROW()),"")</f>
        <v/>
      </c>
      <c r="F7" t="str">
        <f>IFERROR(INDEX(記録入力!$A$4:$N$83,MATCH(計算①!$E7*10+COUNTIFS($E$1:$E7,$E7),記録入力!$Q$4:$Q$83,0),COLUMN()),"")</f>
        <v/>
      </c>
      <c r="G7" t="str">
        <f>IFERROR(INDEX(記録入力!$A$4:$N$83,MATCH(計算①!$E7*10+COUNTIFS($E$1:$E7,$E7),記録入力!$Q$4:$Q$83,0),COLUMN()),"")</f>
        <v/>
      </c>
      <c r="H7" t="str">
        <f>IFERROR(INDEX(記録入力!$A$4:$N$83,MATCH(計算①!$E7*10+COUNTIFS($E$1:$E7,$E7),記録入力!$Q$4:$Q$83,0),COLUMN()),"")</f>
        <v/>
      </c>
      <c r="I7" t="str">
        <f>IFERROR(INDEX(記録入力!$A$4:$N$83,MATCH(計算①!$E7*10+COUNTIFS($E$1:$E7,$E7),記録入力!$Q$4:$Q$83,0),COLUMN()),"")</f>
        <v/>
      </c>
      <c r="J7" t="str">
        <f>IFERROR(INDEX(記録入力!$A$4:$N$83,MATCH(計算①!$E7*10+COUNTIFS($E$1:$E7,$E7),記録入力!$Q$4:$Q$83,0),COLUMN()),"")</f>
        <v/>
      </c>
      <c r="K7" t="str">
        <f>IFERROR(INDEX(記録入力!$A$4:$N$83,MATCH(計算①!$E7*10+COUNTIFS($E$1:$E7,$E7),記録入力!$Q$4:$Q$83,0),COLUMN()),"")</f>
        <v/>
      </c>
      <c r="L7" t="str">
        <f>IFERROR(INDEX(記録入力!$A$4:$N$83,MATCH(計算①!$E7*10+COUNTIFS($E$1:$E7,$E7),記録入力!$Q$4:$Q$83,0),COLUMN()),"")</f>
        <v/>
      </c>
      <c r="M7" t="str">
        <f>IFERROR(INDEX(記録入力!$A$4:$N$83,MATCH(計算①!$E7*10+COUNTIFS($E$1:$E7,$E7),記録入力!$Q$4:$Q$83,0),COLUMN()),"")</f>
        <v/>
      </c>
      <c r="N7" t="str">
        <f>IFERROR(INDEX(記録入力!$A$4:$N$83,MATCH(計算①!$E7*10+COUNTIFS($E$1:$E7,$E7),記録入力!$Q$4:$Q$83,0),COLUMN()),"")</f>
        <v/>
      </c>
    </row>
    <row r="8" spans="1:14" x14ac:dyDescent="0.2">
      <c r="A8" t="str">
        <f>IFERROR(INDEX(記録入力!$A$4:$N$83,MATCH(計算①!$E8*10+COUNTIFS($E$1:$E8,$E8),記録入力!$Q$4:$Q$83,0),COLUMN()),"")</f>
        <v/>
      </c>
      <c r="B8" t="str">
        <f>IFERROR(INDEX(記録入力!$A$4:$N$83,MATCH(計算①!$E8*10+COUNTIFS($E$1:$E8,$E8),記録入力!$Q$4:$Q$83,0),COLUMN()),"")</f>
        <v/>
      </c>
      <c r="C8" t="str">
        <f>IFERROR(INDEX(記録入力!$A$4:$N$83,MATCH(計算①!$E8*10+COUNTIFS($E$1:$E8,$E8),記録入力!$Q$4:$Q$83,0),COLUMN()),"")</f>
        <v/>
      </c>
      <c r="D8" t="str">
        <f>IFERROR(INDEX(記録入力!$A$4:$N$83,MATCH(計算①!$E8*10+COUNTIFS($E$1:$E8,$E8),記録入力!$Q$4:$Q$83,0),COLUMN()),"")</f>
        <v/>
      </c>
      <c r="E8" t="str">
        <f>IFERROR(SMALL(記録入力!$E$4:$E$83,ROW()),"")</f>
        <v/>
      </c>
      <c r="F8" t="str">
        <f>IFERROR(INDEX(記録入力!$A$4:$N$83,MATCH(計算①!$E8*10+COUNTIFS($E$1:$E8,$E8),記録入力!$Q$4:$Q$83,0),COLUMN()),"")</f>
        <v/>
      </c>
      <c r="G8" t="str">
        <f>IFERROR(INDEX(記録入力!$A$4:$N$83,MATCH(計算①!$E8*10+COUNTIFS($E$1:$E8,$E8),記録入力!$Q$4:$Q$83,0),COLUMN()),"")</f>
        <v/>
      </c>
      <c r="H8" t="str">
        <f>IFERROR(INDEX(記録入力!$A$4:$N$83,MATCH(計算①!$E8*10+COUNTIFS($E$1:$E8,$E8),記録入力!$Q$4:$Q$83,0),COLUMN()),"")</f>
        <v/>
      </c>
      <c r="I8" t="str">
        <f>IFERROR(INDEX(記録入力!$A$4:$N$83,MATCH(計算①!$E8*10+COUNTIFS($E$1:$E8,$E8),記録入力!$Q$4:$Q$83,0),COLUMN()),"")</f>
        <v/>
      </c>
      <c r="J8" t="str">
        <f>IFERROR(INDEX(記録入力!$A$4:$N$83,MATCH(計算①!$E8*10+COUNTIFS($E$1:$E8,$E8),記録入力!$Q$4:$Q$83,0),COLUMN()),"")</f>
        <v/>
      </c>
      <c r="K8" t="str">
        <f>IFERROR(INDEX(記録入力!$A$4:$N$83,MATCH(計算①!$E8*10+COUNTIFS($E$1:$E8,$E8),記録入力!$Q$4:$Q$83,0),COLUMN()),"")</f>
        <v/>
      </c>
      <c r="L8" t="str">
        <f>IFERROR(INDEX(記録入力!$A$4:$N$83,MATCH(計算①!$E8*10+COUNTIFS($E$1:$E8,$E8),記録入力!$Q$4:$Q$83,0),COLUMN()),"")</f>
        <v/>
      </c>
      <c r="M8" t="str">
        <f>IFERROR(INDEX(記録入力!$A$4:$N$83,MATCH(計算①!$E8*10+COUNTIFS($E$1:$E8,$E8),記録入力!$Q$4:$Q$83,0),COLUMN()),"")</f>
        <v/>
      </c>
      <c r="N8" t="str">
        <f>IFERROR(INDEX(記録入力!$A$4:$N$83,MATCH(計算①!$E8*10+COUNTIFS($E$1:$E8,$E8),記録入力!$Q$4:$Q$83,0),COLUMN()),"")</f>
        <v/>
      </c>
    </row>
    <row r="9" spans="1:14" x14ac:dyDescent="0.2">
      <c r="A9" t="str">
        <f>IFERROR(INDEX(記録入力!$A$4:$N$83,MATCH(計算①!$E9*10+COUNTIFS($E$1:$E9,$E9),記録入力!$Q$4:$Q$83,0),COLUMN()),"")</f>
        <v/>
      </c>
      <c r="B9" t="str">
        <f>IFERROR(INDEX(記録入力!$A$4:$N$83,MATCH(計算①!$E9*10+COUNTIFS($E$1:$E9,$E9),記録入力!$Q$4:$Q$83,0),COLUMN()),"")</f>
        <v/>
      </c>
      <c r="C9" t="str">
        <f>IFERROR(INDEX(記録入力!$A$4:$N$83,MATCH(計算①!$E9*10+COUNTIFS($E$1:$E9,$E9),記録入力!$Q$4:$Q$83,0),COLUMN()),"")</f>
        <v/>
      </c>
      <c r="D9" t="str">
        <f>IFERROR(INDEX(記録入力!$A$4:$N$83,MATCH(計算①!$E9*10+COUNTIFS($E$1:$E9,$E9),記録入力!$Q$4:$Q$83,0),COLUMN()),"")</f>
        <v/>
      </c>
      <c r="E9" t="str">
        <f>IFERROR(SMALL(記録入力!$E$4:$E$83,ROW()),"")</f>
        <v/>
      </c>
      <c r="F9" t="str">
        <f>IFERROR(INDEX(記録入力!$A$4:$N$83,MATCH(計算①!$E9*10+COUNTIFS($E$1:$E9,$E9),記録入力!$Q$4:$Q$83,0),COLUMN()),"")</f>
        <v/>
      </c>
      <c r="G9" t="str">
        <f>IFERROR(INDEX(記録入力!$A$4:$N$83,MATCH(計算①!$E9*10+COUNTIFS($E$1:$E9,$E9),記録入力!$Q$4:$Q$83,0),COLUMN()),"")</f>
        <v/>
      </c>
      <c r="H9" t="str">
        <f>IFERROR(INDEX(記録入力!$A$4:$N$83,MATCH(計算①!$E9*10+COUNTIFS($E$1:$E9,$E9),記録入力!$Q$4:$Q$83,0),COLUMN()),"")</f>
        <v/>
      </c>
      <c r="I9" t="str">
        <f>IFERROR(INDEX(記録入力!$A$4:$N$83,MATCH(計算①!$E9*10+COUNTIFS($E$1:$E9,$E9),記録入力!$Q$4:$Q$83,0),COLUMN()),"")</f>
        <v/>
      </c>
      <c r="J9" t="str">
        <f>IFERROR(INDEX(記録入力!$A$4:$N$83,MATCH(計算①!$E9*10+COUNTIFS($E$1:$E9,$E9),記録入力!$Q$4:$Q$83,0),COLUMN()),"")</f>
        <v/>
      </c>
      <c r="K9" t="str">
        <f>IFERROR(INDEX(記録入力!$A$4:$N$83,MATCH(計算①!$E9*10+COUNTIFS($E$1:$E9,$E9),記録入力!$Q$4:$Q$83,0),COLUMN()),"")</f>
        <v/>
      </c>
      <c r="L9" t="str">
        <f>IFERROR(INDEX(記録入力!$A$4:$N$83,MATCH(計算①!$E9*10+COUNTIFS($E$1:$E9,$E9),記録入力!$Q$4:$Q$83,0),COLUMN()),"")</f>
        <v/>
      </c>
      <c r="M9" t="str">
        <f>IFERROR(INDEX(記録入力!$A$4:$N$83,MATCH(計算①!$E9*10+COUNTIFS($E$1:$E9,$E9),記録入力!$Q$4:$Q$83,0),COLUMN()),"")</f>
        <v/>
      </c>
      <c r="N9" t="str">
        <f>IFERROR(INDEX(記録入力!$A$4:$N$83,MATCH(計算①!$E9*10+COUNTIFS($E$1:$E9,$E9),記録入力!$Q$4:$Q$83,0),COLUMN()),"")</f>
        <v/>
      </c>
    </row>
    <row r="10" spans="1:14" x14ac:dyDescent="0.2">
      <c r="A10" t="str">
        <f>IFERROR(INDEX(記録入力!$A$4:$N$83,MATCH(計算①!$E10*10+COUNTIFS($E$1:$E10,$E10),記録入力!$Q$4:$Q$83,0),COLUMN()),"")</f>
        <v/>
      </c>
      <c r="B10" t="str">
        <f>IFERROR(INDEX(記録入力!$A$4:$N$83,MATCH(計算①!$E10*10+COUNTIFS($E$1:$E10,$E10),記録入力!$Q$4:$Q$83,0),COLUMN()),"")</f>
        <v/>
      </c>
      <c r="C10" t="str">
        <f>IFERROR(INDEX(記録入力!$A$4:$N$83,MATCH(計算①!$E10*10+COUNTIFS($E$1:$E10,$E10),記録入力!$Q$4:$Q$83,0),COLUMN()),"")</f>
        <v/>
      </c>
      <c r="D10" t="str">
        <f>IFERROR(INDEX(記録入力!$A$4:$N$83,MATCH(計算①!$E10*10+COUNTIFS($E$1:$E10,$E10),記録入力!$Q$4:$Q$83,0),COLUMN()),"")</f>
        <v/>
      </c>
      <c r="E10" t="str">
        <f>IFERROR(SMALL(記録入力!$E$4:$E$83,ROW()),"")</f>
        <v/>
      </c>
      <c r="F10" t="str">
        <f>IFERROR(INDEX(記録入力!$A$4:$N$83,MATCH(計算①!$E10*10+COUNTIFS($E$1:$E10,$E10),記録入力!$Q$4:$Q$83,0),COLUMN()),"")</f>
        <v/>
      </c>
      <c r="G10" t="str">
        <f>IFERROR(INDEX(記録入力!$A$4:$N$83,MATCH(計算①!$E10*10+COUNTIFS($E$1:$E10,$E10),記録入力!$Q$4:$Q$83,0),COLUMN()),"")</f>
        <v/>
      </c>
      <c r="H10" t="str">
        <f>IFERROR(INDEX(記録入力!$A$4:$N$83,MATCH(計算①!$E10*10+COUNTIFS($E$1:$E10,$E10),記録入力!$Q$4:$Q$83,0),COLUMN()),"")</f>
        <v/>
      </c>
      <c r="I10" t="str">
        <f>IFERROR(INDEX(記録入力!$A$4:$N$83,MATCH(計算①!$E10*10+COUNTIFS($E$1:$E10,$E10),記録入力!$Q$4:$Q$83,0),COLUMN()),"")</f>
        <v/>
      </c>
      <c r="J10" t="str">
        <f>IFERROR(INDEX(記録入力!$A$4:$N$83,MATCH(計算①!$E10*10+COUNTIFS($E$1:$E10,$E10),記録入力!$Q$4:$Q$83,0),COLUMN()),"")</f>
        <v/>
      </c>
      <c r="K10" t="str">
        <f>IFERROR(INDEX(記録入力!$A$4:$N$83,MATCH(計算①!$E10*10+COUNTIFS($E$1:$E10,$E10),記録入力!$Q$4:$Q$83,0),COLUMN()),"")</f>
        <v/>
      </c>
      <c r="L10" t="str">
        <f>IFERROR(INDEX(記録入力!$A$4:$N$83,MATCH(計算①!$E10*10+COUNTIFS($E$1:$E10,$E10),記録入力!$Q$4:$Q$83,0),COLUMN()),"")</f>
        <v/>
      </c>
      <c r="M10" t="str">
        <f>IFERROR(INDEX(記録入力!$A$4:$N$83,MATCH(計算①!$E10*10+COUNTIFS($E$1:$E10,$E10),記録入力!$Q$4:$Q$83,0),COLUMN()),"")</f>
        <v/>
      </c>
      <c r="N10" t="str">
        <f>IFERROR(INDEX(記録入力!$A$4:$N$83,MATCH(計算①!$E10*10+COUNTIFS($E$1:$E10,$E10),記録入力!$Q$4:$Q$83,0),COLUMN()),"")</f>
        <v/>
      </c>
    </row>
    <row r="11" spans="1:14" x14ac:dyDescent="0.2">
      <c r="A11" t="str">
        <f>IFERROR(INDEX(記録入力!$A$4:$N$83,MATCH(計算①!$E11*10+COUNTIFS($E$1:$E11,$E11),記録入力!$Q$4:$Q$83,0),COLUMN()),"")</f>
        <v/>
      </c>
      <c r="B11" t="str">
        <f>IFERROR(INDEX(記録入力!$A$4:$N$83,MATCH(計算①!$E11*10+COUNTIFS($E$1:$E11,$E11),記録入力!$Q$4:$Q$83,0),COLUMN()),"")</f>
        <v/>
      </c>
      <c r="C11" t="str">
        <f>IFERROR(INDEX(記録入力!$A$4:$N$83,MATCH(計算①!$E11*10+COUNTIFS($E$1:$E11,$E11),記録入力!$Q$4:$Q$83,0),COLUMN()),"")</f>
        <v/>
      </c>
      <c r="D11" t="str">
        <f>IFERROR(INDEX(記録入力!$A$4:$N$83,MATCH(計算①!$E11*10+COUNTIFS($E$1:$E11,$E11),記録入力!$Q$4:$Q$83,0),COLUMN()),"")</f>
        <v/>
      </c>
      <c r="E11" t="str">
        <f>IFERROR(SMALL(記録入力!$E$4:$E$83,ROW()),"")</f>
        <v/>
      </c>
      <c r="F11" t="str">
        <f>IFERROR(INDEX(記録入力!$A$4:$N$83,MATCH(計算①!$E11*10+COUNTIFS($E$1:$E11,$E11),記録入力!$Q$4:$Q$83,0),COLUMN()),"")</f>
        <v/>
      </c>
      <c r="G11" t="str">
        <f>IFERROR(INDEX(記録入力!$A$4:$N$83,MATCH(計算①!$E11*10+COUNTIFS($E$1:$E11,$E11),記録入力!$Q$4:$Q$83,0),COLUMN()),"")</f>
        <v/>
      </c>
      <c r="H11" t="str">
        <f>IFERROR(INDEX(記録入力!$A$4:$N$83,MATCH(計算①!$E11*10+COUNTIFS($E$1:$E11,$E11),記録入力!$Q$4:$Q$83,0),COLUMN()),"")</f>
        <v/>
      </c>
      <c r="I11" t="str">
        <f>IFERROR(INDEX(記録入力!$A$4:$N$83,MATCH(計算①!$E11*10+COUNTIFS($E$1:$E11,$E11),記録入力!$Q$4:$Q$83,0),COLUMN()),"")</f>
        <v/>
      </c>
      <c r="J11" t="str">
        <f>IFERROR(INDEX(記録入力!$A$4:$N$83,MATCH(計算①!$E11*10+COUNTIFS($E$1:$E11,$E11),記録入力!$Q$4:$Q$83,0),COLUMN()),"")</f>
        <v/>
      </c>
      <c r="K11" t="str">
        <f>IFERROR(INDEX(記録入力!$A$4:$N$83,MATCH(計算①!$E11*10+COUNTIFS($E$1:$E11,$E11),記録入力!$Q$4:$Q$83,0),COLUMN()),"")</f>
        <v/>
      </c>
      <c r="L11" t="str">
        <f>IFERROR(INDEX(記録入力!$A$4:$N$83,MATCH(計算①!$E11*10+COUNTIFS($E$1:$E11,$E11),記録入力!$Q$4:$Q$83,0),COLUMN()),"")</f>
        <v/>
      </c>
      <c r="M11" t="str">
        <f>IFERROR(INDEX(記録入力!$A$4:$N$83,MATCH(計算①!$E11*10+COUNTIFS($E$1:$E11,$E11),記録入力!$Q$4:$Q$83,0),COLUMN()),"")</f>
        <v/>
      </c>
      <c r="N11" t="str">
        <f>IFERROR(INDEX(記録入力!$A$4:$N$83,MATCH(計算①!$E11*10+COUNTIFS($E$1:$E11,$E11),記録入力!$Q$4:$Q$83,0),COLUMN()),"")</f>
        <v/>
      </c>
    </row>
    <row r="12" spans="1:14" x14ac:dyDescent="0.2">
      <c r="A12" t="str">
        <f>IFERROR(INDEX(記録入力!$A$4:$N$83,MATCH(計算①!$E12*10+COUNTIFS($E$1:$E12,$E12),記録入力!$Q$4:$Q$83,0),COLUMN()),"")</f>
        <v/>
      </c>
      <c r="B12" t="str">
        <f>IFERROR(INDEX(記録入力!$A$4:$N$83,MATCH(計算①!$E12*10+COUNTIFS($E$1:$E12,$E12),記録入力!$Q$4:$Q$83,0),COLUMN()),"")</f>
        <v/>
      </c>
      <c r="C12" t="str">
        <f>IFERROR(INDEX(記録入力!$A$4:$N$83,MATCH(計算①!$E12*10+COUNTIFS($E$1:$E12,$E12),記録入力!$Q$4:$Q$83,0),COLUMN()),"")</f>
        <v/>
      </c>
      <c r="D12" t="str">
        <f>IFERROR(INDEX(記録入力!$A$4:$N$83,MATCH(計算①!$E12*10+COUNTIFS($E$1:$E12,$E12),記録入力!$Q$4:$Q$83,0),COLUMN()),"")</f>
        <v/>
      </c>
      <c r="E12" t="str">
        <f>IFERROR(SMALL(記録入力!$E$4:$E$83,ROW()),"")</f>
        <v/>
      </c>
      <c r="F12" t="str">
        <f>IFERROR(INDEX(記録入力!$A$4:$N$83,MATCH(計算①!$E12*10+COUNTIFS($E$1:$E12,$E12),記録入力!$Q$4:$Q$83,0),COLUMN()),"")</f>
        <v/>
      </c>
      <c r="G12" t="str">
        <f>IFERROR(INDEX(記録入力!$A$4:$N$83,MATCH(計算①!$E12*10+COUNTIFS($E$1:$E12,$E12),記録入力!$Q$4:$Q$83,0),COLUMN()),"")</f>
        <v/>
      </c>
      <c r="H12" t="str">
        <f>IFERROR(INDEX(記録入力!$A$4:$N$83,MATCH(計算①!$E12*10+COUNTIFS($E$1:$E12,$E12),記録入力!$Q$4:$Q$83,0),COLUMN()),"")</f>
        <v/>
      </c>
      <c r="I12" t="str">
        <f>IFERROR(INDEX(記録入力!$A$4:$N$83,MATCH(計算①!$E12*10+COUNTIFS($E$1:$E12,$E12),記録入力!$Q$4:$Q$83,0),COLUMN()),"")</f>
        <v/>
      </c>
      <c r="J12" t="str">
        <f>IFERROR(INDEX(記録入力!$A$4:$N$83,MATCH(計算①!$E12*10+COUNTIFS($E$1:$E12,$E12),記録入力!$Q$4:$Q$83,0),COLUMN()),"")</f>
        <v/>
      </c>
      <c r="K12" t="str">
        <f>IFERROR(INDEX(記録入力!$A$4:$N$83,MATCH(計算①!$E12*10+COUNTIFS($E$1:$E12,$E12),記録入力!$Q$4:$Q$83,0),COLUMN()),"")</f>
        <v/>
      </c>
      <c r="L12" t="str">
        <f>IFERROR(INDEX(記録入力!$A$4:$N$83,MATCH(計算①!$E12*10+COUNTIFS($E$1:$E12,$E12),記録入力!$Q$4:$Q$83,0),COLUMN()),"")</f>
        <v/>
      </c>
      <c r="M12" t="str">
        <f>IFERROR(INDEX(記録入力!$A$4:$N$83,MATCH(計算①!$E12*10+COUNTIFS($E$1:$E12,$E12),記録入力!$Q$4:$Q$83,0),COLUMN()),"")</f>
        <v/>
      </c>
      <c r="N12" t="str">
        <f>IFERROR(INDEX(記録入力!$A$4:$N$83,MATCH(計算①!$E12*10+COUNTIFS($E$1:$E12,$E12),記録入力!$Q$4:$Q$83,0),COLUMN()),"")</f>
        <v/>
      </c>
    </row>
    <row r="13" spans="1:14" x14ac:dyDescent="0.2">
      <c r="A13" t="str">
        <f>IFERROR(INDEX(記録入力!$A$4:$N$83,MATCH(計算①!$E13*10+COUNTIFS($E$1:$E13,$E13),記録入力!$Q$4:$Q$83,0),COLUMN()),"")</f>
        <v/>
      </c>
      <c r="B13" t="str">
        <f>IFERROR(INDEX(記録入力!$A$4:$N$83,MATCH(計算①!$E13*10+COUNTIFS($E$1:$E13,$E13),記録入力!$Q$4:$Q$83,0),COLUMN()),"")</f>
        <v/>
      </c>
      <c r="C13" t="str">
        <f>IFERROR(INDEX(記録入力!$A$4:$N$83,MATCH(計算①!$E13*10+COUNTIFS($E$1:$E13,$E13),記録入力!$Q$4:$Q$83,0),COLUMN()),"")</f>
        <v/>
      </c>
      <c r="D13" t="str">
        <f>IFERROR(INDEX(記録入力!$A$4:$N$83,MATCH(計算①!$E13*10+COUNTIFS($E$1:$E13,$E13),記録入力!$Q$4:$Q$83,0),COLUMN()),"")</f>
        <v/>
      </c>
      <c r="E13" t="str">
        <f>IFERROR(SMALL(記録入力!$E$4:$E$83,ROW()),"")</f>
        <v/>
      </c>
      <c r="F13" t="str">
        <f>IFERROR(INDEX(記録入力!$A$4:$N$83,MATCH(計算①!$E13*10+COUNTIFS($E$1:$E13,$E13),記録入力!$Q$4:$Q$83,0),COLUMN()),"")</f>
        <v/>
      </c>
      <c r="G13" t="str">
        <f>IFERROR(INDEX(記録入力!$A$4:$N$83,MATCH(計算①!$E13*10+COUNTIFS($E$1:$E13,$E13),記録入力!$Q$4:$Q$83,0),COLUMN()),"")</f>
        <v/>
      </c>
      <c r="H13" t="str">
        <f>IFERROR(INDEX(記録入力!$A$4:$N$83,MATCH(計算①!$E13*10+COUNTIFS($E$1:$E13,$E13),記録入力!$Q$4:$Q$83,0),COLUMN()),"")</f>
        <v/>
      </c>
      <c r="I13" t="str">
        <f>IFERROR(INDEX(記録入力!$A$4:$N$83,MATCH(計算①!$E13*10+COUNTIFS($E$1:$E13,$E13),記録入力!$Q$4:$Q$83,0),COLUMN()),"")</f>
        <v/>
      </c>
      <c r="J13" t="str">
        <f>IFERROR(INDEX(記録入力!$A$4:$N$83,MATCH(計算①!$E13*10+COUNTIFS($E$1:$E13,$E13),記録入力!$Q$4:$Q$83,0),COLUMN()),"")</f>
        <v/>
      </c>
      <c r="K13" t="str">
        <f>IFERROR(INDEX(記録入力!$A$4:$N$83,MATCH(計算①!$E13*10+COUNTIFS($E$1:$E13,$E13),記録入力!$Q$4:$Q$83,0),COLUMN()),"")</f>
        <v/>
      </c>
      <c r="L13" t="str">
        <f>IFERROR(INDEX(記録入力!$A$4:$N$83,MATCH(計算①!$E13*10+COUNTIFS($E$1:$E13,$E13),記録入力!$Q$4:$Q$83,0),COLUMN()),"")</f>
        <v/>
      </c>
      <c r="M13" t="str">
        <f>IFERROR(INDEX(記録入力!$A$4:$N$83,MATCH(計算①!$E13*10+COUNTIFS($E$1:$E13,$E13),記録入力!$Q$4:$Q$83,0),COLUMN()),"")</f>
        <v/>
      </c>
      <c r="N13" t="str">
        <f>IFERROR(INDEX(記録入力!$A$4:$N$83,MATCH(計算①!$E13*10+COUNTIFS($E$1:$E13,$E13),記録入力!$Q$4:$Q$83,0),COLUMN()),"")</f>
        <v/>
      </c>
    </row>
    <row r="14" spans="1:14" x14ac:dyDescent="0.2">
      <c r="A14" t="str">
        <f>IFERROR(INDEX(記録入力!$A$4:$N$83,MATCH(計算①!$E14*10+COUNTIFS($E$1:$E14,$E14),記録入力!$Q$4:$Q$83,0),COLUMN()),"")</f>
        <v/>
      </c>
      <c r="B14" t="str">
        <f>IFERROR(INDEX(記録入力!$A$4:$N$83,MATCH(計算①!$E14*10+COUNTIFS($E$1:$E14,$E14),記録入力!$Q$4:$Q$83,0),COLUMN()),"")</f>
        <v/>
      </c>
      <c r="C14" t="str">
        <f>IFERROR(INDEX(記録入力!$A$4:$N$83,MATCH(計算①!$E14*10+COUNTIFS($E$1:$E14,$E14),記録入力!$Q$4:$Q$83,0),COLUMN()),"")</f>
        <v/>
      </c>
      <c r="D14" t="str">
        <f>IFERROR(INDEX(記録入力!$A$4:$N$83,MATCH(計算①!$E14*10+COUNTIFS($E$1:$E14,$E14),記録入力!$Q$4:$Q$83,0),COLUMN()),"")</f>
        <v/>
      </c>
      <c r="E14" t="str">
        <f>IFERROR(SMALL(記録入力!$E$4:$E$83,ROW()),"")</f>
        <v/>
      </c>
      <c r="F14" t="str">
        <f>IFERROR(INDEX(記録入力!$A$4:$N$83,MATCH(計算①!$E14*10+COUNTIFS($E$1:$E14,$E14),記録入力!$Q$4:$Q$83,0),COLUMN()),"")</f>
        <v/>
      </c>
      <c r="G14" t="str">
        <f>IFERROR(INDEX(記録入力!$A$4:$N$83,MATCH(計算①!$E14*10+COUNTIFS($E$1:$E14,$E14),記録入力!$Q$4:$Q$83,0),COLUMN()),"")</f>
        <v/>
      </c>
      <c r="H14" t="str">
        <f>IFERROR(INDEX(記録入力!$A$4:$N$83,MATCH(計算①!$E14*10+COUNTIFS($E$1:$E14,$E14),記録入力!$Q$4:$Q$83,0),COLUMN()),"")</f>
        <v/>
      </c>
      <c r="I14" t="str">
        <f>IFERROR(INDEX(記録入力!$A$4:$N$83,MATCH(計算①!$E14*10+COUNTIFS($E$1:$E14,$E14),記録入力!$Q$4:$Q$83,0),COLUMN()),"")</f>
        <v/>
      </c>
      <c r="J14" t="str">
        <f>IFERROR(INDEX(記録入力!$A$4:$N$83,MATCH(計算①!$E14*10+COUNTIFS($E$1:$E14,$E14),記録入力!$Q$4:$Q$83,0),COLUMN()),"")</f>
        <v/>
      </c>
      <c r="K14" t="str">
        <f>IFERROR(INDEX(記録入力!$A$4:$N$83,MATCH(計算①!$E14*10+COUNTIFS($E$1:$E14,$E14),記録入力!$Q$4:$Q$83,0),COLUMN()),"")</f>
        <v/>
      </c>
      <c r="L14" t="str">
        <f>IFERROR(INDEX(記録入力!$A$4:$N$83,MATCH(計算①!$E14*10+COUNTIFS($E$1:$E14,$E14),記録入力!$Q$4:$Q$83,0),COLUMN()),"")</f>
        <v/>
      </c>
      <c r="M14" t="str">
        <f>IFERROR(INDEX(記録入力!$A$4:$N$83,MATCH(計算①!$E14*10+COUNTIFS($E$1:$E14,$E14),記録入力!$Q$4:$Q$83,0),COLUMN()),"")</f>
        <v/>
      </c>
      <c r="N14" t="str">
        <f>IFERROR(INDEX(記録入力!$A$4:$N$83,MATCH(計算①!$E14*10+COUNTIFS($E$1:$E14,$E14),記録入力!$Q$4:$Q$83,0),COLUMN()),"")</f>
        <v/>
      </c>
    </row>
    <row r="15" spans="1:14" x14ac:dyDescent="0.2">
      <c r="A15" t="str">
        <f>IFERROR(INDEX(記録入力!$A$4:$N$83,MATCH(計算①!$E15*10+COUNTIFS($E$1:$E15,$E15),記録入力!$Q$4:$Q$83,0),COLUMN()),"")</f>
        <v/>
      </c>
      <c r="B15" t="str">
        <f>IFERROR(INDEX(記録入力!$A$4:$N$83,MATCH(計算①!$E15*10+COUNTIFS($E$1:$E15,$E15),記録入力!$Q$4:$Q$83,0),COLUMN()),"")</f>
        <v/>
      </c>
      <c r="C15" t="str">
        <f>IFERROR(INDEX(記録入力!$A$4:$N$83,MATCH(計算①!$E15*10+COUNTIFS($E$1:$E15,$E15),記録入力!$Q$4:$Q$83,0),COLUMN()),"")</f>
        <v/>
      </c>
      <c r="D15" t="str">
        <f>IFERROR(INDEX(記録入力!$A$4:$N$83,MATCH(計算①!$E15*10+COUNTIFS($E$1:$E15,$E15),記録入力!$Q$4:$Q$83,0),COLUMN()),"")</f>
        <v/>
      </c>
      <c r="E15" t="str">
        <f>IFERROR(SMALL(記録入力!$E$4:$E$83,ROW()),"")</f>
        <v/>
      </c>
      <c r="F15" t="str">
        <f>IFERROR(INDEX(記録入力!$A$4:$N$83,MATCH(計算①!$E15*10+COUNTIFS($E$1:$E15,$E15),記録入力!$Q$4:$Q$83,0),COLUMN()),"")</f>
        <v/>
      </c>
      <c r="G15" t="str">
        <f>IFERROR(INDEX(記録入力!$A$4:$N$83,MATCH(計算①!$E15*10+COUNTIFS($E$1:$E15,$E15),記録入力!$Q$4:$Q$83,0),COLUMN()),"")</f>
        <v/>
      </c>
      <c r="H15" t="str">
        <f>IFERROR(INDEX(記録入力!$A$4:$N$83,MATCH(計算①!$E15*10+COUNTIFS($E$1:$E15,$E15),記録入力!$Q$4:$Q$83,0),COLUMN()),"")</f>
        <v/>
      </c>
      <c r="I15" t="str">
        <f>IFERROR(INDEX(記録入力!$A$4:$N$83,MATCH(計算①!$E15*10+COUNTIFS($E$1:$E15,$E15),記録入力!$Q$4:$Q$83,0),COLUMN()),"")</f>
        <v/>
      </c>
      <c r="J15" t="str">
        <f>IFERROR(INDEX(記録入力!$A$4:$N$83,MATCH(計算①!$E15*10+COUNTIFS($E$1:$E15,$E15),記録入力!$Q$4:$Q$83,0),COLUMN()),"")</f>
        <v/>
      </c>
      <c r="K15" t="str">
        <f>IFERROR(INDEX(記録入力!$A$4:$N$83,MATCH(計算①!$E15*10+COUNTIFS($E$1:$E15,$E15),記録入力!$Q$4:$Q$83,0),COLUMN()),"")</f>
        <v/>
      </c>
      <c r="L15" t="str">
        <f>IFERROR(INDEX(記録入力!$A$4:$N$83,MATCH(計算①!$E15*10+COUNTIFS($E$1:$E15,$E15),記録入力!$Q$4:$Q$83,0),COLUMN()),"")</f>
        <v/>
      </c>
      <c r="M15" t="str">
        <f>IFERROR(INDEX(記録入力!$A$4:$N$83,MATCH(計算①!$E15*10+COUNTIFS($E$1:$E15,$E15),記録入力!$Q$4:$Q$83,0),COLUMN()),"")</f>
        <v/>
      </c>
      <c r="N15" t="str">
        <f>IFERROR(INDEX(記録入力!$A$4:$N$83,MATCH(計算①!$E15*10+COUNTIFS($E$1:$E15,$E15),記録入力!$Q$4:$Q$83,0),COLUMN()),"")</f>
        <v/>
      </c>
    </row>
    <row r="16" spans="1:14" x14ac:dyDescent="0.2">
      <c r="A16" t="str">
        <f>IFERROR(INDEX(記録入力!$A$4:$N$83,MATCH(計算①!$E16*10+COUNTIFS($E$1:$E16,$E16),記録入力!$Q$4:$Q$83,0),COLUMN()),"")</f>
        <v/>
      </c>
      <c r="B16" t="str">
        <f>IFERROR(INDEX(記録入力!$A$4:$N$83,MATCH(計算①!$E16*10+COUNTIFS($E$1:$E16,$E16),記録入力!$Q$4:$Q$83,0),COLUMN()),"")</f>
        <v/>
      </c>
      <c r="C16" t="str">
        <f>IFERROR(INDEX(記録入力!$A$4:$N$83,MATCH(計算①!$E16*10+COUNTIFS($E$1:$E16,$E16),記録入力!$Q$4:$Q$83,0),COLUMN()),"")</f>
        <v/>
      </c>
      <c r="D16" t="str">
        <f>IFERROR(INDEX(記録入力!$A$4:$N$83,MATCH(計算①!$E16*10+COUNTIFS($E$1:$E16,$E16),記録入力!$Q$4:$Q$83,0),COLUMN()),"")</f>
        <v/>
      </c>
      <c r="E16" t="str">
        <f>IFERROR(SMALL(記録入力!$E$4:$E$83,ROW()),"")</f>
        <v/>
      </c>
      <c r="F16" t="str">
        <f>IFERROR(INDEX(記録入力!$A$4:$N$83,MATCH(計算①!$E16*10+COUNTIFS($E$1:$E16,$E16),記録入力!$Q$4:$Q$83,0),COLUMN()),"")</f>
        <v/>
      </c>
      <c r="G16" t="str">
        <f>IFERROR(INDEX(記録入力!$A$4:$N$83,MATCH(計算①!$E16*10+COUNTIFS($E$1:$E16,$E16),記録入力!$Q$4:$Q$83,0),COLUMN()),"")</f>
        <v/>
      </c>
      <c r="H16" t="str">
        <f>IFERROR(INDEX(記録入力!$A$4:$N$83,MATCH(計算①!$E16*10+COUNTIFS($E$1:$E16,$E16),記録入力!$Q$4:$Q$83,0),COLUMN()),"")</f>
        <v/>
      </c>
      <c r="I16" t="str">
        <f>IFERROR(INDEX(記録入力!$A$4:$N$83,MATCH(計算①!$E16*10+COUNTIFS($E$1:$E16,$E16),記録入力!$Q$4:$Q$83,0),COLUMN()),"")</f>
        <v/>
      </c>
      <c r="J16" t="str">
        <f>IFERROR(INDEX(記録入力!$A$4:$N$83,MATCH(計算①!$E16*10+COUNTIFS($E$1:$E16,$E16),記録入力!$Q$4:$Q$83,0),COLUMN()),"")</f>
        <v/>
      </c>
      <c r="K16" t="str">
        <f>IFERROR(INDEX(記録入力!$A$4:$N$83,MATCH(計算①!$E16*10+COUNTIFS($E$1:$E16,$E16),記録入力!$Q$4:$Q$83,0),COLUMN()),"")</f>
        <v/>
      </c>
      <c r="L16" t="str">
        <f>IFERROR(INDEX(記録入力!$A$4:$N$83,MATCH(計算①!$E16*10+COUNTIFS($E$1:$E16,$E16),記録入力!$Q$4:$Q$83,0),COLUMN()),"")</f>
        <v/>
      </c>
      <c r="M16" t="str">
        <f>IFERROR(INDEX(記録入力!$A$4:$N$83,MATCH(計算①!$E16*10+COUNTIFS($E$1:$E16,$E16),記録入力!$Q$4:$Q$83,0),COLUMN()),"")</f>
        <v/>
      </c>
      <c r="N16" t="str">
        <f>IFERROR(INDEX(記録入力!$A$4:$N$83,MATCH(計算①!$E16*10+COUNTIFS($E$1:$E16,$E16),記録入力!$Q$4:$Q$83,0),COLUMN()),"")</f>
        <v/>
      </c>
    </row>
    <row r="17" spans="1:14" x14ac:dyDescent="0.2">
      <c r="A17" t="str">
        <f>IFERROR(INDEX(記録入力!$A$4:$N$83,MATCH(計算①!$E17*10+COUNTIFS($E$1:$E17,$E17),記録入力!$Q$4:$Q$83,0),COLUMN()),"")</f>
        <v/>
      </c>
      <c r="B17" t="str">
        <f>IFERROR(INDEX(記録入力!$A$4:$N$83,MATCH(計算①!$E17*10+COUNTIFS($E$1:$E17,$E17),記録入力!$Q$4:$Q$83,0),COLUMN()),"")</f>
        <v/>
      </c>
      <c r="C17" t="str">
        <f>IFERROR(INDEX(記録入力!$A$4:$N$83,MATCH(計算①!$E17*10+COUNTIFS($E$1:$E17,$E17),記録入力!$Q$4:$Q$83,0),COLUMN()),"")</f>
        <v/>
      </c>
      <c r="D17" t="str">
        <f>IFERROR(INDEX(記録入力!$A$4:$N$83,MATCH(計算①!$E17*10+COUNTIFS($E$1:$E17,$E17),記録入力!$Q$4:$Q$83,0),COLUMN()),"")</f>
        <v/>
      </c>
      <c r="E17" t="str">
        <f>IFERROR(SMALL(記録入力!$E$4:$E$83,ROW()),"")</f>
        <v/>
      </c>
      <c r="F17" t="str">
        <f>IFERROR(INDEX(記録入力!$A$4:$N$83,MATCH(計算①!$E17*10+COUNTIFS($E$1:$E17,$E17),記録入力!$Q$4:$Q$83,0),COLUMN()),"")</f>
        <v/>
      </c>
      <c r="G17" t="str">
        <f>IFERROR(INDEX(記録入力!$A$4:$N$83,MATCH(計算①!$E17*10+COUNTIFS($E$1:$E17,$E17),記録入力!$Q$4:$Q$83,0),COLUMN()),"")</f>
        <v/>
      </c>
      <c r="H17" t="str">
        <f>IFERROR(INDEX(記録入力!$A$4:$N$83,MATCH(計算①!$E17*10+COUNTIFS($E$1:$E17,$E17),記録入力!$Q$4:$Q$83,0),COLUMN()),"")</f>
        <v/>
      </c>
      <c r="I17" t="str">
        <f>IFERROR(INDEX(記録入力!$A$4:$N$83,MATCH(計算①!$E17*10+COUNTIFS($E$1:$E17,$E17),記録入力!$Q$4:$Q$83,0),COLUMN()),"")</f>
        <v/>
      </c>
      <c r="J17" t="str">
        <f>IFERROR(INDEX(記録入力!$A$4:$N$83,MATCH(計算①!$E17*10+COUNTIFS($E$1:$E17,$E17),記録入力!$Q$4:$Q$83,0),COLUMN()),"")</f>
        <v/>
      </c>
      <c r="K17" t="str">
        <f>IFERROR(INDEX(記録入力!$A$4:$N$83,MATCH(計算①!$E17*10+COUNTIFS($E$1:$E17,$E17),記録入力!$Q$4:$Q$83,0),COLUMN()),"")</f>
        <v/>
      </c>
      <c r="L17" t="str">
        <f>IFERROR(INDEX(記録入力!$A$4:$N$83,MATCH(計算①!$E17*10+COUNTIFS($E$1:$E17,$E17),記録入力!$Q$4:$Q$83,0),COLUMN()),"")</f>
        <v/>
      </c>
      <c r="M17" t="str">
        <f>IFERROR(INDEX(記録入力!$A$4:$N$83,MATCH(計算①!$E17*10+COUNTIFS($E$1:$E17,$E17),記録入力!$Q$4:$Q$83,0),COLUMN()),"")</f>
        <v/>
      </c>
      <c r="N17" t="str">
        <f>IFERROR(INDEX(記録入力!$A$4:$N$83,MATCH(計算①!$E17*10+COUNTIFS($E$1:$E17,$E17),記録入力!$Q$4:$Q$83,0),COLUMN()),"")</f>
        <v/>
      </c>
    </row>
    <row r="18" spans="1:14" x14ac:dyDescent="0.2">
      <c r="A18" t="str">
        <f>IFERROR(INDEX(記録入力!$A$4:$N$83,MATCH(計算①!$E18*10+COUNTIFS($E$1:$E18,$E18),記録入力!$Q$4:$Q$83,0),COLUMN()),"")</f>
        <v/>
      </c>
      <c r="B18" t="str">
        <f>IFERROR(INDEX(記録入力!$A$4:$N$83,MATCH(計算①!$E18*10+COUNTIFS($E$1:$E18,$E18),記録入力!$Q$4:$Q$83,0),COLUMN()),"")</f>
        <v/>
      </c>
      <c r="C18" t="str">
        <f>IFERROR(INDEX(記録入力!$A$4:$N$83,MATCH(計算①!$E18*10+COUNTIFS($E$1:$E18,$E18),記録入力!$Q$4:$Q$83,0),COLUMN()),"")</f>
        <v/>
      </c>
      <c r="D18" t="str">
        <f>IFERROR(INDEX(記録入力!$A$4:$N$83,MATCH(計算①!$E18*10+COUNTIFS($E$1:$E18,$E18),記録入力!$Q$4:$Q$83,0),COLUMN()),"")</f>
        <v/>
      </c>
      <c r="E18" t="str">
        <f>IFERROR(SMALL(記録入力!$E$4:$E$83,ROW()),"")</f>
        <v/>
      </c>
      <c r="F18" t="str">
        <f>IFERROR(INDEX(記録入力!$A$4:$N$83,MATCH(計算①!$E18*10+COUNTIFS($E$1:$E18,$E18),記録入力!$Q$4:$Q$83,0),COLUMN()),"")</f>
        <v/>
      </c>
      <c r="G18" t="str">
        <f>IFERROR(INDEX(記録入力!$A$4:$N$83,MATCH(計算①!$E18*10+COUNTIFS($E$1:$E18,$E18),記録入力!$Q$4:$Q$83,0),COLUMN()),"")</f>
        <v/>
      </c>
      <c r="H18" t="str">
        <f>IFERROR(INDEX(記録入力!$A$4:$N$83,MATCH(計算①!$E18*10+COUNTIFS($E$1:$E18,$E18),記録入力!$Q$4:$Q$83,0),COLUMN()),"")</f>
        <v/>
      </c>
      <c r="I18" t="str">
        <f>IFERROR(INDEX(記録入力!$A$4:$N$83,MATCH(計算①!$E18*10+COUNTIFS($E$1:$E18,$E18),記録入力!$Q$4:$Q$83,0),COLUMN()),"")</f>
        <v/>
      </c>
      <c r="J18" t="str">
        <f>IFERROR(INDEX(記録入力!$A$4:$N$83,MATCH(計算①!$E18*10+COUNTIFS($E$1:$E18,$E18),記録入力!$Q$4:$Q$83,0),COLUMN()),"")</f>
        <v/>
      </c>
      <c r="K18" t="str">
        <f>IFERROR(INDEX(記録入力!$A$4:$N$83,MATCH(計算①!$E18*10+COUNTIFS($E$1:$E18,$E18),記録入力!$Q$4:$Q$83,0),COLUMN()),"")</f>
        <v/>
      </c>
      <c r="L18" t="str">
        <f>IFERROR(INDEX(記録入力!$A$4:$N$83,MATCH(計算①!$E18*10+COUNTIFS($E$1:$E18,$E18),記録入力!$Q$4:$Q$83,0),COLUMN()),"")</f>
        <v/>
      </c>
      <c r="M18" t="str">
        <f>IFERROR(INDEX(記録入力!$A$4:$N$83,MATCH(計算①!$E18*10+COUNTIFS($E$1:$E18,$E18),記録入力!$Q$4:$Q$83,0),COLUMN()),"")</f>
        <v/>
      </c>
      <c r="N18" t="str">
        <f>IFERROR(INDEX(記録入力!$A$4:$N$83,MATCH(計算①!$E18*10+COUNTIFS($E$1:$E18,$E18),記録入力!$Q$4:$Q$83,0),COLUMN()),"")</f>
        <v/>
      </c>
    </row>
    <row r="19" spans="1:14" x14ac:dyDescent="0.2">
      <c r="A19" t="str">
        <f>IFERROR(INDEX(記録入力!$A$4:$N$83,MATCH(計算①!$E19*10+COUNTIFS($E$1:$E19,$E19),記録入力!$Q$4:$Q$83,0),COLUMN()),"")</f>
        <v/>
      </c>
      <c r="B19" t="str">
        <f>IFERROR(INDEX(記録入力!$A$4:$N$83,MATCH(計算①!$E19*10+COUNTIFS($E$1:$E19,$E19),記録入力!$Q$4:$Q$83,0),COLUMN()),"")</f>
        <v/>
      </c>
      <c r="C19" t="str">
        <f>IFERROR(INDEX(記録入力!$A$4:$N$83,MATCH(計算①!$E19*10+COUNTIFS($E$1:$E19,$E19),記録入力!$Q$4:$Q$83,0),COLUMN()),"")</f>
        <v/>
      </c>
      <c r="D19" t="str">
        <f>IFERROR(INDEX(記録入力!$A$4:$N$83,MATCH(計算①!$E19*10+COUNTIFS($E$1:$E19,$E19),記録入力!$Q$4:$Q$83,0),COLUMN()),"")</f>
        <v/>
      </c>
      <c r="E19" t="str">
        <f>IFERROR(SMALL(記録入力!$E$4:$E$83,ROW()),"")</f>
        <v/>
      </c>
      <c r="F19" t="str">
        <f>IFERROR(INDEX(記録入力!$A$4:$N$83,MATCH(計算①!$E19*10+COUNTIFS($E$1:$E19,$E19),記録入力!$Q$4:$Q$83,0),COLUMN()),"")</f>
        <v/>
      </c>
      <c r="G19" t="str">
        <f>IFERROR(INDEX(記録入力!$A$4:$N$83,MATCH(計算①!$E19*10+COUNTIFS($E$1:$E19,$E19),記録入力!$Q$4:$Q$83,0),COLUMN()),"")</f>
        <v/>
      </c>
      <c r="H19" t="str">
        <f>IFERROR(INDEX(記録入力!$A$4:$N$83,MATCH(計算①!$E19*10+COUNTIFS($E$1:$E19,$E19),記録入力!$Q$4:$Q$83,0),COLUMN()),"")</f>
        <v/>
      </c>
      <c r="I19" t="str">
        <f>IFERROR(INDEX(記録入力!$A$4:$N$83,MATCH(計算①!$E19*10+COUNTIFS($E$1:$E19,$E19),記録入力!$Q$4:$Q$83,0),COLUMN()),"")</f>
        <v/>
      </c>
      <c r="J19" t="str">
        <f>IFERROR(INDEX(記録入力!$A$4:$N$83,MATCH(計算①!$E19*10+COUNTIFS($E$1:$E19,$E19),記録入力!$Q$4:$Q$83,0),COLUMN()),"")</f>
        <v/>
      </c>
      <c r="K19" t="str">
        <f>IFERROR(INDEX(記録入力!$A$4:$N$83,MATCH(計算①!$E19*10+COUNTIFS($E$1:$E19,$E19),記録入力!$Q$4:$Q$83,0),COLUMN()),"")</f>
        <v/>
      </c>
      <c r="L19" t="str">
        <f>IFERROR(INDEX(記録入力!$A$4:$N$83,MATCH(計算①!$E19*10+COUNTIFS($E$1:$E19,$E19),記録入力!$Q$4:$Q$83,0),COLUMN()),"")</f>
        <v/>
      </c>
      <c r="M19" t="str">
        <f>IFERROR(INDEX(記録入力!$A$4:$N$83,MATCH(計算①!$E19*10+COUNTIFS($E$1:$E19,$E19),記録入力!$Q$4:$Q$83,0),COLUMN()),"")</f>
        <v/>
      </c>
      <c r="N19" t="str">
        <f>IFERROR(INDEX(記録入力!$A$4:$N$83,MATCH(計算①!$E19*10+COUNTIFS($E$1:$E19,$E19),記録入力!$Q$4:$Q$83,0),COLUMN()),"")</f>
        <v/>
      </c>
    </row>
    <row r="20" spans="1:14" x14ac:dyDescent="0.2">
      <c r="A20" t="str">
        <f>IFERROR(INDEX(記録入力!$A$4:$N$83,MATCH(計算①!$E20*10+COUNTIFS($E$1:$E20,$E20),記録入力!$Q$4:$Q$83,0),COLUMN()),"")</f>
        <v/>
      </c>
      <c r="B20" t="str">
        <f>IFERROR(INDEX(記録入力!$A$4:$N$83,MATCH(計算①!$E20*10+COUNTIFS($E$1:$E20,$E20),記録入力!$Q$4:$Q$83,0),COLUMN()),"")</f>
        <v/>
      </c>
      <c r="C20" t="str">
        <f>IFERROR(INDEX(記録入力!$A$4:$N$83,MATCH(計算①!$E20*10+COUNTIFS($E$1:$E20,$E20),記録入力!$Q$4:$Q$83,0),COLUMN()),"")</f>
        <v/>
      </c>
      <c r="D20" t="str">
        <f>IFERROR(INDEX(記録入力!$A$4:$N$83,MATCH(計算①!$E20*10+COUNTIFS($E$1:$E20,$E20),記録入力!$Q$4:$Q$83,0),COLUMN()),"")</f>
        <v/>
      </c>
      <c r="E20" t="str">
        <f>IFERROR(SMALL(記録入力!$E$4:$E$83,ROW()),"")</f>
        <v/>
      </c>
      <c r="F20" t="str">
        <f>IFERROR(INDEX(記録入力!$A$4:$N$83,MATCH(計算①!$E20*10+COUNTIFS($E$1:$E20,$E20),記録入力!$Q$4:$Q$83,0),COLUMN()),"")</f>
        <v/>
      </c>
      <c r="G20" t="str">
        <f>IFERROR(INDEX(記録入力!$A$4:$N$83,MATCH(計算①!$E20*10+COUNTIFS($E$1:$E20,$E20),記録入力!$Q$4:$Q$83,0),COLUMN()),"")</f>
        <v/>
      </c>
      <c r="H20" t="str">
        <f>IFERROR(INDEX(記録入力!$A$4:$N$83,MATCH(計算①!$E20*10+COUNTIFS($E$1:$E20,$E20),記録入力!$Q$4:$Q$83,0),COLUMN()),"")</f>
        <v/>
      </c>
      <c r="I20" t="str">
        <f>IFERROR(INDEX(記録入力!$A$4:$N$83,MATCH(計算①!$E20*10+COUNTIFS($E$1:$E20,$E20),記録入力!$Q$4:$Q$83,0),COLUMN()),"")</f>
        <v/>
      </c>
      <c r="J20" t="str">
        <f>IFERROR(INDEX(記録入力!$A$4:$N$83,MATCH(計算①!$E20*10+COUNTIFS($E$1:$E20,$E20),記録入力!$Q$4:$Q$83,0),COLUMN()),"")</f>
        <v/>
      </c>
      <c r="K20" t="str">
        <f>IFERROR(INDEX(記録入力!$A$4:$N$83,MATCH(計算①!$E20*10+COUNTIFS($E$1:$E20,$E20),記録入力!$Q$4:$Q$83,0),COLUMN()),"")</f>
        <v/>
      </c>
      <c r="L20" t="str">
        <f>IFERROR(INDEX(記録入力!$A$4:$N$83,MATCH(計算①!$E20*10+COUNTIFS($E$1:$E20,$E20),記録入力!$Q$4:$Q$83,0),COLUMN()),"")</f>
        <v/>
      </c>
      <c r="M20" t="str">
        <f>IFERROR(INDEX(記録入力!$A$4:$N$83,MATCH(計算①!$E20*10+COUNTIFS($E$1:$E20,$E20),記録入力!$Q$4:$Q$83,0),COLUMN()),"")</f>
        <v/>
      </c>
      <c r="N20" t="str">
        <f>IFERROR(INDEX(記録入力!$A$4:$N$83,MATCH(計算①!$E20*10+COUNTIFS($E$1:$E20,$E20),記録入力!$Q$4:$Q$83,0),COLUMN()),"")</f>
        <v/>
      </c>
    </row>
    <row r="21" spans="1:14" x14ac:dyDescent="0.2">
      <c r="A21" t="str">
        <f>IFERROR(INDEX(記録入力!$A$4:$N$83,MATCH(計算①!$E21*10+COUNTIFS($E$1:$E21,$E21),記録入力!$Q$4:$Q$83,0),COLUMN()),"")</f>
        <v/>
      </c>
      <c r="B21" t="str">
        <f>IFERROR(INDEX(記録入力!$A$4:$N$83,MATCH(計算①!$E21*10+COUNTIFS($E$1:$E21,$E21),記録入力!$Q$4:$Q$83,0),COLUMN()),"")</f>
        <v/>
      </c>
      <c r="C21" t="str">
        <f>IFERROR(INDEX(記録入力!$A$4:$N$83,MATCH(計算①!$E21*10+COUNTIFS($E$1:$E21,$E21),記録入力!$Q$4:$Q$83,0),COLUMN()),"")</f>
        <v/>
      </c>
      <c r="D21" t="str">
        <f>IFERROR(INDEX(記録入力!$A$4:$N$83,MATCH(計算①!$E21*10+COUNTIFS($E$1:$E21,$E21),記録入力!$Q$4:$Q$83,0),COLUMN()),"")</f>
        <v/>
      </c>
      <c r="E21" t="str">
        <f>IFERROR(SMALL(記録入力!$E$4:$E$83,ROW()),"")</f>
        <v/>
      </c>
      <c r="F21" t="str">
        <f>IFERROR(INDEX(記録入力!$A$4:$N$83,MATCH(計算①!$E21*10+COUNTIFS($E$1:$E21,$E21),記録入力!$Q$4:$Q$83,0),COLUMN()),"")</f>
        <v/>
      </c>
      <c r="G21" t="str">
        <f>IFERROR(INDEX(記録入力!$A$4:$N$83,MATCH(計算①!$E21*10+COUNTIFS($E$1:$E21,$E21),記録入力!$Q$4:$Q$83,0),COLUMN()),"")</f>
        <v/>
      </c>
      <c r="H21" t="str">
        <f>IFERROR(INDEX(記録入力!$A$4:$N$83,MATCH(計算①!$E21*10+COUNTIFS($E$1:$E21,$E21),記録入力!$Q$4:$Q$83,0),COLUMN()),"")</f>
        <v/>
      </c>
      <c r="I21" t="str">
        <f>IFERROR(INDEX(記録入力!$A$4:$N$83,MATCH(計算①!$E21*10+COUNTIFS($E$1:$E21,$E21),記録入力!$Q$4:$Q$83,0),COLUMN()),"")</f>
        <v/>
      </c>
      <c r="J21" t="str">
        <f>IFERROR(INDEX(記録入力!$A$4:$N$83,MATCH(計算①!$E21*10+COUNTIFS($E$1:$E21,$E21),記録入力!$Q$4:$Q$83,0),COLUMN()),"")</f>
        <v/>
      </c>
      <c r="K21" t="str">
        <f>IFERROR(INDEX(記録入力!$A$4:$N$83,MATCH(計算①!$E21*10+COUNTIFS($E$1:$E21,$E21),記録入力!$Q$4:$Q$83,0),COLUMN()),"")</f>
        <v/>
      </c>
      <c r="L21" t="str">
        <f>IFERROR(INDEX(記録入力!$A$4:$N$83,MATCH(計算①!$E21*10+COUNTIFS($E$1:$E21,$E21),記録入力!$Q$4:$Q$83,0),COLUMN()),"")</f>
        <v/>
      </c>
      <c r="M21" t="str">
        <f>IFERROR(INDEX(記録入力!$A$4:$N$83,MATCH(計算①!$E21*10+COUNTIFS($E$1:$E21,$E21),記録入力!$Q$4:$Q$83,0),COLUMN()),"")</f>
        <v/>
      </c>
      <c r="N21" t="str">
        <f>IFERROR(INDEX(記録入力!$A$4:$N$83,MATCH(計算①!$E21*10+COUNTIFS($E$1:$E21,$E21),記録入力!$Q$4:$Q$83,0),COLUMN()),"")</f>
        <v/>
      </c>
    </row>
    <row r="22" spans="1:14" x14ac:dyDescent="0.2">
      <c r="A22" t="str">
        <f>IFERROR(INDEX(記録入力!$A$4:$N$83,MATCH(計算①!$E22*10+COUNTIFS($E$1:$E22,$E22),記録入力!$Q$4:$Q$83,0),COLUMN()),"")</f>
        <v/>
      </c>
      <c r="B22" t="str">
        <f>IFERROR(INDEX(記録入力!$A$4:$N$83,MATCH(計算①!$E22*10+COUNTIFS($E$1:$E22,$E22),記録入力!$Q$4:$Q$83,0),COLUMN()),"")</f>
        <v/>
      </c>
      <c r="C22" t="str">
        <f>IFERROR(INDEX(記録入力!$A$4:$N$83,MATCH(計算①!$E22*10+COUNTIFS($E$1:$E22,$E22),記録入力!$Q$4:$Q$83,0),COLUMN()),"")</f>
        <v/>
      </c>
      <c r="D22" t="str">
        <f>IFERROR(INDEX(記録入力!$A$4:$N$83,MATCH(計算①!$E22*10+COUNTIFS($E$1:$E22,$E22),記録入力!$Q$4:$Q$83,0),COLUMN()),"")</f>
        <v/>
      </c>
      <c r="E22" t="str">
        <f>IFERROR(SMALL(記録入力!$E$4:$E$83,ROW()),"")</f>
        <v/>
      </c>
      <c r="F22" t="str">
        <f>IFERROR(INDEX(記録入力!$A$4:$N$83,MATCH(計算①!$E22*10+COUNTIFS($E$1:$E22,$E22),記録入力!$Q$4:$Q$83,0),COLUMN()),"")</f>
        <v/>
      </c>
      <c r="G22" t="str">
        <f>IFERROR(INDEX(記録入力!$A$4:$N$83,MATCH(計算①!$E22*10+COUNTIFS($E$1:$E22,$E22),記録入力!$Q$4:$Q$83,0),COLUMN()),"")</f>
        <v/>
      </c>
      <c r="H22" t="str">
        <f>IFERROR(INDEX(記録入力!$A$4:$N$83,MATCH(計算①!$E22*10+COUNTIFS($E$1:$E22,$E22),記録入力!$Q$4:$Q$83,0),COLUMN()),"")</f>
        <v/>
      </c>
      <c r="I22" t="str">
        <f>IFERROR(INDEX(記録入力!$A$4:$N$83,MATCH(計算①!$E22*10+COUNTIFS($E$1:$E22,$E22),記録入力!$Q$4:$Q$83,0),COLUMN()),"")</f>
        <v/>
      </c>
      <c r="J22" t="str">
        <f>IFERROR(INDEX(記録入力!$A$4:$N$83,MATCH(計算①!$E22*10+COUNTIFS($E$1:$E22,$E22),記録入力!$Q$4:$Q$83,0),COLUMN()),"")</f>
        <v/>
      </c>
      <c r="K22" t="str">
        <f>IFERROR(INDEX(記録入力!$A$4:$N$83,MATCH(計算①!$E22*10+COUNTIFS($E$1:$E22,$E22),記録入力!$Q$4:$Q$83,0),COLUMN()),"")</f>
        <v/>
      </c>
      <c r="L22" t="str">
        <f>IFERROR(INDEX(記録入力!$A$4:$N$83,MATCH(計算①!$E22*10+COUNTIFS($E$1:$E22,$E22),記録入力!$Q$4:$Q$83,0),COLUMN()),"")</f>
        <v/>
      </c>
      <c r="M22" t="str">
        <f>IFERROR(INDEX(記録入力!$A$4:$N$83,MATCH(計算①!$E22*10+COUNTIFS($E$1:$E22,$E22),記録入力!$Q$4:$Q$83,0),COLUMN()),"")</f>
        <v/>
      </c>
      <c r="N22" t="str">
        <f>IFERROR(INDEX(記録入力!$A$4:$N$83,MATCH(計算①!$E22*10+COUNTIFS($E$1:$E22,$E22),記録入力!$Q$4:$Q$83,0),COLUMN()),"")</f>
        <v/>
      </c>
    </row>
    <row r="23" spans="1:14" x14ac:dyDescent="0.2">
      <c r="A23" t="str">
        <f>IFERROR(INDEX(記録入力!$A$4:$N$83,MATCH(計算①!$E23*10+COUNTIFS($E$1:$E23,$E23),記録入力!$Q$4:$Q$83,0),COLUMN()),"")</f>
        <v/>
      </c>
      <c r="B23" t="str">
        <f>IFERROR(INDEX(記録入力!$A$4:$N$83,MATCH(計算①!$E23*10+COUNTIFS($E$1:$E23,$E23),記録入力!$Q$4:$Q$83,0),COLUMN()),"")</f>
        <v/>
      </c>
      <c r="C23" t="str">
        <f>IFERROR(INDEX(記録入力!$A$4:$N$83,MATCH(計算①!$E23*10+COUNTIFS($E$1:$E23,$E23),記録入力!$Q$4:$Q$83,0),COLUMN()),"")</f>
        <v/>
      </c>
      <c r="D23" t="str">
        <f>IFERROR(INDEX(記録入力!$A$4:$N$83,MATCH(計算①!$E23*10+COUNTIFS($E$1:$E23,$E23),記録入力!$Q$4:$Q$83,0),COLUMN()),"")</f>
        <v/>
      </c>
      <c r="E23" t="str">
        <f>IFERROR(SMALL(記録入力!$E$4:$E$83,ROW()),"")</f>
        <v/>
      </c>
      <c r="F23" t="str">
        <f>IFERROR(INDEX(記録入力!$A$4:$N$83,MATCH(計算①!$E23*10+COUNTIFS($E$1:$E23,$E23),記録入力!$Q$4:$Q$83,0),COLUMN()),"")</f>
        <v/>
      </c>
      <c r="G23" t="str">
        <f>IFERROR(INDEX(記録入力!$A$4:$N$83,MATCH(計算①!$E23*10+COUNTIFS($E$1:$E23,$E23),記録入力!$Q$4:$Q$83,0),COLUMN()),"")</f>
        <v/>
      </c>
      <c r="H23" t="str">
        <f>IFERROR(INDEX(記録入力!$A$4:$N$83,MATCH(計算①!$E23*10+COUNTIFS($E$1:$E23,$E23),記録入力!$Q$4:$Q$83,0),COLUMN()),"")</f>
        <v/>
      </c>
      <c r="I23" t="str">
        <f>IFERROR(INDEX(記録入力!$A$4:$N$83,MATCH(計算①!$E23*10+COUNTIFS($E$1:$E23,$E23),記録入力!$Q$4:$Q$83,0),COLUMN()),"")</f>
        <v/>
      </c>
      <c r="J23" t="str">
        <f>IFERROR(INDEX(記録入力!$A$4:$N$83,MATCH(計算①!$E23*10+COUNTIFS($E$1:$E23,$E23),記録入力!$Q$4:$Q$83,0),COLUMN()),"")</f>
        <v/>
      </c>
      <c r="K23" t="str">
        <f>IFERROR(INDEX(記録入力!$A$4:$N$83,MATCH(計算①!$E23*10+COUNTIFS($E$1:$E23,$E23),記録入力!$Q$4:$Q$83,0),COLUMN()),"")</f>
        <v/>
      </c>
      <c r="L23" t="str">
        <f>IFERROR(INDEX(記録入力!$A$4:$N$83,MATCH(計算①!$E23*10+COUNTIFS($E$1:$E23,$E23),記録入力!$Q$4:$Q$83,0),COLUMN()),"")</f>
        <v/>
      </c>
      <c r="M23" t="str">
        <f>IFERROR(INDEX(記録入力!$A$4:$N$83,MATCH(計算①!$E23*10+COUNTIFS($E$1:$E23,$E23),記録入力!$Q$4:$Q$83,0),COLUMN()),"")</f>
        <v/>
      </c>
      <c r="N23" t="str">
        <f>IFERROR(INDEX(記録入力!$A$4:$N$83,MATCH(計算①!$E23*10+COUNTIFS($E$1:$E23,$E23),記録入力!$Q$4:$Q$83,0),COLUMN()),"")</f>
        <v/>
      </c>
    </row>
    <row r="24" spans="1:14" x14ac:dyDescent="0.2">
      <c r="A24" t="str">
        <f>IFERROR(INDEX(記録入力!$A$4:$N$83,MATCH(計算①!$E24*10+COUNTIFS($E$1:$E24,$E24),記録入力!$Q$4:$Q$83,0),COLUMN()),"")</f>
        <v/>
      </c>
      <c r="B24" t="str">
        <f>IFERROR(INDEX(記録入力!$A$4:$N$83,MATCH(計算①!$E24*10+COUNTIFS($E$1:$E24,$E24),記録入力!$Q$4:$Q$83,0),COLUMN()),"")</f>
        <v/>
      </c>
      <c r="C24" t="str">
        <f>IFERROR(INDEX(記録入力!$A$4:$N$83,MATCH(計算①!$E24*10+COUNTIFS($E$1:$E24,$E24),記録入力!$Q$4:$Q$83,0),COLUMN()),"")</f>
        <v/>
      </c>
      <c r="D24" t="str">
        <f>IFERROR(INDEX(記録入力!$A$4:$N$83,MATCH(計算①!$E24*10+COUNTIFS($E$1:$E24,$E24),記録入力!$Q$4:$Q$83,0),COLUMN()),"")</f>
        <v/>
      </c>
      <c r="E24" t="str">
        <f>IFERROR(SMALL(記録入力!$E$4:$E$83,ROW()),"")</f>
        <v/>
      </c>
      <c r="F24" t="str">
        <f>IFERROR(INDEX(記録入力!$A$4:$N$83,MATCH(計算①!$E24*10+COUNTIFS($E$1:$E24,$E24),記録入力!$Q$4:$Q$83,0),COLUMN()),"")</f>
        <v/>
      </c>
      <c r="G24" t="str">
        <f>IFERROR(INDEX(記録入力!$A$4:$N$83,MATCH(計算①!$E24*10+COUNTIFS($E$1:$E24,$E24),記録入力!$Q$4:$Q$83,0),COLUMN()),"")</f>
        <v/>
      </c>
      <c r="H24" t="str">
        <f>IFERROR(INDEX(記録入力!$A$4:$N$83,MATCH(計算①!$E24*10+COUNTIFS($E$1:$E24,$E24),記録入力!$Q$4:$Q$83,0),COLUMN()),"")</f>
        <v/>
      </c>
      <c r="I24" t="str">
        <f>IFERROR(INDEX(記録入力!$A$4:$N$83,MATCH(計算①!$E24*10+COUNTIFS($E$1:$E24,$E24),記録入力!$Q$4:$Q$83,0),COLUMN()),"")</f>
        <v/>
      </c>
      <c r="J24" t="str">
        <f>IFERROR(INDEX(記録入力!$A$4:$N$83,MATCH(計算①!$E24*10+COUNTIFS($E$1:$E24,$E24),記録入力!$Q$4:$Q$83,0),COLUMN()),"")</f>
        <v/>
      </c>
      <c r="K24" t="str">
        <f>IFERROR(INDEX(記録入力!$A$4:$N$83,MATCH(計算①!$E24*10+COUNTIFS($E$1:$E24,$E24),記録入力!$Q$4:$Q$83,0),COLUMN()),"")</f>
        <v/>
      </c>
      <c r="L24" t="str">
        <f>IFERROR(INDEX(記録入力!$A$4:$N$83,MATCH(計算①!$E24*10+COUNTIFS($E$1:$E24,$E24),記録入力!$Q$4:$Q$83,0),COLUMN()),"")</f>
        <v/>
      </c>
      <c r="M24" t="str">
        <f>IFERROR(INDEX(記録入力!$A$4:$N$83,MATCH(計算①!$E24*10+COUNTIFS($E$1:$E24,$E24),記録入力!$Q$4:$Q$83,0),COLUMN()),"")</f>
        <v/>
      </c>
      <c r="N24" t="str">
        <f>IFERROR(INDEX(記録入力!$A$4:$N$83,MATCH(計算①!$E24*10+COUNTIFS($E$1:$E24,$E24),記録入力!$Q$4:$Q$83,0),COLUMN()),"")</f>
        <v/>
      </c>
    </row>
    <row r="25" spans="1:14" x14ac:dyDescent="0.2">
      <c r="A25" t="str">
        <f>IFERROR(INDEX(記録入力!$A$4:$N$83,MATCH(計算①!$E25*10+COUNTIFS($E$1:$E25,$E25),記録入力!$Q$4:$Q$83,0),COLUMN()),"")</f>
        <v/>
      </c>
      <c r="B25" t="str">
        <f>IFERROR(INDEX(記録入力!$A$4:$N$83,MATCH(計算①!$E25*10+COUNTIFS($E$1:$E25,$E25),記録入力!$Q$4:$Q$83,0),COLUMN()),"")</f>
        <v/>
      </c>
      <c r="C25" t="str">
        <f>IFERROR(INDEX(記録入力!$A$4:$N$83,MATCH(計算①!$E25*10+COUNTIFS($E$1:$E25,$E25),記録入力!$Q$4:$Q$83,0),COLUMN()),"")</f>
        <v/>
      </c>
      <c r="D25" t="str">
        <f>IFERROR(INDEX(記録入力!$A$4:$N$83,MATCH(計算①!$E25*10+COUNTIFS($E$1:$E25,$E25),記録入力!$Q$4:$Q$83,0),COLUMN()),"")</f>
        <v/>
      </c>
      <c r="E25" t="str">
        <f>IFERROR(SMALL(記録入力!$E$4:$E$83,ROW()),"")</f>
        <v/>
      </c>
      <c r="F25" t="str">
        <f>IFERROR(INDEX(記録入力!$A$4:$N$83,MATCH(計算①!$E25*10+COUNTIFS($E$1:$E25,$E25),記録入力!$Q$4:$Q$83,0),COLUMN()),"")</f>
        <v/>
      </c>
      <c r="G25" t="str">
        <f>IFERROR(INDEX(記録入力!$A$4:$N$83,MATCH(計算①!$E25*10+COUNTIFS($E$1:$E25,$E25),記録入力!$Q$4:$Q$83,0),COLUMN()),"")</f>
        <v/>
      </c>
      <c r="H25" t="str">
        <f>IFERROR(INDEX(記録入力!$A$4:$N$83,MATCH(計算①!$E25*10+COUNTIFS($E$1:$E25,$E25),記録入力!$Q$4:$Q$83,0),COLUMN()),"")</f>
        <v/>
      </c>
      <c r="I25" t="str">
        <f>IFERROR(INDEX(記録入力!$A$4:$N$83,MATCH(計算①!$E25*10+COUNTIFS($E$1:$E25,$E25),記録入力!$Q$4:$Q$83,0),COLUMN()),"")</f>
        <v/>
      </c>
      <c r="J25" t="str">
        <f>IFERROR(INDEX(記録入力!$A$4:$N$83,MATCH(計算①!$E25*10+COUNTIFS($E$1:$E25,$E25),記録入力!$Q$4:$Q$83,0),COLUMN()),"")</f>
        <v/>
      </c>
      <c r="K25" t="str">
        <f>IFERROR(INDEX(記録入力!$A$4:$N$83,MATCH(計算①!$E25*10+COUNTIFS($E$1:$E25,$E25),記録入力!$Q$4:$Q$83,0),COLUMN()),"")</f>
        <v/>
      </c>
      <c r="L25" t="str">
        <f>IFERROR(INDEX(記録入力!$A$4:$N$83,MATCH(計算①!$E25*10+COUNTIFS($E$1:$E25,$E25),記録入力!$Q$4:$Q$83,0),COLUMN()),"")</f>
        <v/>
      </c>
      <c r="M25" t="str">
        <f>IFERROR(INDEX(記録入力!$A$4:$N$83,MATCH(計算①!$E25*10+COUNTIFS($E$1:$E25,$E25),記録入力!$Q$4:$Q$83,0),COLUMN()),"")</f>
        <v/>
      </c>
      <c r="N25" t="str">
        <f>IFERROR(INDEX(記録入力!$A$4:$N$83,MATCH(計算①!$E25*10+COUNTIFS($E$1:$E25,$E25),記録入力!$Q$4:$Q$83,0),COLUMN()),"")</f>
        <v/>
      </c>
    </row>
    <row r="26" spans="1:14" x14ac:dyDescent="0.2">
      <c r="A26" t="str">
        <f>IFERROR(INDEX(記録入力!$A$4:$N$83,MATCH(計算①!$E26*10+COUNTIFS($E$1:$E26,$E26),記録入力!$Q$4:$Q$83,0),COLUMN()),"")</f>
        <v/>
      </c>
      <c r="B26" t="str">
        <f>IFERROR(INDEX(記録入力!$A$4:$N$83,MATCH(計算①!$E26*10+COUNTIFS($E$1:$E26,$E26),記録入力!$Q$4:$Q$83,0),COLUMN()),"")</f>
        <v/>
      </c>
      <c r="C26" t="str">
        <f>IFERROR(INDEX(記録入力!$A$4:$N$83,MATCH(計算①!$E26*10+COUNTIFS($E$1:$E26,$E26),記録入力!$Q$4:$Q$83,0),COLUMN()),"")</f>
        <v/>
      </c>
      <c r="D26" t="str">
        <f>IFERROR(INDEX(記録入力!$A$4:$N$83,MATCH(計算①!$E26*10+COUNTIFS($E$1:$E26,$E26),記録入力!$Q$4:$Q$83,0),COLUMN()),"")</f>
        <v/>
      </c>
      <c r="E26" t="str">
        <f>IFERROR(SMALL(記録入力!$E$4:$E$83,ROW()),"")</f>
        <v/>
      </c>
      <c r="F26" t="str">
        <f>IFERROR(INDEX(記録入力!$A$4:$N$83,MATCH(計算①!$E26*10+COUNTIFS($E$1:$E26,$E26),記録入力!$Q$4:$Q$83,0),COLUMN()),"")</f>
        <v/>
      </c>
      <c r="G26" t="str">
        <f>IFERROR(INDEX(記録入力!$A$4:$N$83,MATCH(計算①!$E26*10+COUNTIFS($E$1:$E26,$E26),記録入力!$Q$4:$Q$83,0),COLUMN()),"")</f>
        <v/>
      </c>
      <c r="H26" t="str">
        <f>IFERROR(INDEX(記録入力!$A$4:$N$83,MATCH(計算①!$E26*10+COUNTIFS($E$1:$E26,$E26),記録入力!$Q$4:$Q$83,0),COLUMN()),"")</f>
        <v/>
      </c>
      <c r="I26" t="str">
        <f>IFERROR(INDEX(記録入力!$A$4:$N$83,MATCH(計算①!$E26*10+COUNTIFS($E$1:$E26,$E26),記録入力!$Q$4:$Q$83,0),COLUMN()),"")</f>
        <v/>
      </c>
      <c r="J26" t="str">
        <f>IFERROR(INDEX(記録入力!$A$4:$N$83,MATCH(計算①!$E26*10+COUNTIFS($E$1:$E26,$E26),記録入力!$Q$4:$Q$83,0),COLUMN()),"")</f>
        <v/>
      </c>
      <c r="K26" t="str">
        <f>IFERROR(INDEX(記録入力!$A$4:$N$83,MATCH(計算①!$E26*10+COUNTIFS($E$1:$E26,$E26),記録入力!$Q$4:$Q$83,0),COLUMN()),"")</f>
        <v/>
      </c>
      <c r="L26" t="str">
        <f>IFERROR(INDEX(記録入力!$A$4:$N$83,MATCH(計算①!$E26*10+COUNTIFS($E$1:$E26,$E26),記録入力!$Q$4:$Q$83,0),COLUMN()),"")</f>
        <v/>
      </c>
      <c r="M26" t="str">
        <f>IFERROR(INDEX(記録入力!$A$4:$N$83,MATCH(計算①!$E26*10+COUNTIFS($E$1:$E26,$E26),記録入力!$Q$4:$Q$83,0),COLUMN()),"")</f>
        <v/>
      </c>
      <c r="N26" t="str">
        <f>IFERROR(INDEX(記録入力!$A$4:$N$83,MATCH(計算①!$E26*10+COUNTIFS($E$1:$E26,$E26),記録入力!$Q$4:$Q$83,0),COLUMN()),"")</f>
        <v/>
      </c>
    </row>
    <row r="27" spans="1:14" x14ac:dyDescent="0.2">
      <c r="A27" t="str">
        <f>IFERROR(INDEX(記録入力!$A$4:$N$83,MATCH(計算①!$E27*10+COUNTIFS($E$1:$E27,$E27),記録入力!$Q$4:$Q$83,0),COLUMN()),"")</f>
        <v/>
      </c>
      <c r="B27" t="str">
        <f>IFERROR(INDEX(記録入力!$A$4:$N$83,MATCH(計算①!$E27*10+COUNTIFS($E$1:$E27,$E27),記録入力!$Q$4:$Q$83,0),COLUMN()),"")</f>
        <v/>
      </c>
      <c r="C27" t="str">
        <f>IFERROR(INDEX(記録入力!$A$4:$N$83,MATCH(計算①!$E27*10+COUNTIFS($E$1:$E27,$E27),記録入力!$Q$4:$Q$83,0),COLUMN()),"")</f>
        <v/>
      </c>
      <c r="D27" t="str">
        <f>IFERROR(INDEX(記録入力!$A$4:$N$83,MATCH(計算①!$E27*10+COUNTIFS($E$1:$E27,$E27),記録入力!$Q$4:$Q$83,0),COLUMN()),"")</f>
        <v/>
      </c>
      <c r="E27" t="str">
        <f>IFERROR(SMALL(記録入力!$E$4:$E$83,ROW()),"")</f>
        <v/>
      </c>
      <c r="F27" t="str">
        <f>IFERROR(INDEX(記録入力!$A$4:$N$83,MATCH(計算①!$E27*10+COUNTIFS($E$1:$E27,$E27),記録入力!$Q$4:$Q$83,0),COLUMN()),"")</f>
        <v/>
      </c>
      <c r="G27" t="str">
        <f>IFERROR(INDEX(記録入力!$A$4:$N$83,MATCH(計算①!$E27*10+COUNTIFS($E$1:$E27,$E27),記録入力!$Q$4:$Q$83,0),COLUMN()),"")</f>
        <v/>
      </c>
      <c r="H27" t="str">
        <f>IFERROR(INDEX(記録入力!$A$4:$N$83,MATCH(計算①!$E27*10+COUNTIFS($E$1:$E27,$E27),記録入力!$Q$4:$Q$83,0),COLUMN()),"")</f>
        <v/>
      </c>
      <c r="I27" t="str">
        <f>IFERROR(INDEX(記録入力!$A$4:$N$83,MATCH(計算①!$E27*10+COUNTIFS($E$1:$E27,$E27),記録入力!$Q$4:$Q$83,0),COLUMN()),"")</f>
        <v/>
      </c>
      <c r="J27" t="str">
        <f>IFERROR(INDEX(記録入力!$A$4:$N$83,MATCH(計算①!$E27*10+COUNTIFS($E$1:$E27,$E27),記録入力!$Q$4:$Q$83,0),COLUMN()),"")</f>
        <v/>
      </c>
      <c r="K27" t="str">
        <f>IFERROR(INDEX(記録入力!$A$4:$N$83,MATCH(計算①!$E27*10+COUNTIFS($E$1:$E27,$E27),記録入力!$Q$4:$Q$83,0),COLUMN()),"")</f>
        <v/>
      </c>
      <c r="L27" t="str">
        <f>IFERROR(INDEX(記録入力!$A$4:$N$83,MATCH(計算①!$E27*10+COUNTIFS($E$1:$E27,$E27),記録入力!$Q$4:$Q$83,0),COLUMN()),"")</f>
        <v/>
      </c>
      <c r="M27" t="str">
        <f>IFERROR(INDEX(記録入力!$A$4:$N$83,MATCH(計算①!$E27*10+COUNTIFS($E$1:$E27,$E27),記録入力!$Q$4:$Q$83,0),COLUMN()),"")</f>
        <v/>
      </c>
      <c r="N27" t="str">
        <f>IFERROR(INDEX(記録入力!$A$4:$N$83,MATCH(計算①!$E27*10+COUNTIFS($E$1:$E27,$E27),記録入力!$Q$4:$Q$83,0),COLUMN()),"")</f>
        <v/>
      </c>
    </row>
    <row r="28" spans="1:14" x14ac:dyDescent="0.2">
      <c r="A28" t="str">
        <f>IFERROR(INDEX(記録入力!$A$4:$N$83,MATCH(計算①!$E28*10+COUNTIFS($E$1:$E28,$E28),記録入力!$Q$4:$Q$83,0),COLUMN()),"")</f>
        <v/>
      </c>
      <c r="B28" t="str">
        <f>IFERROR(INDEX(記録入力!$A$4:$N$83,MATCH(計算①!$E28*10+COUNTIFS($E$1:$E28,$E28),記録入力!$Q$4:$Q$83,0),COLUMN()),"")</f>
        <v/>
      </c>
      <c r="C28" t="str">
        <f>IFERROR(INDEX(記録入力!$A$4:$N$83,MATCH(計算①!$E28*10+COUNTIFS($E$1:$E28,$E28),記録入力!$Q$4:$Q$83,0),COLUMN()),"")</f>
        <v/>
      </c>
      <c r="D28" t="str">
        <f>IFERROR(INDEX(記録入力!$A$4:$N$83,MATCH(計算①!$E28*10+COUNTIFS($E$1:$E28,$E28),記録入力!$Q$4:$Q$83,0),COLUMN()),"")</f>
        <v/>
      </c>
      <c r="E28" t="str">
        <f>IFERROR(SMALL(記録入力!$E$4:$E$83,ROW()),"")</f>
        <v/>
      </c>
      <c r="F28" t="str">
        <f>IFERROR(INDEX(記録入力!$A$4:$N$83,MATCH(計算①!$E28*10+COUNTIFS($E$1:$E28,$E28),記録入力!$Q$4:$Q$83,0),COLUMN()),"")</f>
        <v/>
      </c>
      <c r="G28" t="str">
        <f>IFERROR(INDEX(記録入力!$A$4:$N$83,MATCH(計算①!$E28*10+COUNTIFS($E$1:$E28,$E28),記録入力!$Q$4:$Q$83,0),COLUMN()),"")</f>
        <v/>
      </c>
      <c r="H28" t="str">
        <f>IFERROR(INDEX(記録入力!$A$4:$N$83,MATCH(計算①!$E28*10+COUNTIFS($E$1:$E28,$E28),記録入力!$Q$4:$Q$83,0),COLUMN()),"")</f>
        <v/>
      </c>
      <c r="I28" t="str">
        <f>IFERROR(INDEX(記録入力!$A$4:$N$83,MATCH(計算①!$E28*10+COUNTIFS($E$1:$E28,$E28),記録入力!$Q$4:$Q$83,0),COLUMN()),"")</f>
        <v/>
      </c>
      <c r="J28" t="str">
        <f>IFERROR(INDEX(記録入力!$A$4:$N$83,MATCH(計算①!$E28*10+COUNTIFS($E$1:$E28,$E28),記録入力!$Q$4:$Q$83,0),COLUMN()),"")</f>
        <v/>
      </c>
      <c r="K28" t="str">
        <f>IFERROR(INDEX(記録入力!$A$4:$N$83,MATCH(計算①!$E28*10+COUNTIFS($E$1:$E28,$E28),記録入力!$Q$4:$Q$83,0),COLUMN()),"")</f>
        <v/>
      </c>
      <c r="L28" t="str">
        <f>IFERROR(INDEX(記録入力!$A$4:$N$83,MATCH(計算①!$E28*10+COUNTIFS($E$1:$E28,$E28),記録入力!$Q$4:$Q$83,0),COLUMN()),"")</f>
        <v/>
      </c>
      <c r="M28" t="str">
        <f>IFERROR(INDEX(記録入力!$A$4:$N$83,MATCH(計算①!$E28*10+COUNTIFS($E$1:$E28,$E28),記録入力!$Q$4:$Q$83,0),COLUMN()),"")</f>
        <v/>
      </c>
      <c r="N28" t="str">
        <f>IFERROR(INDEX(記録入力!$A$4:$N$83,MATCH(計算①!$E28*10+COUNTIFS($E$1:$E28,$E28),記録入力!$Q$4:$Q$83,0),COLUMN()),"")</f>
        <v/>
      </c>
    </row>
    <row r="29" spans="1:14" x14ac:dyDescent="0.2">
      <c r="A29" t="str">
        <f>IFERROR(INDEX(記録入力!$A$4:$N$83,MATCH(計算①!$E29*10+COUNTIFS($E$1:$E29,$E29),記録入力!$Q$4:$Q$83,0),COLUMN()),"")</f>
        <v/>
      </c>
      <c r="B29" t="str">
        <f>IFERROR(INDEX(記録入力!$A$4:$N$83,MATCH(計算①!$E29*10+COUNTIFS($E$1:$E29,$E29),記録入力!$Q$4:$Q$83,0),COLUMN()),"")</f>
        <v/>
      </c>
      <c r="C29" t="str">
        <f>IFERROR(INDEX(記録入力!$A$4:$N$83,MATCH(計算①!$E29*10+COUNTIFS($E$1:$E29,$E29),記録入力!$Q$4:$Q$83,0),COLUMN()),"")</f>
        <v/>
      </c>
      <c r="D29" t="str">
        <f>IFERROR(INDEX(記録入力!$A$4:$N$83,MATCH(計算①!$E29*10+COUNTIFS($E$1:$E29,$E29),記録入力!$Q$4:$Q$83,0),COLUMN()),"")</f>
        <v/>
      </c>
      <c r="E29" t="str">
        <f>IFERROR(SMALL(記録入力!$E$4:$E$83,ROW()),"")</f>
        <v/>
      </c>
      <c r="F29" t="str">
        <f>IFERROR(INDEX(記録入力!$A$4:$N$83,MATCH(計算①!$E29*10+COUNTIFS($E$1:$E29,$E29),記録入力!$Q$4:$Q$83,0),COLUMN()),"")</f>
        <v/>
      </c>
      <c r="G29" t="str">
        <f>IFERROR(INDEX(記録入力!$A$4:$N$83,MATCH(計算①!$E29*10+COUNTIFS($E$1:$E29,$E29),記録入力!$Q$4:$Q$83,0),COLUMN()),"")</f>
        <v/>
      </c>
      <c r="H29" t="str">
        <f>IFERROR(INDEX(記録入力!$A$4:$N$83,MATCH(計算①!$E29*10+COUNTIFS($E$1:$E29,$E29),記録入力!$Q$4:$Q$83,0),COLUMN()),"")</f>
        <v/>
      </c>
      <c r="I29" t="str">
        <f>IFERROR(INDEX(記録入力!$A$4:$N$83,MATCH(計算①!$E29*10+COUNTIFS($E$1:$E29,$E29),記録入力!$Q$4:$Q$83,0),COLUMN()),"")</f>
        <v/>
      </c>
      <c r="J29" t="str">
        <f>IFERROR(INDEX(記録入力!$A$4:$N$83,MATCH(計算①!$E29*10+COUNTIFS($E$1:$E29,$E29),記録入力!$Q$4:$Q$83,0),COLUMN()),"")</f>
        <v/>
      </c>
      <c r="K29" t="str">
        <f>IFERROR(INDEX(記録入力!$A$4:$N$83,MATCH(計算①!$E29*10+COUNTIFS($E$1:$E29,$E29),記録入力!$Q$4:$Q$83,0),COLUMN()),"")</f>
        <v/>
      </c>
      <c r="L29" t="str">
        <f>IFERROR(INDEX(記録入力!$A$4:$N$83,MATCH(計算①!$E29*10+COUNTIFS($E$1:$E29,$E29),記録入力!$Q$4:$Q$83,0),COLUMN()),"")</f>
        <v/>
      </c>
      <c r="M29" t="str">
        <f>IFERROR(INDEX(記録入力!$A$4:$N$83,MATCH(計算①!$E29*10+COUNTIFS($E$1:$E29,$E29),記録入力!$Q$4:$Q$83,0),COLUMN()),"")</f>
        <v/>
      </c>
      <c r="N29" t="str">
        <f>IFERROR(INDEX(記録入力!$A$4:$N$83,MATCH(計算①!$E29*10+COUNTIFS($E$1:$E29,$E29),記録入力!$Q$4:$Q$83,0),COLUMN()),"")</f>
        <v/>
      </c>
    </row>
    <row r="30" spans="1:14" x14ac:dyDescent="0.2">
      <c r="A30" t="str">
        <f>IFERROR(INDEX(記録入力!$A$4:$N$83,MATCH(計算①!$E30*10+COUNTIFS($E$1:$E30,$E30),記録入力!$Q$4:$Q$83,0),COLUMN()),"")</f>
        <v/>
      </c>
      <c r="B30" t="str">
        <f>IFERROR(INDEX(記録入力!$A$4:$N$83,MATCH(計算①!$E30*10+COUNTIFS($E$1:$E30,$E30),記録入力!$Q$4:$Q$83,0),COLUMN()),"")</f>
        <v/>
      </c>
      <c r="C30" t="str">
        <f>IFERROR(INDEX(記録入力!$A$4:$N$83,MATCH(計算①!$E30*10+COUNTIFS($E$1:$E30,$E30),記録入力!$Q$4:$Q$83,0),COLUMN()),"")</f>
        <v/>
      </c>
      <c r="D30" t="str">
        <f>IFERROR(INDEX(記録入力!$A$4:$N$83,MATCH(計算①!$E30*10+COUNTIFS($E$1:$E30,$E30),記録入力!$Q$4:$Q$83,0),COLUMN()),"")</f>
        <v/>
      </c>
      <c r="E30" t="str">
        <f>IFERROR(SMALL(記録入力!$E$4:$E$83,ROW()),"")</f>
        <v/>
      </c>
      <c r="F30" t="str">
        <f>IFERROR(INDEX(記録入力!$A$4:$N$83,MATCH(計算①!$E30*10+COUNTIFS($E$1:$E30,$E30),記録入力!$Q$4:$Q$83,0),COLUMN()),"")</f>
        <v/>
      </c>
      <c r="G30" t="str">
        <f>IFERROR(INDEX(記録入力!$A$4:$N$83,MATCH(計算①!$E30*10+COUNTIFS($E$1:$E30,$E30),記録入力!$Q$4:$Q$83,0),COLUMN()),"")</f>
        <v/>
      </c>
      <c r="H30" t="str">
        <f>IFERROR(INDEX(記録入力!$A$4:$N$83,MATCH(計算①!$E30*10+COUNTIFS($E$1:$E30,$E30),記録入力!$Q$4:$Q$83,0),COLUMN()),"")</f>
        <v/>
      </c>
      <c r="I30" t="str">
        <f>IFERROR(INDEX(記録入力!$A$4:$N$83,MATCH(計算①!$E30*10+COUNTIFS($E$1:$E30,$E30),記録入力!$Q$4:$Q$83,0),COLUMN()),"")</f>
        <v/>
      </c>
      <c r="J30" t="str">
        <f>IFERROR(INDEX(記録入力!$A$4:$N$83,MATCH(計算①!$E30*10+COUNTIFS($E$1:$E30,$E30),記録入力!$Q$4:$Q$83,0),COLUMN()),"")</f>
        <v/>
      </c>
      <c r="K30" t="str">
        <f>IFERROR(INDEX(記録入力!$A$4:$N$83,MATCH(計算①!$E30*10+COUNTIFS($E$1:$E30,$E30),記録入力!$Q$4:$Q$83,0),COLUMN()),"")</f>
        <v/>
      </c>
      <c r="L30" t="str">
        <f>IFERROR(INDEX(記録入力!$A$4:$N$83,MATCH(計算①!$E30*10+COUNTIFS($E$1:$E30,$E30),記録入力!$Q$4:$Q$83,0),COLUMN()),"")</f>
        <v/>
      </c>
      <c r="M30" t="str">
        <f>IFERROR(INDEX(記録入力!$A$4:$N$83,MATCH(計算①!$E30*10+COUNTIFS($E$1:$E30,$E30),記録入力!$Q$4:$Q$83,0),COLUMN()),"")</f>
        <v/>
      </c>
      <c r="N30" t="str">
        <f>IFERROR(INDEX(記録入力!$A$4:$N$83,MATCH(計算①!$E30*10+COUNTIFS($E$1:$E30,$E30),記録入力!$Q$4:$Q$83,0),COLUMN()),"")</f>
        <v/>
      </c>
    </row>
    <row r="31" spans="1:14" x14ac:dyDescent="0.2">
      <c r="A31" t="str">
        <f>IFERROR(INDEX(記録入力!$A$4:$N$83,MATCH(計算①!$E31*10+COUNTIFS($E$1:$E31,$E31),記録入力!$Q$4:$Q$83,0),COLUMN()),"")</f>
        <v/>
      </c>
      <c r="B31" t="str">
        <f>IFERROR(INDEX(記録入力!$A$4:$N$83,MATCH(計算①!$E31*10+COUNTIFS($E$1:$E31,$E31),記録入力!$Q$4:$Q$83,0),COLUMN()),"")</f>
        <v/>
      </c>
      <c r="C31" t="str">
        <f>IFERROR(INDEX(記録入力!$A$4:$N$83,MATCH(計算①!$E31*10+COUNTIFS($E$1:$E31,$E31),記録入力!$Q$4:$Q$83,0),COLUMN()),"")</f>
        <v/>
      </c>
      <c r="D31" t="str">
        <f>IFERROR(INDEX(記録入力!$A$4:$N$83,MATCH(計算①!$E31*10+COUNTIFS($E$1:$E31,$E31),記録入力!$Q$4:$Q$83,0),COLUMN()),"")</f>
        <v/>
      </c>
      <c r="E31" t="str">
        <f>IFERROR(SMALL(記録入力!$E$4:$E$83,ROW()),"")</f>
        <v/>
      </c>
      <c r="F31" t="str">
        <f>IFERROR(INDEX(記録入力!$A$4:$N$83,MATCH(計算①!$E31*10+COUNTIFS($E$1:$E31,$E31),記録入力!$Q$4:$Q$83,0),COLUMN()),"")</f>
        <v/>
      </c>
      <c r="G31" t="str">
        <f>IFERROR(INDEX(記録入力!$A$4:$N$83,MATCH(計算①!$E31*10+COUNTIFS($E$1:$E31,$E31),記録入力!$Q$4:$Q$83,0),COLUMN()),"")</f>
        <v/>
      </c>
      <c r="H31" t="str">
        <f>IFERROR(INDEX(記録入力!$A$4:$N$83,MATCH(計算①!$E31*10+COUNTIFS($E$1:$E31,$E31),記録入力!$Q$4:$Q$83,0),COLUMN()),"")</f>
        <v/>
      </c>
      <c r="I31" t="str">
        <f>IFERROR(INDEX(記録入力!$A$4:$N$83,MATCH(計算①!$E31*10+COUNTIFS($E$1:$E31,$E31),記録入力!$Q$4:$Q$83,0),COLUMN()),"")</f>
        <v/>
      </c>
      <c r="J31" t="str">
        <f>IFERROR(INDEX(記録入力!$A$4:$N$83,MATCH(計算①!$E31*10+COUNTIFS($E$1:$E31,$E31),記録入力!$Q$4:$Q$83,0),COLUMN()),"")</f>
        <v/>
      </c>
      <c r="K31" t="str">
        <f>IFERROR(INDEX(記録入力!$A$4:$N$83,MATCH(計算①!$E31*10+COUNTIFS($E$1:$E31,$E31),記録入力!$Q$4:$Q$83,0),COLUMN()),"")</f>
        <v/>
      </c>
      <c r="L31" t="str">
        <f>IFERROR(INDEX(記録入力!$A$4:$N$83,MATCH(計算①!$E31*10+COUNTIFS($E$1:$E31,$E31),記録入力!$Q$4:$Q$83,0),COLUMN()),"")</f>
        <v/>
      </c>
      <c r="M31" t="str">
        <f>IFERROR(INDEX(記録入力!$A$4:$N$83,MATCH(計算①!$E31*10+COUNTIFS($E$1:$E31,$E31),記録入力!$Q$4:$Q$83,0),COLUMN()),"")</f>
        <v/>
      </c>
      <c r="N31" t="str">
        <f>IFERROR(INDEX(記録入力!$A$4:$N$83,MATCH(計算①!$E31*10+COUNTIFS($E$1:$E31,$E31),記録入力!$Q$4:$Q$83,0),COLUMN()),"")</f>
        <v/>
      </c>
    </row>
    <row r="32" spans="1:14" x14ac:dyDescent="0.2">
      <c r="A32" t="str">
        <f>IFERROR(INDEX(記録入力!$A$4:$N$83,MATCH(計算①!$E32*10+COUNTIFS($E$1:$E32,$E32),記録入力!$Q$4:$Q$83,0),COLUMN()),"")</f>
        <v/>
      </c>
      <c r="B32" t="str">
        <f>IFERROR(INDEX(記録入力!$A$4:$N$83,MATCH(計算①!$E32*10+COUNTIFS($E$1:$E32,$E32),記録入力!$Q$4:$Q$83,0),COLUMN()),"")</f>
        <v/>
      </c>
      <c r="C32" t="str">
        <f>IFERROR(INDEX(記録入力!$A$4:$N$83,MATCH(計算①!$E32*10+COUNTIFS($E$1:$E32,$E32),記録入力!$Q$4:$Q$83,0),COLUMN()),"")</f>
        <v/>
      </c>
      <c r="D32" t="str">
        <f>IFERROR(INDEX(記録入力!$A$4:$N$83,MATCH(計算①!$E32*10+COUNTIFS($E$1:$E32,$E32),記録入力!$Q$4:$Q$83,0),COLUMN()),"")</f>
        <v/>
      </c>
      <c r="E32" t="str">
        <f>IFERROR(SMALL(記録入力!$E$4:$E$83,ROW()),"")</f>
        <v/>
      </c>
      <c r="F32" t="str">
        <f>IFERROR(INDEX(記録入力!$A$4:$N$83,MATCH(計算①!$E32*10+COUNTIFS($E$1:$E32,$E32),記録入力!$Q$4:$Q$83,0),COLUMN()),"")</f>
        <v/>
      </c>
      <c r="G32" t="str">
        <f>IFERROR(INDEX(記録入力!$A$4:$N$83,MATCH(計算①!$E32*10+COUNTIFS($E$1:$E32,$E32),記録入力!$Q$4:$Q$83,0),COLUMN()),"")</f>
        <v/>
      </c>
      <c r="H32" t="str">
        <f>IFERROR(INDEX(記録入力!$A$4:$N$83,MATCH(計算①!$E32*10+COUNTIFS($E$1:$E32,$E32),記録入力!$Q$4:$Q$83,0),COLUMN()),"")</f>
        <v/>
      </c>
      <c r="I32" t="str">
        <f>IFERROR(INDEX(記録入力!$A$4:$N$83,MATCH(計算①!$E32*10+COUNTIFS($E$1:$E32,$E32),記録入力!$Q$4:$Q$83,0),COLUMN()),"")</f>
        <v/>
      </c>
      <c r="J32" t="str">
        <f>IFERROR(INDEX(記録入力!$A$4:$N$83,MATCH(計算①!$E32*10+COUNTIFS($E$1:$E32,$E32),記録入力!$Q$4:$Q$83,0),COLUMN()),"")</f>
        <v/>
      </c>
      <c r="K32" t="str">
        <f>IFERROR(INDEX(記録入力!$A$4:$N$83,MATCH(計算①!$E32*10+COUNTIFS($E$1:$E32,$E32),記録入力!$Q$4:$Q$83,0),COLUMN()),"")</f>
        <v/>
      </c>
      <c r="L32" t="str">
        <f>IFERROR(INDEX(記録入力!$A$4:$N$83,MATCH(計算①!$E32*10+COUNTIFS($E$1:$E32,$E32),記録入力!$Q$4:$Q$83,0),COLUMN()),"")</f>
        <v/>
      </c>
      <c r="M32" t="str">
        <f>IFERROR(INDEX(記録入力!$A$4:$N$83,MATCH(計算①!$E32*10+COUNTIFS($E$1:$E32,$E32),記録入力!$Q$4:$Q$83,0),COLUMN()),"")</f>
        <v/>
      </c>
      <c r="N32" t="str">
        <f>IFERROR(INDEX(記録入力!$A$4:$N$83,MATCH(計算①!$E32*10+COUNTIFS($E$1:$E32,$E32),記録入力!$Q$4:$Q$83,0),COLUMN()),"")</f>
        <v/>
      </c>
    </row>
    <row r="33" spans="1:15" x14ac:dyDescent="0.2">
      <c r="A33" t="str">
        <f>IFERROR(INDEX(記録入力!$A$4:$N$83,MATCH(計算①!$E33*10+COUNTIFS($E$1:$E33,$E33),記録入力!$Q$4:$Q$83,0),COLUMN()),"")</f>
        <v/>
      </c>
      <c r="B33" t="str">
        <f>IFERROR(INDEX(記録入力!$A$4:$N$83,MATCH(計算①!$E33*10+COUNTIFS($E$1:$E33,$E33),記録入力!$Q$4:$Q$83,0),COLUMN()),"")</f>
        <v/>
      </c>
      <c r="C33" t="str">
        <f>IFERROR(INDEX(記録入力!$A$4:$N$83,MATCH(計算①!$E33*10+COUNTIFS($E$1:$E33,$E33),記録入力!$Q$4:$Q$83,0),COLUMN()),"")</f>
        <v/>
      </c>
      <c r="D33" t="str">
        <f>IFERROR(INDEX(記録入力!$A$4:$N$83,MATCH(計算①!$E33*10+COUNTIFS($E$1:$E33,$E33),記録入力!$Q$4:$Q$83,0),COLUMN()),"")</f>
        <v/>
      </c>
      <c r="E33" t="str">
        <f>IFERROR(SMALL(記録入力!$E$4:$E$83,ROW()),"")</f>
        <v/>
      </c>
      <c r="F33" t="str">
        <f>IFERROR(INDEX(記録入力!$A$4:$N$83,MATCH(計算①!$E33*10+COUNTIFS($E$1:$E33,$E33),記録入力!$Q$4:$Q$83,0),COLUMN()),"")</f>
        <v/>
      </c>
      <c r="G33" t="str">
        <f>IFERROR(INDEX(記録入力!$A$4:$N$83,MATCH(計算①!$E33*10+COUNTIFS($E$1:$E33,$E33),記録入力!$Q$4:$Q$83,0),COLUMN()),"")</f>
        <v/>
      </c>
      <c r="H33" t="str">
        <f>IFERROR(INDEX(記録入力!$A$4:$N$83,MATCH(計算①!$E33*10+COUNTIFS($E$1:$E33,$E33),記録入力!$Q$4:$Q$83,0),COLUMN()),"")</f>
        <v/>
      </c>
      <c r="I33" t="str">
        <f>IFERROR(INDEX(記録入力!$A$4:$N$83,MATCH(計算①!$E33*10+COUNTIFS($E$1:$E33,$E33),記録入力!$Q$4:$Q$83,0),COLUMN()),"")</f>
        <v/>
      </c>
      <c r="J33" t="str">
        <f>IFERROR(INDEX(記録入力!$A$4:$N$83,MATCH(計算①!$E33*10+COUNTIFS($E$1:$E33,$E33),記録入力!$Q$4:$Q$83,0),COLUMN()),"")</f>
        <v/>
      </c>
      <c r="K33" t="str">
        <f>IFERROR(INDEX(記録入力!$A$4:$N$83,MATCH(計算①!$E33*10+COUNTIFS($E$1:$E33,$E33),記録入力!$Q$4:$Q$83,0),COLUMN()),"")</f>
        <v/>
      </c>
      <c r="L33" t="str">
        <f>IFERROR(INDEX(記録入力!$A$4:$N$83,MATCH(計算①!$E33*10+COUNTIFS($E$1:$E33,$E33),記録入力!$Q$4:$Q$83,0),COLUMN()),"")</f>
        <v/>
      </c>
      <c r="M33" t="str">
        <f>IFERROR(INDEX(記録入力!$A$4:$N$83,MATCH(計算①!$E33*10+COUNTIFS($E$1:$E33,$E33),記録入力!$Q$4:$Q$83,0),COLUMN()),"")</f>
        <v/>
      </c>
      <c r="N33" t="str">
        <f>IFERROR(INDEX(記録入力!$A$4:$N$83,MATCH(計算①!$E33*10+COUNTIFS($E$1:$E33,$E33),記録入力!$Q$4:$Q$83,0),COLUMN()),"")</f>
        <v/>
      </c>
    </row>
    <row r="34" spans="1:15" x14ac:dyDescent="0.2">
      <c r="A34" t="str">
        <f>IFERROR(INDEX(記録入力!$A$4:$N$83,MATCH(計算①!$E34*10+COUNTIFS($E$1:$E34,$E34),記録入力!$Q$4:$Q$83,0),COLUMN()),"")</f>
        <v/>
      </c>
      <c r="B34" t="str">
        <f>IFERROR(INDEX(記録入力!$A$4:$N$83,MATCH(計算①!$E34*10+COUNTIFS($E$1:$E34,$E34),記録入力!$Q$4:$Q$83,0),COLUMN()),"")</f>
        <v/>
      </c>
      <c r="C34" t="str">
        <f>IFERROR(INDEX(記録入力!$A$4:$N$83,MATCH(計算①!$E34*10+COUNTIFS($E$1:$E34,$E34),記録入力!$Q$4:$Q$83,0),COLUMN()),"")</f>
        <v/>
      </c>
      <c r="D34" t="str">
        <f>IFERROR(INDEX(記録入力!$A$4:$N$83,MATCH(計算①!$E34*10+COUNTIFS($E$1:$E34,$E34),記録入力!$Q$4:$Q$83,0),COLUMN()),"")</f>
        <v/>
      </c>
      <c r="E34" t="str">
        <f>IFERROR(SMALL(記録入力!$E$4:$E$83,ROW()),"")</f>
        <v/>
      </c>
      <c r="F34" t="str">
        <f>IFERROR(INDEX(記録入力!$A$4:$N$83,MATCH(計算①!$E34*10+COUNTIFS($E$1:$E34,$E34),記録入力!$Q$4:$Q$83,0),COLUMN()),"")</f>
        <v/>
      </c>
      <c r="G34" t="str">
        <f>IFERROR(INDEX(記録入力!$A$4:$N$83,MATCH(計算①!$E34*10+COUNTIFS($E$1:$E34,$E34),記録入力!$Q$4:$Q$83,0),COLUMN()),"")</f>
        <v/>
      </c>
      <c r="H34" t="str">
        <f>IFERROR(INDEX(記録入力!$A$4:$N$83,MATCH(計算①!$E34*10+COUNTIFS($E$1:$E34,$E34),記録入力!$Q$4:$Q$83,0),COLUMN()),"")</f>
        <v/>
      </c>
      <c r="I34" t="str">
        <f>IFERROR(INDEX(記録入力!$A$4:$N$83,MATCH(計算①!$E34*10+COUNTIFS($E$1:$E34,$E34),記録入力!$Q$4:$Q$83,0),COLUMN()),"")</f>
        <v/>
      </c>
      <c r="J34" t="str">
        <f>IFERROR(INDEX(記録入力!$A$4:$N$83,MATCH(計算①!$E34*10+COUNTIFS($E$1:$E34,$E34),記録入力!$Q$4:$Q$83,0),COLUMN()),"")</f>
        <v/>
      </c>
      <c r="K34" t="str">
        <f>IFERROR(INDEX(記録入力!$A$4:$N$83,MATCH(計算①!$E34*10+COUNTIFS($E$1:$E34,$E34),記録入力!$Q$4:$Q$83,0),COLUMN()),"")</f>
        <v/>
      </c>
      <c r="L34" t="str">
        <f>IFERROR(INDEX(記録入力!$A$4:$N$83,MATCH(計算①!$E34*10+COUNTIFS($E$1:$E34,$E34),記録入力!$Q$4:$Q$83,0),COLUMN()),"")</f>
        <v/>
      </c>
      <c r="M34" t="str">
        <f>IFERROR(INDEX(記録入力!$A$4:$N$83,MATCH(計算①!$E34*10+COUNTIFS($E$1:$E34,$E34),記録入力!$Q$4:$Q$83,0),COLUMN()),"")</f>
        <v/>
      </c>
      <c r="N34" t="str">
        <f>IFERROR(INDEX(記録入力!$A$4:$N$83,MATCH(計算①!$E34*10+COUNTIFS($E$1:$E34,$E34),記録入力!$Q$4:$Q$83,0),COLUMN()),"")</f>
        <v/>
      </c>
    </row>
    <row r="35" spans="1:15" x14ac:dyDescent="0.2">
      <c r="A35" t="str">
        <f>IFERROR(INDEX(記録入力!$A$4:$N$83,MATCH(計算①!$E35*10+COUNTIFS($E$1:$E35,$E35),記録入力!$Q$4:$Q$83,0),COLUMN()),"")</f>
        <v/>
      </c>
      <c r="B35" t="str">
        <f>IFERROR(INDEX(記録入力!$A$4:$N$83,MATCH(計算①!$E35*10+COUNTIFS($E$1:$E35,$E35),記録入力!$Q$4:$Q$83,0),COLUMN()),"")</f>
        <v/>
      </c>
      <c r="C35" t="str">
        <f>IFERROR(INDEX(記録入力!$A$4:$N$83,MATCH(計算①!$E35*10+COUNTIFS($E$1:$E35,$E35),記録入力!$Q$4:$Q$83,0),COLUMN()),"")</f>
        <v/>
      </c>
      <c r="D35" t="str">
        <f>IFERROR(INDEX(記録入力!$A$4:$N$83,MATCH(計算①!$E35*10+COUNTIFS($E$1:$E35,$E35),記録入力!$Q$4:$Q$83,0),COLUMN()),"")</f>
        <v/>
      </c>
      <c r="E35" t="str">
        <f>IFERROR(SMALL(記録入力!$E$4:$E$83,ROW()),"")</f>
        <v/>
      </c>
      <c r="F35" t="str">
        <f>IFERROR(INDEX(記録入力!$A$4:$N$83,MATCH(計算①!$E35*10+COUNTIFS($E$1:$E35,$E35),記録入力!$Q$4:$Q$83,0),COLUMN()),"")</f>
        <v/>
      </c>
      <c r="G35" t="str">
        <f>IFERROR(INDEX(記録入力!$A$4:$N$83,MATCH(計算①!$E35*10+COUNTIFS($E$1:$E35,$E35),記録入力!$Q$4:$Q$83,0),COLUMN()),"")</f>
        <v/>
      </c>
      <c r="H35" t="str">
        <f>IFERROR(INDEX(記録入力!$A$4:$N$83,MATCH(計算①!$E35*10+COUNTIFS($E$1:$E35,$E35),記録入力!$Q$4:$Q$83,0),COLUMN()),"")</f>
        <v/>
      </c>
      <c r="I35" t="str">
        <f>IFERROR(INDEX(記録入力!$A$4:$N$83,MATCH(計算①!$E35*10+COUNTIFS($E$1:$E35,$E35),記録入力!$Q$4:$Q$83,0),COLUMN()),"")</f>
        <v/>
      </c>
      <c r="J35" t="str">
        <f>IFERROR(INDEX(記録入力!$A$4:$N$83,MATCH(計算①!$E35*10+COUNTIFS($E$1:$E35,$E35),記録入力!$Q$4:$Q$83,0),COLUMN()),"")</f>
        <v/>
      </c>
      <c r="K35" t="str">
        <f>IFERROR(INDEX(記録入力!$A$4:$N$83,MATCH(計算①!$E35*10+COUNTIFS($E$1:$E35,$E35),記録入力!$Q$4:$Q$83,0),COLUMN()),"")</f>
        <v/>
      </c>
      <c r="L35" t="str">
        <f>IFERROR(INDEX(記録入力!$A$4:$N$83,MATCH(計算①!$E35*10+COUNTIFS($E$1:$E35,$E35),記録入力!$Q$4:$Q$83,0),COLUMN()),"")</f>
        <v/>
      </c>
      <c r="M35" t="str">
        <f>IFERROR(INDEX(記録入力!$A$4:$N$83,MATCH(計算①!$E35*10+COUNTIFS($E$1:$E35,$E35),記録入力!$Q$4:$Q$83,0),COLUMN()),"")</f>
        <v/>
      </c>
      <c r="N35" t="str">
        <f>IFERROR(INDEX(記録入力!$A$4:$N$83,MATCH(計算①!$E35*10+COUNTIFS($E$1:$E35,$E35),記録入力!$Q$4:$Q$83,0),COLUMN()),"")</f>
        <v/>
      </c>
    </row>
    <row r="36" spans="1:15" x14ac:dyDescent="0.2">
      <c r="A36" t="str">
        <f>IFERROR(INDEX(記録入力!$A$4:$N$83,MATCH(計算①!$E36*10+COUNTIFS($E$1:$E36,$E36),記録入力!$Q$4:$Q$83,0),COLUMN()),"")</f>
        <v/>
      </c>
      <c r="B36" t="str">
        <f>IFERROR(INDEX(記録入力!$A$4:$N$83,MATCH(計算①!$E36*10+COUNTIFS($E$1:$E36,$E36),記録入力!$Q$4:$Q$83,0),COLUMN()),"")</f>
        <v/>
      </c>
      <c r="C36" t="str">
        <f>IFERROR(INDEX(記録入力!$A$4:$N$83,MATCH(計算①!$E36*10+COUNTIFS($E$1:$E36,$E36),記録入力!$Q$4:$Q$83,0),COLUMN()),"")</f>
        <v/>
      </c>
      <c r="D36" t="str">
        <f>IFERROR(INDEX(記録入力!$A$4:$N$83,MATCH(計算①!$E36*10+COUNTIFS($E$1:$E36,$E36),記録入力!$Q$4:$Q$83,0),COLUMN()),"")</f>
        <v/>
      </c>
      <c r="E36" t="str">
        <f>IFERROR(SMALL(記録入力!$E$4:$E$83,ROW()),"")</f>
        <v/>
      </c>
      <c r="F36" t="str">
        <f>IFERROR(INDEX(記録入力!$A$4:$N$83,MATCH(計算①!$E36*10+COUNTIFS($E$1:$E36,$E36),記録入力!$Q$4:$Q$83,0),COLUMN()),"")</f>
        <v/>
      </c>
      <c r="G36" t="str">
        <f>IFERROR(INDEX(記録入力!$A$4:$N$83,MATCH(計算①!$E36*10+COUNTIFS($E$1:$E36,$E36),記録入力!$Q$4:$Q$83,0),COLUMN()),"")</f>
        <v/>
      </c>
      <c r="H36" t="str">
        <f>IFERROR(INDEX(記録入力!$A$4:$N$83,MATCH(計算①!$E36*10+COUNTIFS($E$1:$E36,$E36),記録入力!$Q$4:$Q$83,0),COLUMN()),"")</f>
        <v/>
      </c>
      <c r="I36" t="str">
        <f>IFERROR(INDEX(記録入力!$A$4:$N$83,MATCH(計算①!$E36*10+COUNTIFS($E$1:$E36,$E36),記録入力!$Q$4:$Q$83,0),COLUMN()),"")</f>
        <v/>
      </c>
      <c r="J36" t="str">
        <f>IFERROR(INDEX(記録入力!$A$4:$N$83,MATCH(計算①!$E36*10+COUNTIFS($E$1:$E36,$E36),記録入力!$Q$4:$Q$83,0),COLUMN()),"")</f>
        <v/>
      </c>
      <c r="K36" t="str">
        <f>IFERROR(INDEX(記録入力!$A$4:$N$83,MATCH(計算①!$E36*10+COUNTIFS($E$1:$E36,$E36),記録入力!$Q$4:$Q$83,0),COLUMN()),"")</f>
        <v/>
      </c>
      <c r="L36" t="str">
        <f>IFERROR(INDEX(記録入力!$A$4:$N$83,MATCH(計算①!$E36*10+COUNTIFS($E$1:$E36,$E36),記録入力!$Q$4:$Q$83,0),COLUMN()),"")</f>
        <v/>
      </c>
      <c r="M36" t="str">
        <f>IFERROR(INDEX(記録入力!$A$4:$N$83,MATCH(計算①!$E36*10+COUNTIFS($E$1:$E36,$E36),記録入力!$Q$4:$Q$83,0),COLUMN()),"")</f>
        <v/>
      </c>
      <c r="N36" t="str">
        <f>IFERROR(INDEX(記録入力!$A$4:$N$83,MATCH(計算①!$E36*10+COUNTIFS($E$1:$E36,$E36),記録入力!$Q$4:$Q$83,0),COLUMN()),"")</f>
        <v/>
      </c>
    </row>
    <row r="37" spans="1:15" x14ac:dyDescent="0.2">
      <c r="A37" t="str">
        <f>IFERROR(INDEX(記録入力!$A$4:$N$83,MATCH(計算①!$E37*10+COUNTIFS($E$1:$E37,$E37),記録入力!$Q$4:$Q$83,0),COLUMN()),"")</f>
        <v/>
      </c>
      <c r="B37" t="str">
        <f>IFERROR(INDEX(記録入力!$A$4:$N$83,MATCH(計算①!$E37*10+COUNTIFS($E$1:$E37,$E37),記録入力!$Q$4:$Q$83,0),COLUMN()),"")</f>
        <v/>
      </c>
      <c r="C37" t="str">
        <f>IFERROR(INDEX(記録入力!$A$4:$N$83,MATCH(計算①!$E37*10+COUNTIFS($E$1:$E37,$E37),記録入力!$Q$4:$Q$83,0),COLUMN()),"")</f>
        <v/>
      </c>
      <c r="D37" t="str">
        <f>IFERROR(INDEX(記録入力!$A$4:$N$83,MATCH(計算①!$E37*10+COUNTIFS($E$1:$E37,$E37),記録入力!$Q$4:$Q$83,0),COLUMN()),"")</f>
        <v/>
      </c>
      <c r="E37" t="str">
        <f>IFERROR(SMALL(記録入力!$E$4:$E$83,ROW()),"")</f>
        <v/>
      </c>
      <c r="F37" t="str">
        <f>IFERROR(INDEX(記録入力!$A$4:$N$83,MATCH(計算①!$E37*10+COUNTIFS($E$1:$E37,$E37),記録入力!$Q$4:$Q$83,0),COLUMN()),"")</f>
        <v/>
      </c>
      <c r="G37" t="str">
        <f>IFERROR(INDEX(記録入力!$A$4:$N$83,MATCH(計算①!$E37*10+COUNTIFS($E$1:$E37,$E37),記録入力!$Q$4:$Q$83,0),COLUMN()),"")</f>
        <v/>
      </c>
      <c r="H37" t="str">
        <f>IFERROR(INDEX(記録入力!$A$4:$N$83,MATCH(計算①!$E37*10+COUNTIFS($E$1:$E37,$E37),記録入力!$Q$4:$Q$83,0),COLUMN()),"")</f>
        <v/>
      </c>
      <c r="I37" t="str">
        <f>IFERROR(INDEX(記録入力!$A$4:$N$83,MATCH(計算①!$E37*10+COUNTIFS($E$1:$E37,$E37),記録入力!$Q$4:$Q$83,0),COLUMN()),"")</f>
        <v/>
      </c>
      <c r="J37" t="str">
        <f>IFERROR(INDEX(記録入力!$A$4:$N$83,MATCH(計算①!$E37*10+COUNTIFS($E$1:$E37,$E37),記録入力!$Q$4:$Q$83,0),COLUMN()),"")</f>
        <v/>
      </c>
      <c r="K37" t="str">
        <f>IFERROR(INDEX(記録入力!$A$4:$N$83,MATCH(計算①!$E37*10+COUNTIFS($E$1:$E37,$E37),記録入力!$Q$4:$Q$83,0),COLUMN()),"")</f>
        <v/>
      </c>
      <c r="L37" t="str">
        <f>IFERROR(INDEX(記録入力!$A$4:$N$83,MATCH(計算①!$E37*10+COUNTIFS($E$1:$E37,$E37),記録入力!$Q$4:$Q$83,0),COLUMN()),"")</f>
        <v/>
      </c>
      <c r="M37" t="str">
        <f>IFERROR(INDEX(記録入力!$A$4:$N$83,MATCH(計算①!$E37*10+COUNTIFS($E$1:$E37,$E37),記録入力!$Q$4:$Q$83,0),COLUMN()),"")</f>
        <v/>
      </c>
      <c r="N37" t="str">
        <f>IFERROR(INDEX(記録入力!$A$4:$N$83,MATCH(計算①!$E37*10+COUNTIFS($E$1:$E37,$E37),記録入力!$Q$4:$Q$83,0),COLUMN()),"")</f>
        <v/>
      </c>
    </row>
    <row r="38" spans="1:15" x14ac:dyDescent="0.2">
      <c r="A38" t="str">
        <f>IFERROR(INDEX(記録入力!$A$4:$N$83,MATCH(計算①!$E38*10+COUNTIFS($E$1:$E38,$E38),記録入力!$Q$4:$Q$83,0),COLUMN()),"")</f>
        <v/>
      </c>
      <c r="B38" t="str">
        <f>IFERROR(INDEX(記録入力!$A$4:$N$83,MATCH(計算①!$E38*10+COUNTIFS($E$1:$E38,$E38),記録入力!$Q$4:$Q$83,0),COLUMN()),"")</f>
        <v/>
      </c>
      <c r="C38" t="str">
        <f>IFERROR(INDEX(記録入力!$A$4:$N$83,MATCH(計算①!$E38*10+COUNTIFS($E$1:$E38,$E38),記録入力!$Q$4:$Q$83,0),COLUMN()),"")</f>
        <v/>
      </c>
      <c r="D38" t="str">
        <f>IFERROR(INDEX(記録入力!$A$4:$N$83,MATCH(計算①!$E38*10+COUNTIFS($E$1:$E38,$E38),記録入力!$Q$4:$Q$83,0),COLUMN()),"")</f>
        <v/>
      </c>
      <c r="E38" t="str">
        <f>IFERROR(SMALL(記録入力!$E$4:$E$83,ROW()),"")</f>
        <v/>
      </c>
      <c r="F38" t="str">
        <f>IFERROR(INDEX(記録入力!$A$4:$N$83,MATCH(計算①!$E38*10+COUNTIFS($E$1:$E38,$E38),記録入力!$Q$4:$Q$83,0),COLUMN()),"")</f>
        <v/>
      </c>
      <c r="G38" t="str">
        <f>IFERROR(INDEX(記録入力!$A$4:$N$83,MATCH(計算①!$E38*10+COUNTIFS($E$1:$E38,$E38),記録入力!$Q$4:$Q$83,0),COLUMN()),"")</f>
        <v/>
      </c>
      <c r="H38" t="str">
        <f>IFERROR(INDEX(記録入力!$A$4:$N$83,MATCH(計算①!$E38*10+COUNTIFS($E$1:$E38,$E38),記録入力!$Q$4:$Q$83,0),COLUMN()),"")</f>
        <v/>
      </c>
      <c r="I38" t="str">
        <f>IFERROR(INDEX(記録入力!$A$4:$N$83,MATCH(計算①!$E38*10+COUNTIFS($E$1:$E38,$E38),記録入力!$Q$4:$Q$83,0),COLUMN()),"")</f>
        <v/>
      </c>
      <c r="J38" t="str">
        <f>IFERROR(INDEX(記録入力!$A$4:$N$83,MATCH(計算①!$E38*10+COUNTIFS($E$1:$E38,$E38),記録入力!$Q$4:$Q$83,0),COLUMN()),"")</f>
        <v/>
      </c>
      <c r="K38" t="str">
        <f>IFERROR(INDEX(記録入力!$A$4:$N$83,MATCH(計算①!$E38*10+COUNTIFS($E$1:$E38,$E38),記録入力!$Q$4:$Q$83,0),COLUMN()),"")</f>
        <v/>
      </c>
      <c r="L38" t="str">
        <f>IFERROR(INDEX(記録入力!$A$4:$N$83,MATCH(計算①!$E38*10+COUNTIFS($E$1:$E38,$E38),記録入力!$Q$4:$Q$83,0),COLUMN()),"")</f>
        <v/>
      </c>
      <c r="M38" t="str">
        <f>IFERROR(INDEX(記録入力!$A$4:$N$83,MATCH(計算①!$E38*10+COUNTIFS($E$1:$E38,$E38),記録入力!$Q$4:$Q$83,0),COLUMN()),"")</f>
        <v/>
      </c>
      <c r="N38" t="str">
        <f>IFERROR(INDEX(記録入力!$A$4:$N$83,MATCH(計算①!$E38*10+COUNTIFS($E$1:$E38,$E38),記録入力!$Q$4:$Q$83,0),COLUMN()),"")</f>
        <v/>
      </c>
    </row>
    <row r="39" spans="1:15" x14ac:dyDescent="0.2">
      <c r="A39" t="str">
        <f>IFERROR(INDEX(記録入力!$A$4:$N$83,MATCH(計算①!$E39*10+COUNTIFS($E$1:$E39,$E39),記録入力!$Q$4:$Q$83,0),COLUMN()),"")</f>
        <v/>
      </c>
      <c r="B39" t="str">
        <f>IFERROR(INDEX(記録入力!$A$4:$N$83,MATCH(計算①!$E39*10+COUNTIFS($E$1:$E39,$E39),記録入力!$Q$4:$Q$83,0),COLUMN()),"")</f>
        <v/>
      </c>
      <c r="C39" t="str">
        <f>IFERROR(INDEX(記録入力!$A$4:$N$83,MATCH(計算①!$E39*10+COUNTIFS($E$1:$E39,$E39),記録入力!$Q$4:$Q$83,0),COLUMN()),"")</f>
        <v/>
      </c>
      <c r="D39" t="str">
        <f>IFERROR(INDEX(記録入力!$A$4:$N$83,MATCH(計算①!$E39*10+COUNTIFS($E$1:$E39,$E39),記録入力!$Q$4:$Q$83,0),COLUMN()),"")</f>
        <v/>
      </c>
      <c r="E39" t="str">
        <f>IFERROR(SMALL(記録入力!$E$4:$E$83,ROW()),"")</f>
        <v/>
      </c>
      <c r="F39" t="str">
        <f>IFERROR(INDEX(記録入力!$A$4:$N$83,MATCH(計算①!$E39*10+COUNTIFS($E$1:$E39,$E39),記録入力!$Q$4:$Q$83,0),COLUMN()),"")</f>
        <v/>
      </c>
      <c r="G39" t="str">
        <f>IFERROR(INDEX(記録入力!$A$4:$N$83,MATCH(計算①!$E39*10+COUNTIFS($E$1:$E39,$E39),記録入力!$Q$4:$Q$83,0),COLUMN()),"")</f>
        <v/>
      </c>
      <c r="H39" t="str">
        <f>IFERROR(INDEX(記録入力!$A$4:$N$83,MATCH(計算①!$E39*10+COUNTIFS($E$1:$E39,$E39),記録入力!$Q$4:$Q$83,0),COLUMN()),"")</f>
        <v/>
      </c>
      <c r="I39" t="str">
        <f>IFERROR(INDEX(記録入力!$A$4:$N$83,MATCH(計算①!$E39*10+COUNTIFS($E$1:$E39,$E39),記録入力!$Q$4:$Q$83,0),COLUMN()),"")</f>
        <v/>
      </c>
      <c r="J39" t="str">
        <f>IFERROR(INDEX(記録入力!$A$4:$N$83,MATCH(計算①!$E39*10+COUNTIFS($E$1:$E39,$E39),記録入力!$Q$4:$Q$83,0),COLUMN()),"")</f>
        <v/>
      </c>
      <c r="K39" t="str">
        <f>IFERROR(INDEX(記録入力!$A$4:$N$83,MATCH(計算①!$E39*10+COUNTIFS($E$1:$E39,$E39),記録入力!$Q$4:$Q$83,0),COLUMN()),"")</f>
        <v/>
      </c>
      <c r="L39" t="str">
        <f>IFERROR(INDEX(記録入力!$A$4:$N$83,MATCH(計算①!$E39*10+COUNTIFS($E$1:$E39,$E39),記録入力!$Q$4:$Q$83,0),COLUMN()),"")</f>
        <v/>
      </c>
      <c r="M39" t="str">
        <f>IFERROR(INDEX(記録入力!$A$4:$N$83,MATCH(計算①!$E39*10+COUNTIFS($E$1:$E39,$E39),記録入力!$Q$4:$Q$83,0),COLUMN()),"")</f>
        <v/>
      </c>
      <c r="N39" t="str">
        <f>IFERROR(INDEX(記録入力!$A$4:$N$83,MATCH(計算①!$E39*10+COUNTIFS($E$1:$E39,$E39),記録入力!$Q$4:$Q$83,0),COLUMN()),"")</f>
        <v/>
      </c>
    </row>
    <row r="40" spans="1:15" x14ac:dyDescent="0.2">
      <c r="A40" t="str">
        <f>IFERROR(INDEX(記録入力!$A$4:$N$83,MATCH(計算①!$E40*10+COUNTIFS($E$1:$E40,$E40),記録入力!$Q$4:$Q$83,0),COLUMN()),"")</f>
        <v/>
      </c>
      <c r="B40" t="str">
        <f>IFERROR(INDEX(記録入力!$A$4:$N$83,MATCH(計算①!$E40*10+COUNTIFS($E$1:$E40,$E40),記録入力!$Q$4:$Q$83,0),COLUMN()),"")</f>
        <v/>
      </c>
      <c r="C40" t="str">
        <f>IFERROR(INDEX(記録入力!$A$4:$N$83,MATCH(計算①!$E40*10+COUNTIFS($E$1:$E40,$E40),記録入力!$Q$4:$Q$83,0),COLUMN()),"")</f>
        <v/>
      </c>
      <c r="D40" t="str">
        <f>IFERROR(INDEX(記録入力!$A$4:$N$83,MATCH(計算①!$E40*10+COUNTIFS($E$1:$E40,$E40),記録入力!$Q$4:$Q$83,0),COLUMN()),"")</f>
        <v/>
      </c>
      <c r="E40" t="str">
        <f>IFERROR(SMALL(記録入力!$E$4:$E$83,ROW()),"")</f>
        <v/>
      </c>
      <c r="F40" t="str">
        <f>IFERROR(INDEX(記録入力!$A$4:$N$83,MATCH(計算①!$E40*10+COUNTIFS($E$1:$E40,$E40),記録入力!$Q$4:$Q$83,0),COLUMN()),"")</f>
        <v/>
      </c>
      <c r="G40" t="str">
        <f>IFERROR(INDEX(記録入力!$A$4:$N$83,MATCH(計算①!$E40*10+COUNTIFS($E$1:$E40,$E40),記録入力!$Q$4:$Q$83,0),COLUMN()),"")</f>
        <v/>
      </c>
      <c r="H40" t="str">
        <f>IFERROR(INDEX(記録入力!$A$4:$N$83,MATCH(計算①!$E40*10+COUNTIFS($E$1:$E40,$E40),記録入力!$Q$4:$Q$83,0),COLUMN()),"")</f>
        <v/>
      </c>
      <c r="I40" t="str">
        <f>IFERROR(INDEX(記録入力!$A$4:$N$83,MATCH(計算①!$E40*10+COUNTIFS($E$1:$E40,$E40),記録入力!$Q$4:$Q$83,0),COLUMN()),"")</f>
        <v/>
      </c>
      <c r="J40" t="str">
        <f>IFERROR(INDEX(記録入力!$A$4:$N$83,MATCH(計算①!$E40*10+COUNTIFS($E$1:$E40,$E40),記録入力!$Q$4:$Q$83,0),COLUMN()),"")</f>
        <v/>
      </c>
      <c r="K40" t="str">
        <f>IFERROR(INDEX(記録入力!$A$4:$N$83,MATCH(計算①!$E40*10+COUNTIFS($E$1:$E40,$E40),記録入力!$Q$4:$Q$83,0),COLUMN()),"")</f>
        <v/>
      </c>
      <c r="L40" t="str">
        <f>IFERROR(INDEX(記録入力!$A$4:$N$83,MATCH(計算①!$E40*10+COUNTIFS($E$1:$E40,$E40),記録入力!$Q$4:$Q$83,0),COLUMN()),"")</f>
        <v/>
      </c>
      <c r="M40" t="str">
        <f>IFERROR(INDEX(記録入力!$A$4:$N$83,MATCH(計算①!$E40*10+COUNTIFS($E$1:$E40,$E40),記録入力!$Q$4:$Q$83,0),COLUMN()),"")</f>
        <v/>
      </c>
      <c r="N40" t="str">
        <f>IFERROR(INDEX(記録入力!$A$4:$N$83,MATCH(計算①!$E40*10+COUNTIFS($E$1:$E40,$E40),記録入力!$Q$4:$Q$83,0),COLUMN()),"")</f>
        <v/>
      </c>
    </row>
    <row r="41" spans="1:15" x14ac:dyDescent="0.2">
      <c r="A41" t="str">
        <f>IFERROR(INDEX(記録入力!$A$4:$N$83,MATCH(計算①!$E41*10+COUNTIFS($E$1:$E41,$E41),記録入力!$Q$4:$Q$83,0),COLUMN()),"")</f>
        <v/>
      </c>
      <c r="B41" t="str">
        <f>IFERROR(INDEX(記録入力!$A$4:$N$83,MATCH(計算①!$E41*10+COUNTIFS($E$1:$E41,$E41),記録入力!$Q$4:$Q$83,0),COLUMN()),"")</f>
        <v/>
      </c>
      <c r="C41" t="str">
        <f>IFERROR(INDEX(記録入力!$A$4:$N$83,MATCH(計算①!$E41*10+COUNTIFS($E$1:$E41,$E41),記録入力!$Q$4:$Q$83,0),COLUMN()),"")</f>
        <v/>
      </c>
      <c r="D41" t="str">
        <f>IFERROR(INDEX(記録入力!$A$4:$N$83,MATCH(計算①!$E41*10+COUNTIFS($E$1:$E41,$E41),記録入力!$Q$4:$Q$83,0),COLUMN()),"")</f>
        <v/>
      </c>
      <c r="E41" t="str">
        <f>IFERROR(SMALL(記録入力!$E$4:$E$83,ROW()),"")</f>
        <v/>
      </c>
      <c r="F41" t="str">
        <f>IFERROR(INDEX(記録入力!$A$4:$N$83,MATCH(計算①!$E41*10+COUNTIFS($E$1:$E41,$E41),記録入力!$Q$4:$Q$83,0),COLUMN()),"")</f>
        <v/>
      </c>
      <c r="G41" t="str">
        <f>IFERROR(INDEX(記録入力!$A$4:$N$83,MATCH(計算①!$E41*10+COUNTIFS($E$1:$E41,$E41),記録入力!$Q$4:$Q$83,0),COLUMN()),"")</f>
        <v/>
      </c>
      <c r="H41" t="str">
        <f>IFERROR(INDEX(記録入力!$A$4:$N$83,MATCH(計算①!$E41*10+COUNTIFS($E$1:$E41,$E41),記録入力!$Q$4:$Q$83,0),COLUMN()),"")</f>
        <v/>
      </c>
      <c r="I41" t="str">
        <f>IFERROR(INDEX(記録入力!$A$4:$N$83,MATCH(計算①!$E41*10+COUNTIFS($E$1:$E41,$E41),記録入力!$Q$4:$Q$83,0),COLUMN()),"")</f>
        <v/>
      </c>
      <c r="J41" t="str">
        <f>IFERROR(INDEX(記録入力!$A$4:$N$83,MATCH(計算①!$E41*10+COUNTIFS($E$1:$E41,$E41),記録入力!$Q$4:$Q$83,0),COLUMN()),"")</f>
        <v/>
      </c>
      <c r="K41" t="str">
        <f>IFERROR(INDEX(記録入力!$A$4:$N$83,MATCH(計算①!$E41*10+COUNTIFS($E$1:$E41,$E41),記録入力!$Q$4:$Q$83,0),COLUMN()),"")</f>
        <v/>
      </c>
      <c r="L41" t="str">
        <f>IFERROR(INDEX(記録入力!$A$4:$N$83,MATCH(計算①!$E41*10+COUNTIFS($E$1:$E41,$E41),記録入力!$Q$4:$Q$83,0),COLUMN()),"")</f>
        <v/>
      </c>
      <c r="M41" t="str">
        <f>IFERROR(INDEX(記録入力!$A$4:$N$83,MATCH(計算①!$E41*10+COUNTIFS($E$1:$E41,$E41),記録入力!$Q$4:$Q$83,0),COLUMN()),"")</f>
        <v/>
      </c>
      <c r="N41" t="str">
        <f>IFERROR(INDEX(記録入力!$A$4:$N$83,MATCH(計算①!$E41*10+COUNTIFS($E$1:$E41,$E41),記録入力!$Q$4:$Q$83,0),COLUMN()),"")</f>
        <v/>
      </c>
    </row>
    <row r="42" spans="1:15" x14ac:dyDescent="0.2">
      <c r="A42" t="str">
        <f>IFERROR(INDEX(記録入力!$A$4:$N$83,MATCH(計算①!$E42*10+COUNTIFS($E$1:$E42,$E42),記録入力!$Q$4:$Q$83,0),COLUMN()),"")</f>
        <v/>
      </c>
      <c r="B42" t="str">
        <f>IFERROR(INDEX(記録入力!$A$4:$N$83,MATCH(計算①!$E42*10+COUNTIFS($E$1:$E42,$E42),記録入力!$Q$4:$Q$83,0),COLUMN()),"")</f>
        <v/>
      </c>
      <c r="C42" t="str">
        <f>IFERROR(INDEX(記録入力!$A$4:$N$83,MATCH(計算①!$E42*10+COUNTIFS($E$1:$E42,$E42),記録入力!$Q$4:$Q$83,0),COLUMN()),"")</f>
        <v/>
      </c>
      <c r="D42" t="str">
        <f>IFERROR(INDEX(記録入力!$A$4:$N$83,MATCH(計算①!$E42*10+COUNTIFS($E$1:$E42,$E42),記録入力!$Q$4:$Q$83,0),COLUMN()),"")</f>
        <v/>
      </c>
      <c r="E42" t="str">
        <f>IFERROR(SMALL(記録入力!$E$4:$E$83,ROW()),"")</f>
        <v/>
      </c>
      <c r="F42" t="str">
        <f>IFERROR(INDEX(記録入力!$A$4:$N$83,MATCH(計算①!$E42*10+COUNTIFS($E$1:$E42,$E42),記録入力!$Q$4:$Q$83,0),COLUMN()),"")</f>
        <v/>
      </c>
      <c r="G42" t="str">
        <f>IFERROR(INDEX(記録入力!$A$4:$N$83,MATCH(計算①!$E42*10+COUNTIFS($E$1:$E42,$E42),記録入力!$Q$4:$Q$83,0),COLUMN()),"")</f>
        <v/>
      </c>
      <c r="H42" t="str">
        <f>IFERROR(INDEX(記録入力!$A$4:$N$83,MATCH(計算①!$E42*10+COUNTIFS($E$1:$E42,$E42),記録入力!$Q$4:$Q$83,0),COLUMN()),"")</f>
        <v/>
      </c>
      <c r="I42" t="str">
        <f>IFERROR(INDEX(記録入力!$A$4:$N$83,MATCH(計算①!$E42*10+COUNTIFS($E$1:$E42,$E42),記録入力!$Q$4:$Q$83,0),COLUMN()),"")</f>
        <v/>
      </c>
      <c r="J42" t="str">
        <f>IFERROR(INDEX(記録入力!$A$4:$N$83,MATCH(計算①!$E42*10+COUNTIFS($E$1:$E42,$E42),記録入力!$Q$4:$Q$83,0),COLUMN()),"")</f>
        <v/>
      </c>
      <c r="K42" t="str">
        <f>IFERROR(INDEX(記録入力!$A$4:$N$83,MATCH(計算①!$E42*10+COUNTIFS($E$1:$E42,$E42),記録入力!$Q$4:$Q$83,0),COLUMN()),"")</f>
        <v/>
      </c>
      <c r="L42" t="str">
        <f>IFERROR(INDEX(記録入力!$A$4:$N$83,MATCH(計算①!$E42*10+COUNTIFS($E$1:$E42,$E42),記録入力!$Q$4:$Q$83,0),COLUMN()),"")</f>
        <v/>
      </c>
      <c r="M42" t="str">
        <f>IFERROR(INDEX(記録入力!$A$4:$N$83,MATCH(計算①!$E42*10+COUNTIFS($E$1:$E42,$E42),記録入力!$Q$4:$Q$83,0),COLUMN()),"")</f>
        <v/>
      </c>
      <c r="N42" t="str">
        <f>IFERROR(INDEX(記録入力!$A$4:$N$83,MATCH(計算①!$E42*10+COUNTIFS($E$1:$E42,$E42),記録入力!$Q$4:$Q$83,0),COLUMN()),"")</f>
        <v/>
      </c>
      <c r="O42" t="s">
        <v>1266</v>
      </c>
    </row>
    <row r="43" spans="1:15" x14ac:dyDescent="0.2">
      <c r="A43" t="str">
        <f>IFERROR(INDEX(記録入力!$A$4:$N$83,MATCH(計算①!$E43*10+COUNTIFS($E$1:$E43,$E43),記録入力!$Q$4:$Q$83,0),COLUMN()),"")</f>
        <v/>
      </c>
      <c r="B43" t="str">
        <f>IFERROR(INDEX(記録入力!$A$4:$N$83,MATCH(計算①!$E43*10+COUNTIFS($E$1:$E43,$E43),記録入力!$Q$4:$Q$83,0),COLUMN()),"")</f>
        <v/>
      </c>
      <c r="C43" t="str">
        <f>IFERROR(INDEX(記録入力!$A$4:$N$83,MATCH(計算①!$E43*10+COUNTIFS($E$1:$E43,$E43),記録入力!$Q$4:$Q$83,0),COLUMN()),"")</f>
        <v/>
      </c>
      <c r="D43" t="str">
        <f>IFERROR(INDEX(記録入力!$A$4:$N$83,MATCH(計算①!$E43*10+COUNTIFS($E$1:$E43,$E43),記録入力!$Q$4:$Q$83,0),COLUMN()),"")</f>
        <v/>
      </c>
      <c r="E43" t="str">
        <f>IFERROR(SMALL(記録入力!$E$4:$E$83,ROW()),"")</f>
        <v/>
      </c>
      <c r="F43" t="str">
        <f>IFERROR(INDEX(記録入力!$A$4:$N$83,MATCH(計算①!$E43*10+COUNTIFS($E$1:$E43,$E43),記録入力!$Q$4:$Q$83,0),COLUMN()),"")</f>
        <v/>
      </c>
      <c r="G43" t="str">
        <f>IFERROR(INDEX(記録入力!$A$4:$N$83,MATCH(計算①!$E43*10+COUNTIFS($E$1:$E43,$E43),記録入力!$Q$4:$Q$83,0),COLUMN()),"")</f>
        <v/>
      </c>
      <c r="H43" t="str">
        <f>IFERROR(INDEX(記録入力!$A$4:$N$83,MATCH(計算①!$E43*10+COUNTIFS($E$1:$E43,$E43),記録入力!$Q$4:$Q$83,0),COLUMN()),"")</f>
        <v/>
      </c>
      <c r="I43" t="str">
        <f>IFERROR(INDEX(記録入力!$A$4:$N$83,MATCH(計算①!$E43*10+COUNTIFS($E$1:$E43,$E43),記録入力!$Q$4:$Q$83,0),COLUMN()),"")</f>
        <v/>
      </c>
      <c r="J43" t="str">
        <f>IFERROR(INDEX(記録入力!$A$4:$N$83,MATCH(計算①!$E43*10+COUNTIFS($E$1:$E43,$E43),記録入力!$Q$4:$Q$83,0),COLUMN()),"")</f>
        <v/>
      </c>
      <c r="K43" t="str">
        <f>IFERROR(INDEX(記録入力!$A$4:$N$83,MATCH(計算①!$E43*10+COUNTIFS($E$1:$E43,$E43),記録入力!$Q$4:$Q$83,0),COLUMN()),"")</f>
        <v/>
      </c>
      <c r="L43" t="str">
        <f>IFERROR(INDEX(記録入力!$A$4:$N$83,MATCH(計算①!$E43*10+COUNTIFS($E$1:$E43,$E43),記録入力!$Q$4:$Q$83,0),COLUMN()),"")</f>
        <v/>
      </c>
      <c r="M43" t="str">
        <f>IFERROR(INDEX(記録入力!$A$4:$N$83,MATCH(計算①!$E43*10+COUNTIFS($E$1:$E43,$E43),記録入力!$Q$4:$Q$83,0),COLUMN()),"")</f>
        <v/>
      </c>
      <c r="N43" t="str">
        <f>IFERROR(INDEX(記録入力!$A$4:$N$83,MATCH(計算①!$E43*10+COUNTIFS($E$1:$E43,$E43),記録入力!$Q$4:$Q$83,0),COLUMN()),"")</f>
        <v/>
      </c>
      <c r="O43" t="s">
        <v>1266</v>
      </c>
    </row>
    <row r="44" spans="1:15" x14ac:dyDescent="0.2">
      <c r="A44" t="str">
        <f>IFERROR(INDEX(記録入力!$A$4:$N$83,MATCH(計算①!$E44*10+COUNTIFS($E$1:$E44,$E44),記録入力!$Q$4:$Q$83,0),COLUMN()),"")</f>
        <v/>
      </c>
      <c r="B44" t="str">
        <f>IFERROR(INDEX(記録入力!$A$4:$N$83,MATCH(計算①!$E44*10+COUNTIFS($E$1:$E44,$E44),記録入力!$Q$4:$Q$83,0),COLUMN()),"")</f>
        <v/>
      </c>
      <c r="C44" t="str">
        <f>IFERROR(INDEX(記録入力!$A$4:$N$83,MATCH(計算①!$E44*10+COUNTIFS($E$1:$E44,$E44),記録入力!$Q$4:$Q$83,0),COLUMN()),"")</f>
        <v/>
      </c>
      <c r="D44" t="str">
        <f>IFERROR(INDEX(記録入力!$A$4:$N$83,MATCH(計算①!$E44*10+COUNTIFS($E$1:$E44,$E44),記録入力!$Q$4:$Q$83,0),COLUMN()),"")</f>
        <v/>
      </c>
      <c r="E44" t="str">
        <f>IFERROR(SMALL(記録入力!$E$4:$E$83,ROW()),"")</f>
        <v/>
      </c>
      <c r="F44" t="str">
        <f>IFERROR(INDEX(記録入力!$A$4:$N$83,MATCH(計算①!$E44*10+COUNTIFS($E$1:$E44,$E44),記録入力!$Q$4:$Q$83,0),COLUMN()),"")</f>
        <v/>
      </c>
      <c r="G44" t="str">
        <f>IFERROR(INDEX(記録入力!$A$4:$N$83,MATCH(計算①!$E44*10+COUNTIFS($E$1:$E44,$E44),記録入力!$Q$4:$Q$83,0),COLUMN()),"")</f>
        <v/>
      </c>
      <c r="H44" t="str">
        <f>IFERROR(INDEX(記録入力!$A$4:$N$83,MATCH(計算①!$E44*10+COUNTIFS($E$1:$E44,$E44),記録入力!$Q$4:$Q$83,0),COLUMN()),"")</f>
        <v/>
      </c>
      <c r="I44" t="str">
        <f>IFERROR(INDEX(記録入力!$A$4:$N$83,MATCH(計算①!$E44*10+COUNTIFS($E$1:$E44,$E44),記録入力!$Q$4:$Q$83,0),COLUMN()),"")</f>
        <v/>
      </c>
      <c r="J44" t="str">
        <f>IFERROR(INDEX(記録入力!$A$4:$N$83,MATCH(計算①!$E44*10+COUNTIFS($E$1:$E44,$E44),記録入力!$Q$4:$Q$83,0),COLUMN()),"")</f>
        <v/>
      </c>
      <c r="K44" t="str">
        <f>IFERROR(INDEX(記録入力!$A$4:$N$83,MATCH(計算①!$E44*10+COUNTIFS($E$1:$E44,$E44),記録入力!$Q$4:$Q$83,0),COLUMN()),"")</f>
        <v/>
      </c>
      <c r="L44" t="str">
        <f>IFERROR(INDEX(記録入力!$A$4:$N$83,MATCH(計算①!$E44*10+COUNTIFS($E$1:$E44,$E44),記録入力!$Q$4:$Q$83,0),COLUMN()),"")</f>
        <v/>
      </c>
      <c r="M44" t="str">
        <f>IFERROR(INDEX(記録入力!$A$4:$N$83,MATCH(計算①!$E44*10+COUNTIFS($E$1:$E44,$E44),記録入力!$Q$4:$Q$83,0),COLUMN()),"")</f>
        <v/>
      </c>
      <c r="N44" t="str">
        <f>IFERROR(INDEX(記録入力!$A$4:$N$83,MATCH(計算①!$E44*10+COUNTIFS($E$1:$E44,$E44),記録入力!$Q$4:$Q$83,0),COLUMN()),"")</f>
        <v/>
      </c>
      <c r="O44" t="s">
        <v>1266</v>
      </c>
    </row>
    <row r="45" spans="1:15" x14ac:dyDescent="0.2">
      <c r="A45" t="str">
        <f>IFERROR(INDEX(記録入力!$A$4:$N$83,MATCH(計算①!$E45*10+COUNTIFS($E$1:$E45,$E45),記録入力!$Q$4:$Q$83,0),COLUMN()),"")</f>
        <v/>
      </c>
      <c r="B45" t="str">
        <f>IFERROR(INDEX(記録入力!$A$4:$N$83,MATCH(計算①!$E45*10+COUNTIFS($E$1:$E45,$E45),記録入力!$Q$4:$Q$83,0),COLUMN()),"")</f>
        <v/>
      </c>
      <c r="C45" t="str">
        <f>IFERROR(INDEX(記録入力!$A$4:$N$83,MATCH(計算①!$E45*10+COUNTIFS($E$1:$E45,$E45),記録入力!$Q$4:$Q$83,0),COLUMN()),"")</f>
        <v/>
      </c>
      <c r="D45" t="str">
        <f>IFERROR(INDEX(記録入力!$A$4:$N$83,MATCH(計算①!$E45*10+COUNTIFS($E$1:$E45,$E45),記録入力!$Q$4:$Q$83,0),COLUMN()),"")</f>
        <v/>
      </c>
      <c r="E45" t="str">
        <f>IFERROR(SMALL(記録入力!$E$4:$E$83,ROW()),"")</f>
        <v/>
      </c>
      <c r="F45" t="str">
        <f>IFERROR(INDEX(記録入力!$A$4:$N$83,MATCH(計算①!$E45*10+COUNTIFS($E$1:$E45,$E45),記録入力!$Q$4:$Q$83,0),COLUMN()),"")</f>
        <v/>
      </c>
      <c r="G45" t="str">
        <f>IFERROR(INDEX(記録入力!$A$4:$N$83,MATCH(計算①!$E45*10+COUNTIFS($E$1:$E45,$E45),記録入力!$Q$4:$Q$83,0),COLUMN()),"")</f>
        <v/>
      </c>
      <c r="H45" t="str">
        <f>IFERROR(INDEX(記録入力!$A$4:$N$83,MATCH(計算①!$E45*10+COUNTIFS($E$1:$E45,$E45),記録入力!$Q$4:$Q$83,0),COLUMN()),"")</f>
        <v/>
      </c>
      <c r="I45" t="str">
        <f>IFERROR(INDEX(記録入力!$A$4:$N$83,MATCH(計算①!$E45*10+COUNTIFS($E$1:$E45,$E45),記録入力!$Q$4:$Q$83,0),COLUMN()),"")</f>
        <v/>
      </c>
      <c r="J45" t="str">
        <f>IFERROR(INDEX(記録入力!$A$4:$N$83,MATCH(計算①!$E45*10+COUNTIFS($E$1:$E45,$E45),記録入力!$Q$4:$Q$83,0),COLUMN()),"")</f>
        <v/>
      </c>
      <c r="K45" t="str">
        <f>IFERROR(INDEX(記録入力!$A$4:$N$83,MATCH(計算①!$E45*10+COUNTIFS($E$1:$E45,$E45),記録入力!$Q$4:$Q$83,0),COLUMN()),"")</f>
        <v/>
      </c>
      <c r="L45" t="str">
        <f>IFERROR(INDEX(記録入力!$A$4:$N$83,MATCH(計算①!$E45*10+COUNTIFS($E$1:$E45,$E45),記録入力!$Q$4:$Q$83,0),COLUMN()),"")</f>
        <v/>
      </c>
      <c r="M45" t="str">
        <f>IFERROR(INDEX(記録入力!$A$4:$N$83,MATCH(計算①!$E45*10+COUNTIFS($E$1:$E45,$E45),記録入力!$Q$4:$Q$83,0),COLUMN()),"")</f>
        <v/>
      </c>
      <c r="N45" t="str">
        <f>IFERROR(INDEX(記録入力!$A$4:$N$83,MATCH(計算①!$E45*10+COUNTIFS($E$1:$E45,$E45),記録入力!$Q$4:$Q$83,0),COLUMN()),"")</f>
        <v/>
      </c>
      <c r="O45" t="s">
        <v>1266</v>
      </c>
    </row>
    <row r="46" spans="1:15" x14ac:dyDescent="0.2">
      <c r="A46" t="str">
        <f>IFERROR(INDEX(記録入力!$A$4:$N$83,MATCH(計算①!$E46*10+COUNTIFS($E$1:$E46,$E46),記録入力!$Q$4:$Q$83,0),COLUMN()),"")</f>
        <v/>
      </c>
      <c r="B46" t="str">
        <f>IFERROR(INDEX(記録入力!$A$4:$N$83,MATCH(計算①!$E46*10+COUNTIFS($E$1:$E46,$E46),記録入力!$Q$4:$Q$83,0),COLUMN()),"")</f>
        <v/>
      </c>
      <c r="C46" t="str">
        <f>IFERROR(INDEX(記録入力!$A$4:$N$83,MATCH(計算①!$E46*10+COUNTIFS($E$1:$E46,$E46),記録入力!$Q$4:$Q$83,0),COLUMN()),"")</f>
        <v/>
      </c>
      <c r="D46" t="str">
        <f>IFERROR(INDEX(記録入力!$A$4:$N$83,MATCH(計算①!$E46*10+COUNTIFS($E$1:$E46,$E46),記録入力!$Q$4:$Q$83,0),COLUMN()),"")</f>
        <v/>
      </c>
      <c r="E46" t="str">
        <f>IFERROR(SMALL(記録入力!$E$4:$E$83,ROW()),"")</f>
        <v/>
      </c>
      <c r="F46" t="str">
        <f>IFERROR(INDEX(記録入力!$A$4:$N$83,MATCH(計算①!$E46*10+COUNTIFS($E$1:$E46,$E46),記録入力!$Q$4:$Q$83,0),COLUMN()),"")</f>
        <v/>
      </c>
      <c r="G46" t="str">
        <f>IFERROR(INDEX(記録入力!$A$4:$N$83,MATCH(計算①!$E46*10+COUNTIFS($E$1:$E46,$E46),記録入力!$Q$4:$Q$83,0),COLUMN()),"")</f>
        <v/>
      </c>
      <c r="H46" t="str">
        <f>IFERROR(INDEX(記録入力!$A$4:$N$83,MATCH(計算①!$E46*10+COUNTIFS($E$1:$E46,$E46),記録入力!$Q$4:$Q$83,0),COLUMN()),"")</f>
        <v/>
      </c>
      <c r="I46" t="str">
        <f>IFERROR(INDEX(記録入力!$A$4:$N$83,MATCH(計算①!$E46*10+COUNTIFS($E$1:$E46,$E46),記録入力!$Q$4:$Q$83,0),COLUMN()),"")</f>
        <v/>
      </c>
      <c r="J46" t="str">
        <f>IFERROR(INDEX(記録入力!$A$4:$N$83,MATCH(計算①!$E46*10+COUNTIFS($E$1:$E46,$E46),記録入力!$Q$4:$Q$83,0),COLUMN()),"")</f>
        <v/>
      </c>
      <c r="K46" t="str">
        <f>IFERROR(INDEX(記録入力!$A$4:$N$83,MATCH(計算①!$E46*10+COUNTIFS($E$1:$E46,$E46),記録入力!$Q$4:$Q$83,0),COLUMN()),"")</f>
        <v/>
      </c>
      <c r="L46" t="str">
        <f>IFERROR(INDEX(記録入力!$A$4:$N$83,MATCH(計算①!$E46*10+COUNTIFS($E$1:$E46,$E46),記録入力!$Q$4:$Q$83,0),COLUMN()),"")</f>
        <v/>
      </c>
      <c r="M46" t="str">
        <f>IFERROR(INDEX(記録入力!$A$4:$N$83,MATCH(計算①!$E46*10+COUNTIFS($E$1:$E46,$E46),記録入力!$Q$4:$Q$83,0),COLUMN()),"")</f>
        <v/>
      </c>
      <c r="N46" t="str">
        <f>IFERROR(INDEX(記録入力!$A$4:$N$83,MATCH(計算①!$E46*10+COUNTIFS($E$1:$E46,$E46),記録入力!$Q$4:$Q$83,0),COLUMN()),"")</f>
        <v/>
      </c>
      <c r="O46" t="s">
        <v>1266</v>
      </c>
    </row>
    <row r="47" spans="1:15" x14ac:dyDescent="0.2">
      <c r="A47" t="str">
        <f>IFERROR(INDEX(記録入力!$A$4:$N$83,MATCH(計算①!$E47*10+COUNTIFS($E$1:$E47,$E47),記録入力!$Q$4:$Q$83,0),COLUMN()),"")</f>
        <v/>
      </c>
      <c r="B47" t="str">
        <f>IFERROR(INDEX(記録入力!$A$4:$N$83,MATCH(計算①!$E47*10+COUNTIFS($E$1:$E47,$E47),記録入力!$Q$4:$Q$83,0),COLUMN()),"")</f>
        <v/>
      </c>
      <c r="C47" t="str">
        <f>IFERROR(INDEX(記録入力!$A$4:$N$83,MATCH(計算①!$E47*10+COUNTIFS($E$1:$E47,$E47),記録入力!$Q$4:$Q$83,0),COLUMN()),"")</f>
        <v/>
      </c>
      <c r="D47" t="str">
        <f>IFERROR(INDEX(記録入力!$A$4:$N$83,MATCH(計算①!$E47*10+COUNTIFS($E$1:$E47,$E47),記録入力!$Q$4:$Q$83,0),COLUMN()),"")</f>
        <v/>
      </c>
      <c r="E47" t="str">
        <f>IFERROR(SMALL(記録入力!$E$4:$E$83,ROW()),"")</f>
        <v/>
      </c>
      <c r="F47" t="str">
        <f>IFERROR(INDEX(記録入力!$A$4:$N$83,MATCH(計算①!$E47*10+COUNTIFS($E$1:$E47,$E47),記録入力!$Q$4:$Q$83,0),COLUMN()),"")</f>
        <v/>
      </c>
      <c r="G47" t="str">
        <f>IFERROR(INDEX(記録入力!$A$4:$N$83,MATCH(計算①!$E47*10+COUNTIFS($E$1:$E47,$E47),記録入力!$Q$4:$Q$83,0),COLUMN()),"")</f>
        <v/>
      </c>
      <c r="H47" t="str">
        <f>IFERROR(INDEX(記録入力!$A$4:$N$83,MATCH(計算①!$E47*10+COUNTIFS($E$1:$E47,$E47),記録入力!$Q$4:$Q$83,0),COLUMN()),"")</f>
        <v/>
      </c>
      <c r="I47" t="str">
        <f>IFERROR(INDEX(記録入力!$A$4:$N$83,MATCH(計算①!$E47*10+COUNTIFS($E$1:$E47,$E47),記録入力!$Q$4:$Q$83,0),COLUMN()),"")</f>
        <v/>
      </c>
      <c r="J47" t="str">
        <f>IFERROR(INDEX(記録入力!$A$4:$N$83,MATCH(計算①!$E47*10+COUNTIFS($E$1:$E47,$E47),記録入力!$Q$4:$Q$83,0),COLUMN()),"")</f>
        <v/>
      </c>
      <c r="K47" t="str">
        <f>IFERROR(INDEX(記録入力!$A$4:$N$83,MATCH(計算①!$E47*10+COUNTIFS($E$1:$E47,$E47),記録入力!$Q$4:$Q$83,0),COLUMN()),"")</f>
        <v/>
      </c>
      <c r="L47" t="str">
        <f>IFERROR(INDEX(記録入力!$A$4:$N$83,MATCH(計算①!$E47*10+COUNTIFS($E$1:$E47,$E47),記録入力!$Q$4:$Q$83,0),COLUMN()),"")</f>
        <v/>
      </c>
      <c r="M47" t="str">
        <f>IFERROR(INDEX(記録入力!$A$4:$N$83,MATCH(計算①!$E47*10+COUNTIFS($E$1:$E47,$E47),記録入力!$Q$4:$Q$83,0),COLUMN()),"")</f>
        <v/>
      </c>
      <c r="N47" t="str">
        <f>IFERROR(INDEX(記録入力!$A$4:$N$83,MATCH(計算①!$E47*10+COUNTIFS($E$1:$E47,$E47),記録入力!$Q$4:$Q$83,0),COLUMN()),"")</f>
        <v/>
      </c>
      <c r="O47" t="s">
        <v>1266</v>
      </c>
    </row>
    <row r="48" spans="1:15" x14ac:dyDescent="0.2">
      <c r="A48" t="str">
        <f>IFERROR(INDEX(記録入力!$A$4:$N$83,MATCH(計算①!$E48*10+COUNTIFS($E$1:$E48,$E48),記録入力!$Q$4:$Q$83,0),COLUMN()),"")</f>
        <v/>
      </c>
      <c r="B48" t="str">
        <f>IFERROR(INDEX(記録入力!$A$4:$N$83,MATCH(計算①!$E48*10+COUNTIFS($E$1:$E48,$E48),記録入力!$Q$4:$Q$83,0),COLUMN()),"")</f>
        <v/>
      </c>
      <c r="C48" t="str">
        <f>IFERROR(INDEX(記録入力!$A$4:$N$83,MATCH(計算①!$E48*10+COUNTIFS($E$1:$E48,$E48),記録入力!$Q$4:$Q$83,0),COLUMN()),"")</f>
        <v/>
      </c>
      <c r="D48" t="str">
        <f>IFERROR(INDEX(記録入力!$A$4:$N$83,MATCH(計算①!$E48*10+COUNTIFS($E$1:$E48,$E48),記録入力!$Q$4:$Q$83,0),COLUMN()),"")</f>
        <v/>
      </c>
      <c r="E48" t="str">
        <f>IFERROR(SMALL(記録入力!$E$4:$E$83,ROW()),"")</f>
        <v/>
      </c>
      <c r="F48" t="str">
        <f>IFERROR(INDEX(記録入力!$A$4:$N$83,MATCH(計算①!$E48*10+COUNTIFS($E$1:$E48,$E48),記録入力!$Q$4:$Q$83,0),COLUMN()),"")</f>
        <v/>
      </c>
      <c r="G48" t="str">
        <f>IFERROR(INDEX(記録入力!$A$4:$N$83,MATCH(計算①!$E48*10+COUNTIFS($E$1:$E48,$E48),記録入力!$Q$4:$Q$83,0),COLUMN()),"")</f>
        <v/>
      </c>
      <c r="H48" t="str">
        <f>IFERROR(INDEX(記録入力!$A$4:$N$83,MATCH(計算①!$E48*10+COUNTIFS($E$1:$E48,$E48),記録入力!$Q$4:$Q$83,0),COLUMN()),"")</f>
        <v/>
      </c>
      <c r="I48" t="str">
        <f>IFERROR(INDEX(記録入力!$A$4:$N$83,MATCH(計算①!$E48*10+COUNTIFS($E$1:$E48,$E48),記録入力!$Q$4:$Q$83,0),COLUMN()),"")</f>
        <v/>
      </c>
      <c r="J48" t="str">
        <f>IFERROR(INDEX(記録入力!$A$4:$N$83,MATCH(計算①!$E48*10+COUNTIFS($E$1:$E48,$E48),記録入力!$Q$4:$Q$83,0),COLUMN()),"")</f>
        <v/>
      </c>
      <c r="K48" t="str">
        <f>IFERROR(INDEX(記録入力!$A$4:$N$83,MATCH(計算①!$E48*10+COUNTIFS($E$1:$E48,$E48),記録入力!$Q$4:$Q$83,0),COLUMN()),"")</f>
        <v/>
      </c>
      <c r="L48" t="str">
        <f>IFERROR(INDEX(記録入力!$A$4:$N$83,MATCH(計算①!$E48*10+COUNTIFS($E$1:$E48,$E48),記録入力!$Q$4:$Q$83,0),COLUMN()),"")</f>
        <v/>
      </c>
      <c r="M48" t="str">
        <f>IFERROR(INDEX(記録入力!$A$4:$N$83,MATCH(計算①!$E48*10+COUNTIFS($E$1:$E48,$E48),記録入力!$Q$4:$Q$83,0),COLUMN()),"")</f>
        <v/>
      </c>
      <c r="N48" t="str">
        <f>IFERROR(INDEX(記録入力!$A$4:$N$83,MATCH(計算①!$E48*10+COUNTIFS($E$1:$E48,$E48),記録入力!$Q$4:$Q$83,0),COLUMN()),"")</f>
        <v/>
      </c>
      <c r="O48" t="s">
        <v>1266</v>
      </c>
    </row>
    <row r="49" spans="1:15" x14ac:dyDescent="0.2">
      <c r="A49" t="str">
        <f>IFERROR(INDEX(記録入力!$A$4:$N$83,MATCH(計算①!$E49*10+COUNTIFS($E$1:$E49,$E49),記録入力!$Q$4:$Q$83,0),COLUMN()),"")</f>
        <v/>
      </c>
      <c r="B49" t="str">
        <f>IFERROR(INDEX(記録入力!$A$4:$N$83,MATCH(計算①!$E49*10+COUNTIFS($E$1:$E49,$E49),記録入力!$Q$4:$Q$83,0),COLUMN()),"")</f>
        <v/>
      </c>
      <c r="C49" t="str">
        <f>IFERROR(INDEX(記録入力!$A$4:$N$83,MATCH(計算①!$E49*10+COUNTIFS($E$1:$E49,$E49),記録入力!$Q$4:$Q$83,0),COLUMN()),"")</f>
        <v/>
      </c>
      <c r="D49" t="str">
        <f>IFERROR(INDEX(記録入力!$A$4:$N$83,MATCH(計算①!$E49*10+COUNTIFS($E$1:$E49,$E49),記録入力!$Q$4:$Q$83,0),COLUMN()),"")</f>
        <v/>
      </c>
      <c r="E49" t="str">
        <f>IFERROR(SMALL(記録入力!$E$4:$E$83,ROW()),"")</f>
        <v/>
      </c>
      <c r="F49" t="str">
        <f>IFERROR(INDEX(記録入力!$A$4:$N$83,MATCH(計算①!$E49*10+COUNTIFS($E$1:$E49,$E49),記録入力!$Q$4:$Q$83,0),COLUMN()),"")</f>
        <v/>
      </c>
      <c r="G49" t="str">
        <f>IFERROR(INDEX(記録入力!$A$4:$N$83,MATCH(計算①!$E49*10+COUNTIFS($E$1:$E49,$E49),記録入力!$Q$4:$Q$83,0),COLUMN()),"")</f>
        <v/>
      </c>
      <c r="H49" t="str">
        <f>IFERROR(INDEX(記録入力!$A$4:$N$83,MATCH(計算①!$E49*10+COUNTIFS($E$1:$E49,$E49),記録入力!$Q$4:$Q$83,0),COLUMN()),"")</f>
        <v/>
      </c>
      <c r="I49" t="str">
        <f>IFERROR(INDEX(記録入力!$A$4:$N$83,MATCH(計算①!$E49*10+COUNTIFS($E$1:$E49,$E49),記録入力!$Q$4:$Q$83,0),COLUMN()),"")</f>
        <v/>
      </c>
      <c r="J49" t="str">
        <f>IFERROR(INDEX(記録入力!$A$4:$N$83,MATCH(計算①!$E49*10+COUNTIFS($E$1:$E49,$E49),記録入力!$Q$4:$Q$83,0),COLUMN()),"")</f>
        <v/>
      </c>
      <c r="K49" t="str">
        <f>IFERROR(INDEX(記録入力!$A$4:$N$83,MATCH(計算①!$E49*10+COUNTIFS($E$1:$E49,$E49),記録入力!$Q$4:$Q$83,0),COLUMN()),"")</f>
        <v/>
      </c>
      <c r="L49" t="str">
        <f>IFERROR(INDEX(記録入力!$A$4:$N$83,MATCH(計算①!$E49*10+COUNTIFS($E$1:$E49,$E49),記録入力!$Q$4:$Q$83,0),COLUMN()),"")</f>
        <v/>
      </c>
      <c r="M49" t="str">
        <f>IFERROR(INDEX(記録入力!$A$4:$N$83,MATCH(計算①!$E49*10+COUNTIFS($E$1:$E49,$E49),記録入力!$Q$4:$Q$83,0),COLUMN()),"")</f>
        <v/>
      </c>
      <c r="N49" t="str">
        <f>IFERROR(INDEX(記録入力!$A$4:$N$83,MATCH(計算①!$E49*10+COUNTIFS($E$1:$E49,$E49),記録入力!$Q$4:$Q$83,0),COLUMN()),"")</f>
        <v/>
      </c>
      <c r="O49" t="s">
        <v>1266</v>
      </c>
    </row>
    <row r="50" spans="1:15" x14ac:dyDescent="0.2">
      <c r="A50" t="str">
        <f>IFERROR(INDEX(記録入力!$A$4:$N$83,MATCH(計算①!$E50*10+COUNTIFS($E$1:$E50,$E50),記録入力!$Q$4:$Q$83,0),COLUMN()),"")</f>
        <v/>
      </c>
      <c r="B50" t="str">
        <f>IFERROR(INDEX(記録入力!$A$4:$N$83,MATCH(計算①!$E50*10+COUNTIFS($E$1:$E50,$E50),記録入力!$Q$4:$Q$83,0),COLUMN()),"")</f>
        <v/>
      </c>
      <c r="C50" t="str">
        <f>IFERROR(INDEX(記録入力!$A$4:$N$83,MATCH(計算①!$E50*10+COUNTIFS($E$1:$E50,$E50),記録入力!$Q$4:$Q$83,0),COLUMN()),"")</f>
        <v/>
      </c>
      <c r="D50" t="str">
        <f>IFERROR(INDEX(記録入力!$A$4:$N$83,MATCH(計算①!$E50*10+COUNTIFS($E$1:$E50,$E50),記録入力!$Q$4:$Q$83,0),COLUMN()),"")</f>
        <v/>
      </c>
      <c r="E50" t="str">
        <f>IFERROR(SMALL(記録入力!$E$4:$E$83,ROW()),"")</f>
        <v/>
      </c>
      <c r="F50" t="str">
        <f>IFERROR(INDEX(記録入力!$A$4:$N$83,MATCH(計算①!$E50*10+COUNTIFS($E$1:$E50,$E50),記録入力!$Q$4:$Q$83,0),COLUMN()),"")</f>
        <v/>
      </c>
      <c r="G50" t="str">
        <f>IFERROR(INDEX(記録入力!$A$4:$N$83,MATCH(計算①!$E50*10+COUNTIFS($E$1:$E50,$E50),記録入力!$Q$4:$Q$83,0),COLUMN()),"")</f>
        <v/>
      </c>
      <c r="H50" t="str">
        <f>IFERROR(INDEX(記録入力!$A$4:$N$83,MATCH(計算①!$E50*10+COUNTIFS($E$1:$E50,$E50),記録入力!$Q$4:$Q$83,0),COLUMN()),"")</f>
        <v/>
      </c>
      <c r="I50" t="str">
        <f>IFERROR(INDEX(記録入力!$A$4:$N$83,MATCH(計算①!$E50*10+COUNTIFS($E$1:$E50,$E50),記録入力!$Q$4:$Q$83,0),COLUMN()),"")</f>
        <v/>
      </c>
      <c r="J50" t="str">
        <f>IFERROR(INDEX(記録入力!$A$4:$N$83,MATCH(計算①!$E50*10+COUNTIFS($E$1:$E50,$E50),記録入力!$Q$4:$Q$83,0),COLUMN()),"")</f>
        <v/>
      </c>
      <c r="K50" t="str">
        <f>IFERROR(INDEX(記録入力!$A$4:$N$83,MATCH(計算①!$E50*10+COUNTIFS($E$1:$E50,$E50),記録入力!$Q$4:$Q$83,0),COLUMN()),"")</f>
        <v/>
      </c>
      <c r="L50" t="str">
        <f>IFERROR(INDEX(記録入力!$A$4:$N$83,MATCH(計算①!$E50*10+COUNTIFS($E$1:$E50,$E50),記録入力!$Q$4:$Q$83,0),COLUMN()),"")</f>
        <v/>
      </c>
      <c r="M50" t="str">
        <f>IFERROR(INDEX(記録入力!$A$4:$N$83,MATCH(計算①!$E50*10+COUNTIFS($E$1:$E50,$E50),記録入力!$Q$4:$Q$83,0),COLUMN()),"")</f>
        <v/>
      </c>
      <c r="N50" t="str">
        <f>IFERROR(INDEX(記録入力!$A$4:$N$83,MATCH(計算①!$E50*10+COUNTIFS($E$1:$E50,$E50),記録入力!$Q$4:$Q$83,0),COLUMN()),"")</f>
        <v/>
      </c>
      <c r="O50" t="s">
        <v>1266</v>
      </c>
    </row>
    <row r="51" spans="1:15" x14ac:dyDescent="0.2">
      <c r="A51" t="str">
        <f>IFERROR(INDEX(記録入力!$A$4:$N$83,MATCH(計算①!$E51*10+COUNTIFS($E$1:$E51,$E51),記録入力!$Q$4:$Q$83,0),COLUMN()),"")</f>
        <v/>
      </c>
      <c r="B51" t="str">
        <f>IFERROR(INDEX(記録入力!$A$4:$N$83,MATCH(計算①!$E51*10+COUNTIFS($E$1:$E51,$E51),記録入力!$Q$4:$Q$83,0),COLUMN()),"")</f>
        <v/>
      </c>
      <c r="C51" t="str">
        <f>IFERROR(INDEX(記録入力!$A$4:$N$83,MATCH(計算①!$E51*10+COUNTIFS($E$1:$E51,$E51),記録入力!$Q$4:$Q$83,0),COLUMN()),"")</f>
        <v/>
      </c>
      <c r="D51" t="str">
        <f>IFERROR(INDEX(記録入力!$A$4:$N$83,MATCH(計算①!$E51*10+COUNTIFS($E$1:$E51,$E51),記録入力!$Q$4:$Q$83,0),COLUMN()),"")</f>
        <v/>
      </c>
      <c r="E51" t="str">
        <f>IFERROR(SMALL(記録入力!$E$4:$E$83,ROW()),"")</f>
        <v/>
      </c>
      <c r="F51" t="str">
        <f>IFERROR(INDEX(記録入力!$A$4:$N$83,MATCH(計算①!$E51*10+COUNTIFS($E$1:$E51,$E51),記録入力!$Q$4:$Q$83,0),COLUMN()),"")</f>
        <v/>
      </c>
      <c r="G51" t="str">
        <f>IFERROR(INDEX(記録入力!$A$4:$N$83,MATCH(計算①!$E51*10+COUNTIFS($E$1:$E51,$E51),記録入力!$Q$4:$Q$83,0),COLUMN()),"")</f>
        <v/>
      </c>
      <c r="H51" t="str">
        <f>IFERROR(INDEX(記録入力!$A$4:$N$83,MATCH(計算①!$E51*10+COUNTIFS($E$1:$E51,$E51),記録入力!$Q$4:$Q$83,0),COLUMN()),"")</f>
        <v/>
      </c>
      <c r="I51" t="str">
        <f>IFERROR(INDEX(記録入力!$A$4:$N$83,MATCH(計算①!$E51*10+COUNTIFS($E$1:$E51,$E51),記録入力!$Q$4:$Q$83,0),COLUMN()),"")</f>
        <v/>
      </c>
      <c r="J51" t="str">
        <f>IFERROR(INDEX(記録入力!$A$4:$N$83,MATCH(計算①!$E51*10+COUNTIFS($E$1:$E51,$E51),記録入力!$Q$4:$Q$83,0),COLUMN()),"")</f>
        <v/>
      </c>
      <c r="K51" t="str">
        <f>IFERROR(INDEX(記録入力!$A$4:$N$83,MATCH(計算①!$E51*10+COUNTIFS($E$1:$E51,$E51),記録入力!$Q$4:$Q$83,0),COLUMN()),"")</f>
        <v/>
      </c>
      <c r="L51" t="str">
        <f>IFERROR(INDEX(記録入力!$A$4:$N$83,MATCH(計算①!$E51*10+COUNTIFS($E$1:$E51,$E51),記録入力!$Q$4:$Q$83,0),COLUMN()),"")</f>
        <v/>
      </c>
      <c r="M51" t="str">
        <f>IFERROR(INDEX(記録入力!$A$4:$N$83,MATCH(計算①!$E51*10+COUNTIFS($E$1:$E51,$E51),記録入力!$Q$4:$Q$83,0),COLUMN()),"")</f>
        <v/>
      </c>
      <c r="N51" t="str">
        <f>IFERROR(INDEX(記録入力!$A$4:$N$83,MATCH(計算①!$E51*10+COUNTIFS($E$1:$E51,$E51),記録入力!$Q$4:$Q$83,0),COLUMN()),"")</f>
        <v/>
      </c>
      <c r="O51" t="s">
        <v>1266</v>
      </c>
    </row>
    <row r="52" spans="1:15" x14ac:dyDescent="0.2">
      <c r="A52" t="str">
        <f>IFERROR(INDEX(記録入力!$A$4:$N$83,MATCH(計算①!$E52*10+COUNTIFS($E$1:$E52,$E52),記録入力!$Q$4:$Q$83,0),COLUMN()),"")</f>
        <v/>
      </c>
      <c r="B52" t="str">
        <f>IFERROR(INDEX(記録入力!$A$4:$N$83,MATCH(計算①!$E52*10+COUNTIFS($E$1:$E52,$E52),記録入力!$Q$4:$Q$83,0),COLUMN()),"")</f>
        <v/>
      </c>
      <c r="C52" t="str">
        <f>IFERROR(INDEX(記録入力!$A$4:$N$83,MATCH(計算①!$E52*10+COUNTIFS($E$1:$E52,$E52),記録入力!$Q$4:$Q$83,0),COLUMN()),"")</f>
        <v/>
      </c>
      <c r="D52" t="str">
        <f>IFERROR(INDEX(記録入力!$A$4:$N$83,MATCH(計算①!$E52*10+COUNTIFS($E$1:$E52,$E52),記録入力!$Q$4:$Q$83,0),COLUMN()),"")</f>
        <v/>
      </c>
      <c r="E52" t="str">
        <f>IFERROR(SMALL(記録入力!$E$4:$E$83,ROW()),"")</f>
        <v/>
      </c>
      <c r="F52" t="str">
        <f>IFERROR(INDEX(記録入力!$A$4:$N$83,MATCH(計算①!$E52*10+COUNTIFS($E$1:$E52,$E52),記録入力!$Q$4:$Q$83,0),COLUMN()),"")</f>
        <v/>
      </c>
      <c r="G52" t="str">
        <f>IFERROR(INDEX(記録入力!$A$4:$N$83,MATCH(計算①!$E52*10+COUNTIFS($E$1:$E52,$E52),記録入力!$Q$4:$Q$83,0),COLUMN()),"")</f>
        <v/>
      </c>
      <c r="H52" t="str">
        <f>IFERROR(INDEX(記録入力!$A$4:$N$83,MATCH(計算①!$E52*10+COUNTIFS($E$1:$E52,$E52),記録入力!$Q$4:$Q$83,0),COLUMN()),"")</f>
        <v/>
      </c>
      <c r="I52" t="str">
        <f>IFERROR(INDEX(記録入力!$A$4:$N$83,MATCH(計算①!$E52*10+COUNTIFS($E$1:$E52,$E52),記録入力!$Q$4:$Q$83,0),COLUMN()),"")</f>
        <v/>
      </c>
      <c r="J52" t="str">
        <f>IFERROR(INDEX(記録入力!$A$4:$N$83,MATCH(計算①!$E52*10+COUNTIFS($E$1:$E52,$E52),記録入力!$Q$4:$Q$83,0),COLUMN()),"")</f>
        <v/>
      </c>
      <c r="K52" t="str">
        <f>IFERROR(INDEX(記録入力!$A$4:$N$83,MATCH(計算①!$E52*10+COUNTIFS($E$1:$E52,$E52),記録入力!$Q$4:$Q$83,0),COLUMN()),"")</f>
        <v/>
      </c>
      <c r="L52" t="str">
        <f>IFERROR(INDEX(記録入力!$A$4:$N$83,MATCH(計算①!$E52*10+COUNTIFS($E$1:$E52,$E52),記録入力!$Q$4:$Q$83,0),COLUMN()),"")</f>
        <v/>
      </c>
      <c r="M52" t="str">
        <f>IFERROR(INDEX(記録入力!$A$4:$N$83,MATCH(計算①!$E52*10+COUNTIFS($E$1:$E52,$E52),記録入力!$Q$4:$Q$83,0),COLUMN()),"")</f>
        <v/>
      </c>
      <c r="N52" t="str">
        <f>IFERROR(INDEX(記録入力!$A$4:$N$83,MATCH(計算①!$E52*10+COUNTIFS($E$1:$E52,$E52),記録入力!$Q$4:$Q$83,0),COLUMN()),"")</f>
        <v/>
      </c>
      <c r="O52" t="s">
        <v>1266</v>
      </c>
    </row>
    <row r="53" spans="1:15" x14ac:dyDescent="0.2">
      <c r="A53" t="str">
        <f>IFERROR(INDEX(記録入力!$A$4:$N$83,MATCH(計算①!$E53*10+COUNTIFS($E$1:$E53,$E53),記録入力!$Q$4:$Q$83,0),COLUMN()),"")</f>
        <v/>
      </c>
      <c r="B53" t="str">
        <f>IFERROR(INDEX(記録入力!$A$4:$N$83,MATCH(計算①!$E53*10+COUNTIFS($E$1:$E53,$E53),記録入力!$Q$4:$Q$83,0),COLUMN()),"")</f>
        <v/>
      </c>
      <c r="C53" t="str">
        <f>IFERROR(INDEX(記録入力!$A$4:$N$83,MATCH(計算①!$E53*10+COUNTIFS($E$1:$E53,$E53),記録入力!$Q$4:$Q$83,0),COLUMN()),"")</f>
        <v/>
      </c>
      <c r="D53" t="str">
        <f>IFERROR(INDEX(記録入力!$A$4:$N$83,MATCH(計算①!$E53*10+COUNTIFS($E$1:$E53,$E53),記録入力!$Q$4:$Q$83,0),COLUMN()),"")</f>
        <v/>
      </c>
      <c r="E53" t="str">
        <f>IFERROR(SMALL(記録入力!$E$4:$E$83,ROW()),"")</f>
        <v/>
      </c>
      <c r="F53" t="str">
        <f>IFERROR(INDEX(記録入力!$A$4:$N$83,MATCH(計算①!$E53*10+COUNTIFS($E$1:$E53,$E53),記録入力!$Q$4:$Q$83,0),COLUMN()),"")</f>
        <v/>
      </c>
      <c r="G53" t="str">
        <f>IFERROR(INDEX(記録入力!$A$4:$N$83,MATCH(計算①!$E53*10+COUNTIFS($E$1:$E53,$E53),記録入力!$Q$4:$Q$83,0),COLUMN()),"")</f>
        <v/>
      </c>
      <c r="H53" t="str">
        <f>IFERROR(INDEX(記録入力!$A$4:$N$83,MATCH(計算①!$E53*10+COUNTIFS($E$1:$E53,$E53),記録入力!$Q$4:$Q$83,0),COLUMN()),"")</f>
        <v/>
      </c>
      <c r="I53" t="str">
        <f>IFERROR(INDEX(記録入力!$A$4:$N$83,MATCH(計算①!$E53*10+COUNTIFS($E$1:$E53,$E53),記録入力!$Q$4:$Q$83,0),COLUMN()),"")</f>
        <v/>
      </c>
      <c r="J53" t="str">
        <f>IFERROR(INDEX(記録入力!$A$4:$N$83,MATCH(計算①!$E53*10+COUNTIFS($E$1:$E53,$E53),記録入力!$Q$4:$Q$83,0),COLUMN()),"")</f>
        <v/>
      </c>
      <c r="K53" t="str">
        <f>IFERROR(INDEX(記録入力!$A$4:$N$83,MATCH(計算①!$E53*10+COUNTIFS($E$1:$E53,$E53),記録入力!$Q$4:$Q$83,0),COLUMN()),"")</f>
        <v/>
      </c>
      <c r="L53" t="str">
        <f>IFERROR(INDEX(記録入力!$A$4:$N$83,MATCH(計算①!$E53*10+COUNTIFS($E$1:$E53,$E53),記録入力!$Q$4:$Q$83,0),COLUMN()),"")</f>
        <v/>
      </c>
      <c r="M53" t="str">
        <f>IFERROR(INDEX(記録入力!$A$4:$N$83,MATCH(計算①!$E53*10+COUNTIFS($E$1:$E53,$E53),記録入力!$Q$4:$Q$83,0),COLUMN()),"")</f>
        <v/>
      </c>
      <c r="N53" t="str">
        <f>IFERROR(INDEX(記録入力!$A$4:$N$83,MATCH(計算①!$E53*10+COUNTIFS($E$1:$E53,$E53),記録入力!$Q$4:$Q$83,0),COLUMN()),"")</f>
        <v/>
      </c>
      <c r="O53" t="s">
        <v>1266</v>
      </c>
    </row>
    <row r="54" spans="1:15" x14ac:dyDescent="0.2">
      <c r="A54" t="str">
        <f>IFERROR(INDEX(記録入力!$A$4:$N$83,MATCH(計算①!$E54*10+COUNTIFS($E$1:$E54,$E54),記録入力!$Q$4:$Q$83,0),COLUMN()),"")</f>
        <v/>
      </c>
      <c r="B54" t="str">
        <f>IFERROR(INDEX(記録入力!$A$4:$N$83,MATCH(計算①!$E54*10+COUNTIFS($E$1:$E54,$E54),記録入力!$Q$4:$Q$83,0),COLUMN()),"")</f>
        <v/>
      </c>
      <c r="C54" t="str">
        <f>IFERROR(INDEX(記録入力!$A$4:$N$83,MATCH(計算①!$E54*10+COUNTIFS($E$1:$E54,$E54),記録入力!$Q$4:$Q$83,0),COLUMN()),"")</f>
        <v/>
      </c>
      <c r="D54" t="str">
        <f>IFERROR(INDEX(記録入力!$A$4:$N$83,MATCH(計算①!$E54*10+COUNTIFS($E$1:$E54,$E54),記録入力!$Q$4:$Q$83,0),COLUMN()),"")</f>
        <v/>
      </c>
      <c r="E54" t="str">
        <f>IFERROR(SMALL(記録入力!$E$4:$E$83,ROW()),"")</f>
        <v/>
      </c>
      <c r="F54" t="str">
        <f>IFERROR(INDEX(記録入力!$A$4:$N$83,MATCH(計算①!$E54*10+COUNTIFS($E$1:$E54,$E54),記録入力!$Q$4:$Q$83,0),COLUMN()),"")</f>
        <v/>
      </c>
      <c r="G54" t="str">
        <f>IFERROR(INDEX(記録入力!$A$4:$N$83,MATCH(計算①!$E54*10+COUNTIFS($E$1:$E54,$E54),記録入力!$Q$4:$Q$83,0),COLUMN()),"")</f>
        <v/>
      </c>
      <c r="H54" t="str">
        <f>IFERROR(INDEX(記録入力!$A$4:$N$83,MATCH(計算①!$E54*10+COUNTIFS($E$1:$E54,$E54),記録入力!$Q$4:$Q$83,0),COLUMN()),"")</f>
        <v/>
      </c>
      <c r="I54" t="str">
        <f>IFERROR(INDEX(記録入力!$A$4:$N$83,MATCH(計算①!$E54*10+COUNTIFS($E$1:$E54,$E54),記録入力!$Q$4:$Q$83,0),COLUMN()),"")</f>
        <v/>
      </c>
      <c r="J54" t="str">
        <f>IFERROR(INDEX(記録入力!$A$4:$N$83,MATCH(計算①!$E54*10+COUNTIFS($E$1:$E54,$E54),記録入力!$Q$4:$Q$83,0),COLUMN()),"")</f>
        <v/>
      </c>
      <c r="K54" t="str">
        <f>IFERROR(INDEX(記録入力!$A$4:$N$83,MATCH(計算①!$E54*10+COUNTIFS($E$1:$E54,$E54),記録入力!$Q$4:$Q$83,0),COLUMN()),"")</f>
        <v/>
      </c>
      <c r="L54" t="str">
        <f>IFERROR(INDEX(記録入力!$A$4:$N$83,MATCH(計算①!$E54*10+COUNTIFS($E$1:$E54,$E54),記録入力!$Q$4:$Q$83,0),COLUMN()),"")</f>
        <v/>
      </c>
      <c r="M54" t="str">
        <f>IFERROR(INDEX(記録入力!$A$4:$N$83,MATCH(計算①!$E54*10+COUNTIFS($E$1:$E54,$E54),記録入力!$Q$4:$Q$83,0),COLUMN()),"")</f>
        <v/>
      </c>
      <c r="N54" t="str">
        <f>IFERROR(INDEX(記録入力!$A$4:$N$83,MATCH(計算①!$E54*10+COUNTIFS($E$1:$E54,$E54),記録入力!$Q$4:$Q$83,0),COLUMN()),"")</f>
        <v/>
      </c>
      <c r="O54" t="s">
        <v>1266</v>
      </c>
    </row>
    <row r="55" spans="1:15" x14ac:dyDescent="0.2">
      <c r="A55" t="str">
        <f>IFERROR(INDEX(記録入力!$A$4:$N$83,MATCH(計算①!$E55*10+COUNTIFS($E$1:$E55,$E55),記録入力!$Q$4:$Q$83,0),COLUMN()),"")</f>
        <v/>
      </c>
      <c r="B55" t="str">
        <f>IFERROR(INDEX(記録入力!$A$4:$N$83,MATCH(計算①!$E55*10+COUNTIFS($E$1:$E55,$E55),記録入力!$Q$4:$Q$83,0),COLUMN()),"")</f>
        <v/>
      </c>
      <c r="C55" t="str">
        <f>IFERROR(INDEX(記録入力!$A$4:$N$83,MATCH(計算①!$E55*10+COUNTIFS($E$1:$E55,$E55),記録入力!$Q$4:$Q$83,0),COLUMN()),"")</f>
        <v/>
      </c>
      <c r="D55" t="str">
        <f>IFERROR(INDEX(記録入力!$A$4:$N$83,MATCH(計算①!$E55*10+COUNTIFS($E$1:$E55,$E55),記録入力!$Q$4:$Q$83,0),COLUMN()),"")</f>
        <v/>
      </c>
      <c r="E55" t="str">
        <f>IFERROR(SMALL(記録入力!$E$4:$E$83,ROW()),"")</f>
        <v/>
      </c>
      <c r="F55" t="str">
        <f>IFERROR(INDEX(記録入力!$A$4:$N$83,MATCH(計算①!$E55*10+COUNTIFS($E$1:$E55,$E55),記録入力!$Q$4:$Q$83,0),COLUMN()),"")</f>
        <v/>
      </c>
      <c r="G55" t="str">
        <f>IFERROR(INDEX(記録入力!$A$4:$N$83,MATCH(計算①!$E55*10+COUNTIFS($E$1:$E55,$E55),記録入力!$Q$4:$Q$83,0),COLUMN()),"")</f>
        <v/>
      </c>
      <c r="H55" t="str">
        <f>IFERROR(INDEX(記録入力!$A$4:$N$83,MATCH(計算①!$E55*10+COUNTIFS($E$1:$E55,$E55),記録入力!$Q$4:$Q$83,0),COLUMN()),"")</f>
        <v/>
      </c>
      <c r="I55" t="str">
        <f>IFERROR(INDEX(記録入力!$A$4:$N$83,MATCH(計算①!$E55*10+COUNTIFS($E$1:$E55,$E55),記録入力!$Q$4:$Q$83,0),COLUMN()),"")</f>
        <v/>
      </c>
      <c r="J55" t="str">
        <f>IFERROR(INDEX(記録入力!$A$4:$N$83,MATCH(計算①!$E55*10+COUNTIFS($E$1:$E55,$E55),記録入力!$Q$4:$Q$83,0),COLUMN()),"")</f>
        <v/>
      </c>
      <c r="K55" t="str">
        <f>IFERROR(INDEX(記録入力!$A$4:$N$83,MATCH(計算①!$E55*10+COUNTIFS($E$1:$E55,$E55),記録入力!$Q$4:$Q$83,0),COLUMN()),"")</f>
        <v/>
      </c>
      <c r="L55" t="str">
        <f>IFERROR(INDEX(記録入力!$A$4:$N$83,MATCH(計算①!$E55*10+COUNTIFS($E$1:$E55,$E55),記録入力!$Q$4:$Q$83,0),COLUMN()),"")</f>
        <v/>
      </c>
      <c r="M55" t="str">
        <f>IFERROR(INDEX(記録入力!$A$4:$N$83,MATCH(計算①!$E55*10+COUNTIFS($E$1:$E55,$E55),記録入力!$Q$4:$Q$83,0),COLUMN()),"")</f>
        <v/>
      </c>
      <c r="N55" t="str">
        <f>IFERROR(INDEX(記録入力!$A$4:$N$83,MATCH(計算①!$E55*10+COUNTIFS($E$1:$E55,$E55),記録入力!$Q$4:$Q$83,0),COLUMN()),"")</f>
        <v/>
      </c>
      <c r="O55" t="s">
        <v>1266</v>
      </c>
    </row>
    <row r="56" spans="1:15" x14ac:dyDescent="0.2">
      <c r="A56" t="str">
        <f>IFERROR(INDEX(記録入力!$A$4:$N$83,MATCH(計算①!$E56*10+COUNTIFS($E$1:$E56,$E56),記録入力!$Q$4:$Q$83,0),COLUMN()),"")</f>
        <v/>
      </c>
      <c r="B56" t="str">
        <f>IFERROR(INDEX(記録入力!$A$4:$N$83,MATCH(計算①!$E56*10+COUNTIFS($E$1:$E56,$E56),記録入力!$Q$4:$Q$83,0),COLUMN()),"")</f>
        <v/>
      </c>
      <c r="C56" t="str">
        <f>IFERROR(INDEX(記録入力!$A$4:$N$83,MATCH(計算①!$E56*10+COUNTIFS($E$1:$E56,$E56),記録入力!$Q$4:$Q$83,0),COLUMN()),"")</f>
        <v/>
      </c>
      <c r="D56" t="str">
        <f>IFERROR(INDEX(記録入力!$A$4:$N$83,MATCH(計算①!$E56*10+COUNTIFS($E$1:$E56,$E56),記録入力!$Q$4:$Q$83,0),COLUMN()),"")</f>
        <v/>
      </c>
      <c r="E56" t="str">
        <f>IFERROR(SMALL(記録入力!$E$4:$E$83,ROW()),"")</f>
        <v/>
      </c>
      <c r="F56" t="str">
        <f>IFERROR(INDEX(記録入力!$A$4:$N$83,MATCH(計算①!$E56*10+COUNTIFS($E$1:$E56,$E56),記録入力!$Q$4:$Q$83,0),COLUMN()),"")</f>
        <v/>
      </c>
      <c r="G56" t="str">
        <f>IFERROR(INDEX(記録入力!$A$4:$N$83,MATCH(計算①!$E56*10+COUNTIFS($E$1:$E56,$E56),記録入力!$Q$4:$Q$83,0),COLUMN()),"")</f>
        <v/>
      </c>
      <c r="H56" t="str">
        <f>IFERROR(INDEX(記録入力!$A$4:$N$83,MATCH(計算①!$E56*10+COUNTIFS($E$1:$E56,$E56),記録入力!$Q$4:$Q$83,0),COLUMN()),"")</f>
        <v/>
      </c>
      <c r="I56" t="str">
        <f>IFERROR(INDEX(記録入力!$A$4:$N$83,MATCH(計算①!$E56*10+COUNTIFS($E$1:$E56,$E56),記録入力!$Q$4:$Q$83,0),COLUMN()),"")</f>
        <v/>
      </c>
      <c r="J56" t="str">
        <f>IFERROR(INDEX(記録入力!$A$4:$N$83,MATCH(計算①!$E56*10+COUNTIFS($E$1:$E56,$E56),記録入力!$Q$4:$Q$83,0),COLUMN()),"")</f>
        <v/>
      </c>
      <c r="K56" t="str">
        <f>IFERROR(INDEX(記録入力!$A$4:$N$83,MATCH(計算①!$E56*10+COUNTIFS($E$1:$E56,$E56),記録入力!$Q$4:$Q$83,0),COLUMN()),"")</f>
        <v/>
      </c>
      <c r="L56" t="str">
        <f>IFERROR(INDEX(記録入力!$A$4:$N$83,MATCH(計算①!$E56*10+COUNTIFS($E$1:$E56,$E56),記録入力!$Q$4:$Q$83,0),COLUMN()),"")</f>
        <v/>
      </c>
      <c r="M56" t="str">
        <f>IFERROR(INDEX(記録入力!$A$4:$N$83,MATCH(計算①!$E56*10+COUNTIFS($E$1:$E56,$E56),記録入力!$Q$4:$Q$83,0),COLUMN()),"")</f>
        <v/>
      </c>
      <c r="N56" t="str">
        <f>IFERROR(INDEX(記録入力!$A$4:$N$83,MATCH(計算①!$E56*10+COUNTIFS($E$1:$E56,$E56),記録入力!$Q$4:$Q$83,0),COLUMN()),"")</f>
        <v/>
      </c>
      <c r="O56" t="s">
        <v>1266</v>
      </c>
    </row>
    <row r="57" spans="1:15" x14ac:dyDescent="0.2">
      <c r="A57" t="str">
        <f>IFERROR(INDEX(記録入力!$A$4:$N$83,MATCH(計算①!$E57*10+COUNTIFS($E$1:$E57,$E57),記録入力!$Q$4:$Q$83,0),COLUMN()),"")</f>
        <v/>
      </c>
      <c r="B57" t="str">
        <f>IFERROR(INDEX(記録入力!$A$4:$N$83,MATCH(計算①!$E57*10+COUNTIFS($E$1:$E57,$E57),記録入力!$Q$4:$Q$83,0),COLUMN()),"")</f>
        <v/>
      </c>
      <c r="C57" t="str">
        <f>IFERROR(INDEX(記録入力!$A$4:$N$83,MATCH(計算①!$E57*10+COUNTIFS($E$1:$E57,$E57),記録入力!$Q$4:$Q$83,0),COLUMN()),"")</f>
        <v/>
      </c>
      <c r="D57" t="str">
        <f>IFERROR(INDEX(記録入力!$A$4:$N$83,MATCH(計算①!$E57*10+COUNTIFS($E$1:$E57,$E57),記録入力!$Q$4:$Q$83,0),COLUMN()),"")</f>
        <v/>
      </c>
      <c r="E57" t="str">
        <f>IFERROR(SMALL(記録入力!$E$4:$E$83,ROW()),"")</f>
        <v/>
      </c>
      <c r="F57" t="str">
        <f>IFERROR(INDEX(記録入力!$A$4:$N$83,MATCH(計算①!$E57*10+COUNTIFS($E$1:$E57,$E57),記録入力!$Q$4:$Q$83,0),COLUMN()),"")</f>
        <v/>
      </c>
      <c r="G57" t="str">
        <f>IFERROR(INDEX(記録入力!$A$4:$N$83,MATCH(計算①!$E57*10+COUNTIFS($E$1:$E57,$E57),記録入力!$Q$4:$Q$83,0),COLUMN()),"")</f>
        <v/>
      </c>
      <c r="H57" t="str">
        <f>IFERROR(INDEX(記録入力!$A$4:$N$83,MATCH(計算①!$E57*10+COUNTIFS($E$1:$E57,$E57),記録入力!$Q$4:$Q$83,0),COLUMN()),"")</f>
        <v/>
      </c>
      <c r="I57" t="str">
        <f>IFERROR(INDEX(記録入力!$A$4:$N$83,MATCH(計算①!$E57*10+COUNTIFS($E$1:$E57,$E57),記録入力!$Q$4:$Q$83,0),COLUMN()),"")</f>
        <v/>
      </c>
      <c r="J57" t="str">
        <f>IFERROR(INDEX(記録入力!$A$4:$N$83,MATCH(計算①!$E57*10+COUNTIFS($E$1:$E57,$E57),記録入力!$Q$4:$Q$83,0),COLUMN()),"")</f>
        <v/>
      </c>
      <c r="K57" t="str">
        <f>IFERROR(INDEX(記録入力!$A$4:$N$83,MATCH(計算①!$E57*10+COUNTIFS($E$1:$E57,$E57),記録入力!$Q$4:$Q$83,0),COLUMN()),"")</f>
        <v/>
      </c>
      <c r="L57" t="str">
        <f>IFERROR(INDEX(記録入力!$A$4:$N$83,MATCH(計算①!$E57*10+COUNTIFS($E$1:$E57,$E57),記録入力!$Q$4:$Q$83,0),COLUMN()),"")</f>
        <v/>
      </c>
      <c r="M57" t="str">
        <f>IFERROR(INDEX(記録入力!$A$4:$N$83,MATCH(計算①!$E57*10+COUNTIFS($E$1:$E57,$E57),記録入力!$Q$4:$Q$83,0),COLUMN()),"")</f>
        <v/>
      </c>
      <c r="N57" t="str">
        <f>IFERROR(INDEX(記録入力!$A$4:$N$83,MATCH(計算①!$E57*10+COUNTIFS($E$1:$E57,$E57),記録入力!$Q$4:$Q$83,0),COLUMN()),"")</f>
        <v/>
      </c>
      <c r="O57" t="s">
        <v>1266</v>
      </c>
    </row>
    <row r="58" spans="1:15" x14ac:dyDescent="0.2">
      <c r="A58" t="str">
        <f>IFERROR(INDEX(記録入力!$A$4:$N$83,MATCH(計算①!$E58*10+COUNTIFS($E$1:$E58,$E58),記録入力!$Q$4:$Q$83,0),COLUMN()),"")</f>
        <v/>
      </c>
      <c r="B58" t="str">
        <f>IFERROR(INDEX(記録入力!$A$4:$N$83,MATCH(計算①!$E58*10+COUNTIFS($E$1:$E58,$E58),記録入力!$Q$4:$Q$83,0),COLUMN()),"")</f>
        <v/>
      </c>
      <c r="C58" t="str">
        <f>IFERROR(INDEX(記録入力!$A$4:$N$83,MATCH(計算①!$E58*10+COUNTIFS($E$1:$E58,$E58),記録入力!$Q$4:$Q$83,0),COLUMN()),"")</f>
        <v/>
      </c>
      <c r="D58" t="str">
        <f>IFERROR(INDEX(記録入力!$A$4:$N$83,MATCH(計算①!$E58*10+COUNTIFS($E$1:$E58,$E58),記録入力!$Q$4:$Q$83,0),COLUMN()),"")</f>
        <v/>
      </c>
      <c r="E58" t="str">
        <f>IFERROR(SMALL(記録入力!$E$4:$E$83,ROW()),"")</f>
        <v/>
      </c>
      <c r="F58" t="str">
        <f>IFERROR(INDEX(記録入力!$A$4:$N$83,MATCH(計算①!$E58*10+COUNTIFS($E$1:$E58,$E58),記録入力!$Q$4:$Q$83,0),COLUMN()),"")</f>
        <v/>
      </c>
      <c r="G58" t="str">
        <f>IFERROR(INDEX(記録入力!$A$4:$N$83,MATCH(計算①!$E58*10+COUNTIFS($E$1:$E58,$E58),記録入力!$Q$4:$Q$83,0),COLUMN()),"")</f>
        <v/>
      </c>
      <c r="H58" t="str">
        <f>IFERROR(INDEX(記録入力!$A$4:$N$83,MATCH(計算①!$E58*10+COUNTIFS($E$1:$E58,$E58),記録入力!$Q$4:$Q$83,0),COLUMN()),"")</f>
        <v/>
      </c>
      <c r="I58" t="str">
        <f>IFERROR(INDEX(記録入力!$A$4:$N$83,MATCH(計算①!$E58*10+COUNTIFS($E$1:$E58,$E58),記録入力!$Q$4:$Q$83,0),COLUMN()),"")</f>
        <v/>
      </c>
      <c r="J58" t="str">
        <f>IFERROR(INDEX(記録入力!$A$4:$N$83,MATCH(計算①!$E58*10+COUNTIFS($E$1:$E58,$E58),記録入力!$Q$4:$Q$83,0),COLUMN()),"")</f>
        <v/>
      </c>
      <c r="K58" t="str">
        <f>IFERROR(INDEX(記録入力!$A$4:$N$83,MATCH(計算①!$E58*10+COUNTIFS($E$1:$E58,$E58),記録入力!$Q$4:$Q$83,0),COLUMN()),"")</f>
        <v/>
      </c>
      <c r="L58" t="str">
        <f>IFERROR(INDEX(記録入力!$A$4:$N$83,MATCH(計算①!$E58*10+COUNTIFS($E$1:$E58,$E58),記録入力!$Q$4:$Q$83,0),COLUMN()),"")</f>
        <v/>
      </c>
      <c r="M58" t="str">
        <f>IFERROR(INDEX(記録入力!$A$4:$N$83,MATCH(計算①!$E58*10+COUNTIFS($E$1:$E58,$E58),記録入力!$Q$4:$Q$83,0),COLUMN()),"")</f>
        <v/>
      </c>
      <c r="N58" t="str">
        <f>IFERROR(INDEX(記録入力!$A$4:$N$83,MATCH(計算①!$E58*10+COUNTIFS($E$1:$E58,$E58),記録入力!$Q$4:$Q$83,0),COLUMN()),"")</f>
        <v/>
      </c>
      <c r="O58" t="s">
        <v>1266</v>
      </c>
    </row>
    <row r="59" spans="1:15" x14ac:dyDescent="0.2">
      <c r="A59" t="str">
        <f>IFERROR(INDEX(記録入力!$A$4:$N$83,MATCH(計算①!$E59*10+COUNTIFS($E$1:$E59,$E59),記録入力!$Q$4:$Q$83,0),COLUMN()),"")</f>
        <v/>
      </c>
      <c r="B59" t="str">
        <f>IFERROR(INDEX(記録入力!$A$4:$N$83,MATCH(計算①!$E59*10+COUNTIFS($E$1:$E59,$E59),記録入力!$Q$4:$Q$83,0),COLUMN()),"")</f>
        <v/>
      </c>
      <c r="C59" t="str">
        <f>IFERROR(INDEX(記録入力!$A$4:$N$83,MATCH(計算①!$E59*10+COUNTIFS($E$1:$E59,$E59),記録入力!$Q$4:$Q$83,0),COLUMN()),"")</f>
        <v/>
      </c>
      <c r="D59" t="str">
        <f>IFERROR(INDEX(記録入力!$A$4:$N$83,MATCH(計算①!$E59*10+COUNTIFS($E$1:$E59,$E59),記録入力!$Q$4:$Q$83,0),COLUMN()),"")</f>
        <v/>
      </c>
      <c r="E59" t="str">
        <f>IFERROR(SMALL(記録入力!$E$4:$E$83,ROW()),"")</f>
        <v/>
      </c>
      <c r="F59" t="str">
        <f>IFERROR(INDEX(記録入力!$A$4:$N$83,MATCH(計算①!$E59*10+COUNTIFS($E$1:$E59,$E59),記録入力!$Q$4:$Q$83,0),COLUMN()),"")</f>
        <v/>
      </c>
      <c r="G59" t="str">
        <f>IFERROR(INDEX(記録入力!$A$4:$N$83,MATCH(計算①!$E59*10+COUNTIFS($E$1:$E59,$E59),記録入力!$Q$4:$Q$83,0),COLUMN()),"")</f>
        <v/>
      </c>
      <c r="H59" t="str">
        <f>IFERROR(INDEX(記録入力!$A$4:$N$83,MATCH(計算①!$E59*10+COUNTIFS($E$1:$E59,$E59),記録入力!$Q$4:$Q$83,0),COLUMN()),"")</f>
        <v/>
      </c>
      <c r="I59" t="str">
        <f>IFERROR(INDEX(記録入力!$A$4:$N$83,MATCH(計算①!$E59*10+COUNTIFS($E$1:$E59,$E59),記録入力!$Q$4:$Q$83,0),COLUMN()),"")</f>
        <v/>
      </c>
      <c r="J59" t="str">
        <f>IFERROR(INDEX(記録入力!$A$4:$N$83,MATCH(計算①!$E59*10+COUNTIFS($E$1:$E59,$E59),記録入力!$Q$4:$Q$83,0),COLUMN()),"")</f>
        <v/>
      </c>
      <c r="K59" t="str">
        <f>IFERROR(INDEX(記録入力!$A$4:$N$83,MATCH(計算①!$E59*10+COUNTIFS($E$1:$E59,$E59),記録入力!$Q$4:$Q$83,0),COLUMN()),"")</f>
        <v/>
      </c>
      <c r="L59" t="str">
        <f>IFERROR(INDEX(記録入力!$A$4:$N$83,MATCH(計算①!$E59*10+COUNTIFS($E$1:$E59,$E59),記録入力!$Q$4:$Q$83,0),COLUMN()),"")</f>
        <v/>
      </c>
      <c r="M59" t="str">
        <f>IFERROR(INDEX(記録入力!$A$4:$N$83,MATCH(計算①!$E59*10+COUNTIFS($E$1:$E59,$E59),記録入力!$Q$4:$Q$83,0),COLUMN()),"")</f>
        <v/>
      </c>
      <c r="N59" t="str">
        <f>IFERROR(INDEX(記録入力!$A$4:$N$83,MATCH(計算①!$E59*10+COUNTIFS($E$1:$E59,$E59),記録入力!$Q$4:$Q$83,0),COLUMN()),"")</f>
        <v/>
      </c>
      <c r="O59" t="s">
        <v>1266</v>
      </c>
    </row>
    <row r="60" spans="1:15" x14ac:dyDescent="0.2">
      <c r="A60" t="str">
        <f>IFERROR(INDEX(記録入力!$A$4:$N$83,MATCH(計算①!$E60*10+COUNTIFS($E$1:$E60,$E60),記録入力!$Q$4:$Q$83,0),COLUMN()),"")</f>
        <v/>
      </c>
      <c r="B60" t="str">
        <f>IFERROR(INDEX(記録入力!$A$4:$N$83,MATCH(計算①!$E60*10+COUNTIFS($E$1:$E60,$E60),記録入力!$Q$4:$Q$83,0),COLUMN()),"")</f>
        <v/>
      </c>
      <c r="C60" t="str">
        <f>IFERROR(INDEX(記録入力!$A$4:$N$83,MATCH(計算①!$E60*10+COUNTIFS($E$1:$E60,$E60),記録入力!$Q$4:$Q$83,0),COLUMN()),"")</f>
        <v/>
      </c>
      <c r="D60" t="str">
        <f>IFERROR(INDEX(記録入力!$A$4:$N$83,MATCH(計算①!$E60*10+COUNTIFS($E$1:$E60,$E60),記録入力!$Q$4:$Q$83,0),COLUMN()),"")</f>
        <v/>
      </c>
      <c r="E60" t="str">
        <f>IFERROR(SMALL(記録入力!$E$4:$E$83,ROW()),"")</f>
        <v/>
      </c>
      <c r="F60" t="str">
        <f>IFERROR(INDEX(記録入力!$A$4:$N$83,MATCH(計算①!$E60*10+COUNTIFS($E$1:$E60,$E60),記録入力!$Q$4:$Q$83,0),COLUMN()),"")</f>
        <v/>
      </c>
      <c r="G60" t="str">
        <f>IFERROR(INDEX(記録入力!$A$4:$N$83,MATCH(計算①!$E60*10+COUNTIFS($E$1:$E60,$E60),記録入力!$Q$4:$Q$83,0),COLUMN()),"")</f>
        <v/>
      </c>
      <c r="H60" t="str">
        <f>IFERROR(INDEX(記録入力!$A$4:$N$83,MATCH(計算①!$E60*10+COUNTIFS($E$1:$E60,$E60),記録入力!$Q$4:$Q$83,0),COLUMN()),"")</f>
        <v/>
      </c>
      <c r="I60" t="str">
        <f>IFERROR(INDEX(記録入力!$A$4:$N$83,MATCH(計算①!$E60*10+COUNTIFS($E$1:$E60,$E60),記録入力!$Q$4:$Q$83,0),COLUMN()),"")</f>
        <v/>
      </c>
      <c r="J60" t="str">
        <f>IFERROR(INDEX(記録入力!$A$4:$N$83,MATCH(計算①!$E60*10+COUNTIFS($E$1:$E60,$E60),記録入力!$Q$4:$Q$83,0),COLUMN()),"")</f>
        <v/>
      </c>
      <c r="K60" t="str">
        <f>IFERROR(INDEX(記録入力!$A$4:$N$83,MATCH(計算①!$E60*10+COUNTIFS($E$1:$E60,$E60),記録入力!$Q$4:$Q$83,0),COLUMN()),"")</f>
        <v/>
      </c>
      <c r="L60" t="str">
        <f>IFERROR(INDEX(記録入力!$A$4:$N$83,MATCH(計算①!$E60*10+COUNTIFS($E$1:$E60,$E60),記録入力!$Q$4:$Q$83,0),COLUMN()),"")</f>
        <v/>
      </c>
      <c r="M60" t="str">
        <f>IFERROR(INDEX(記録入力!$A$4:$N$83,MATCH(計算①!$E60*10+COUNTIFS($E$1:$E60,$E60),記録入力!$Q$4:$Q$83,0),COLUMN()),"")</f>
        <v/>
      </c>
      <c r="N60" t="str">
        <f>IFERROR(INDEX(記録入力!$A$4:$N$83,MATCH(計算①!$E60*10+COUNTIFS($E$1:$E60,$E60),記録入力!$Q$4:$Q$83,0),COLUMN()),"")</f>
        <v/>
      </c>
      <c r="O60" t="s">
        <v>1266</v>
      </c>
    </row>
    <row r="61" spans="1:15" x14ac:dyDescent="0.2">
      <c r="A61" t="str">
        <f>IFERROR(INDEX(記録入力!$A$4:$N$83,MATCH(計算①!$E61*10+COUNTIFS($E$1:$E61,$E61),記録入力!$Q$4:$Q$83,0),COLUMN()),"")</f>
        <v/>
      </c>
      <c r="B61" t="str">
        <f>IFERROR(INDEX(記録入力!$A$4:$N$83,MATCH(計算①!$E61*10+COUNTIFS($E$1:$E61,$E61),記録入力!$Q$4:$Q$83,0),COLUMN()),"")</f>
        <v/>
      </c>
      <c r="C61" t="str">
        <f>IFERROR(INDEX(記録入力!$A$4:$N$83,MATCH(計算①!$E61*10+COUNTIFS($E$1:$E61,$E61),記録入力!$Q$4:$Q$83,0),COLUMN()),"")</f>
        <v/>
      </c>
      <c r="D61" t="str">
        <f>IFERROR(INDEX(記録入力!$A$4:$N$83,MATCH(計算①!$E61*10+COUNTIFS($E$1:$E61,$E61),記録入力!$Q$4:$Q$83,0),COLUMN()),"")</f>
        <v/>
      </c>
      <c r="E61" t="str">
        <f>IFERROR(SMALL(記録入力!$E$4:$E$83,ROW()),"")</f>
        <v/>
      </c>
      <c r="F61" t="str">
        <f>IFERROR(INDEX(記録入力!$A$4:$N$83,MATCH(計算①!$E61*10+COUNTIFS($E$1:$E61,$E61),記録入力!$Q$4:$Q$83,0),COLUMN()),"")</f>
        <v/>
      </c>
      <c r="G61" t="str">
        <f>IFERROR(INDEX(記録入力!$A$4:$N$83,MATCH(計算①!$E61*10+COUNTIFS($E$1:$E61,$E61),記録入力!$Q$4:$Q$83,0),COLUMN()),"")</f>
        <v/>
      </c>
      <c r="H61" t="str">
        <f>IFERROR(INDEX(記録入力!$A$4:$N$83,MATCH(計算①!$E61*10+COUNTIFS($E$1:$E61,$E61),記録入力!$Q$4:$Q$83,0),COLUMN()),"")</f>
        <v/>
      </c>
      <c r="I61" t="str">
        <f>IFERROR(INDEX(記録入力!$A$4:$N$83,MATCH(計算①!$E61*10+COUNTIFS($E$1:$E61,$E61),記録入力!$Q$4:$Q$83,0),COLUMN()),"")</f>
        <v/>
      </c>
      <c r="J61" t="str">
        <f>IFERROR(INDEX(記録入力!$A$4:$N$83,MATCH(計算①!$E61*10+COUNTIFS($E$1:$E61,$E61),記録入力!$Q$4:$Q$83,0),COLUMN()),"")</f>
        <v/>
      </c>
      <c r="K61" t="str">
        <f>IFERROR(INDEX(記録入力!$A$4:$N$83,MATCH(計算①!$E61*10+COUNTIFS($E$1:$E61,$E61),記録入力!$Q$4:$Q$83,0),COLUMN()),"")</f>
        <v/>
      </c>
      <c r="L61" t="str">
        <f>IFERROR(INDEX(記録入力!$A$4:$N$83,MATCH(計算①!$E61*10+COUNTIFS($E$1:$E61,$E61),記録入力!$Q$4:$Q$83,0),COLUMN()),"")</f>
        <v/>
      </c>
      <c r="M61" t="str">
        <f>IFERROR(INDEX(記録入力!$A$4:$N$83,MATCH(計算①!$E61*10+COUNTIFS($E$1:$E61,$E61),記録入力!$Q$4:$Q$83,0),COLUMN()),"")</f>
        <v/>
      </c>
      <c r="N61" t="str">
        <f>IFERROR(INDEX(記録入力!$A$4:$N$83,MATCH(計算①!$E61*10+COUNTIFS($E$1:$E61,$E61),記録入力!$Q$4:$Q$83,0),COLUMN()),"")</f>
        <v/>
      </c>
      <c r="O61" t="s">
        <v>1266</v>
      </c>
    </row>
    <row r="62" spans="1:15" x14ac:dyDescent="0.2">
      <c r="A62" t="str">
        <f>IFERROR(INDEX(記録入力!$A$4:$N$83,MATCH(計算①!$E62*10+COUNTIFS($E$1:$E62,$E62),記録入力!$Q$4:$Q$83,0),COLUMN()),"")</f>
        <v/>
      </c>
      <c r="B62" t="str">
        <f>IFERROR(INDEX(記録入力!$A$4:$N$83,MATCH(計算①!$E62*10+COUNTIFS($E$1:$E62,$E62),記録入力!$Q$4:$Q$83,0),COLUMN()),"")</f>
        <v/>
      </c>
      <c r="C62" t="str">
        <f>IFERROR(INDEX(記録入力!$A$4:$N$83,MATCH(計算①!$E62*10+COUNTIFS($E$1:$E62,$E62),記録入力!$Q$4:$Q$83,0),COLUMN()),"")</f>
        <v/>
      </c>
      <c r="D62" t="str">
        <f>IFERROR(INDEX(記録入力!$A$4:$N$83,MATCH(計算①!$E62*10+COUNTIFS($E$1:$E62,$E62),記録入力!$Q$4:$Q$83,0),COLUMN()),"")</f>
        <v/>
      </c>
      <c r="E62" t="str">
        <f>IFERROR(SMALL(記録入力!$E$4:$E$83,ROW()),"")</f>
        <v/>
      </c>
      <c r="F62" t="str">
        <f>IFERROR(INDEX(記録入力!$A$4:$N$83,MATCH(計算①!$E62*10+COUNTIFS($E$1:$E62,$E62),記録入力!$Q$4:$Q$83,0),COLUMN()),"")</f>
        <v/>
      </c>
      <c r="G62" t="str">
        <f>IFERROR(INDEX(記録入力!$A$4:$N$83,MATCH(計算①!$E62*10+COUNTIFS($E$1:$E62,$E62),記録入力!$Q$4:$Q$83,0),COLUMN()),"")</f>
        <v/>
      </c>
      <c r="H62" t="str">
        <f>IFERROR(INDEX(記録入力!$A$4:$N$83,MATCH(計算①!$E62*10+COUNTIFS($E$1:$E62,$E62),記録入力!$Q$4:$Q$83,0),COLUMN()),"")</f>
        <v/>
      </c>
      <c r="I62" t="str">
        <f>IFERROR(INDEX(記録入力!$A$4:$N$83,MATCH(計算①!$E62*10+COUNTIFS($E$1:$E62,$E62),記録入力!$Q$4:$Q$83,0),COLUMN()),"")</f>
        <v/>
      </c>
      <c r="J62" t="str">
        <f>IFERROR(INDEX(記録入力!$A$4:$N$83,MATCH(計算①!$E62*10+COUNTIFS($E$1:$E62,$E62),記録入力!$Q$4:$Q$83,0),COLUMN()),"")</f>
        <v/>
      </c>
      <c r="K62" t="str">
        <f>IFERROR(INDEX(記録入力!$A$4:$N$83,MATCH(計算①!$E62*10+COUNTIFS($E$1:$E62,$E62),記録入力!$Q$4:$Q$83,0),COLUMN()),"")</f>
        <v/>
      </c>
      <c r="L62" t="str">
        <f>IFERROR(INDEX(記録入力!$A$4:$N$83,MATCH(計算①!$E62*10+COUNTIFS($E$1:$E62,$E62),記録入力!$Q$4:$Q$83,0),COLUMN()),"")</f>
        <v/>
      </c>
      <c r="M62" t="str">
        <f>IFERROR(INDEX(記録入力!$A$4:$N$83,MATCH(計算①!$E62*10+COUNTIFS($E$1:$E62,$E62),記録入力!$Q$4:$Q$83,0),COLUMN()),"")</f>
        <v/>
      </c>
      <c r="N62" t="str">
        <f>IFERROR(INDEX(記録入力!$A$4:$N$83,MATCH(計算①!$E62*10+COUNTIFS($E$1:$E62,$E62),記録入力!$Q$4:$Q$83,0),COLUMN()),"")</f>
        <v/>
      </c>
      <c r="O62" t="s">
        <v>1266</v>
      </c>
    </row>
    <row r="63" spans="1:15" x14ac:dyDescent="0.2">
      <c r="A63" t="str">
        <f>IFERROR(INDEX(記録入力!$A$4:$N$83,MATCH(計算①!$E63*10+COUNTIFS($E$1:$E63,$E63),記録入力!$Q$4:$Q$83,0),COLUMN()),"")</f>
        <v/>
      </c>
      <c r="B63" t="str">
        <f>IFERROR(INDEX(記録入力!$A$4:$N$83,MATCH(計算①!$E63*10+COUNTIFS($E$1:$E63,$E63),記録入力!$Q$4:$Q$83,0),COLUMN()),"")</f>
        <v/>
      </c>
      <c r="C63" t="str">
        <f>IFERROR(INDEX(記録入力!$A$4:$N$83,MATCH(計算①!$E63*10+COUNTIFS($E$1:$E63,$E63),記録入力!$Q$4:$Q$83,0),COLUMN()),"")</f>
        <v/>
      </c>
      <c r="D63" t="str">
        <f>IFERROR(INDEX(記録入力!$A$4:$N$83,MATCH(計算①!$E63*10+COUNTIFS($E$1:$E63,$E63),記録入力!$Q$4:$Q$83,0),COLUMN()),"")</f>
        <v/>
      </c>
      <c r="E63" t="str">
        <f>IFERROR(SMALL(記録入力!$E$4:$E$83,ROW()),"")</f>
        <v/>
      </c>
      <c r="F63" t="str">
        <f>IFERROR(INDEX(記録入力!$A$4:$N$83,MATCH(計算①!$E63*10+COUNTIFS($E$1:$E63,$E63),記録入力!$Q$4:$Q$83,0),COLUMN()),"")</f>
        <v/>
      </c>
      <c r="G63" t="str">
        <f>IFERROR(INDEX(記録入力!$A$4:$N$83,MATCH(計算①!$E63*10+COUNTIFS($E$1:$E63,$E63),記録入力!$Q$4:$Q$83,0),COLUMN()),"")</f>
        <v/>
      </c>
      <c r="H63" t="str">
        <f>IFERROR(INDEX(記録入力!$A$4:$N$83,MATCH(計算①!$E63*10+COUNTIFS($E$1:$E63,$E63),記録入力!$Q$4:$Q$83,0),COLUMN()),"")</f>
        <v/>
      </c>
      <c r="I63" t="str">
        <f>IFERROR(INDEX(記録入力!$A$4:$N$83,MATCH(計算①!$E63*10+COUNTIFS($E$1:$E63,$E63),記録入力!$Q$4:$Q$83,0),COLUMN()),"")</f>
        <v/>
      </c>
      <c r="J63" t="str">
        <f>IFERROR(INDEX(記録入力!$A$4:$N$83,MATCH(計算①!$E63*10+COUNTIFS($E$1:$E63,$E63),記録入力!$Q$4:$Q$83,0),COLUMN()),"")</f>
        <v/>
      </c>
      <c r="K63" t="str">
        <f>IFERROR(INDEX(記録入力!$A$4:$N$83,MATCH(計算①!$E63*10+COUNTIFS($E$1:$E63,$E63),記録入力!$Q$4:$Q$83,0),COLUMN()),"")</f>
        <v/>
      </c>
      <c r="L63" t="str">
        <f>IFERROR(INDEX(記録入力!$A$4:$N$83,MATCH(計算①!$E63*10+COUNTIFS($E$1:$E63,$E63),記録入力!$Q$4:$Q$83,0),COLUMN()),"")</f>
        <v/>
      </c>
      <c r="M63" t="str">
        <f>IFERROR(INDEX(記録入力!$A$4:$N$83,MATCH(計算①!$E63*10+COUNTIFS($E$1:$E63,$E63),記録入力!$Q$4:$Q$83,0),COLUMN()),"")</f>
        <v/>
      </c>
      <c r="N63" t="str">
        <f>IFERROR(INDEX(記録入力!$A$4:$N$83,MATCH(計算①!$E63*10+COUNTIFS($E$1:$E63,$E63),記録入力!$Q$4:$Q$83,0),COLUMN()),"")</f>
        <v/>
      </c>
      <c r="O63" t="s">
        <v>1266</v>
      </c>
    </row>
    <row r="64" spans="1:15" x14ac:dyDescent="0.2">
      <c r="A64" t="str">
        <f>IFERROR(INDEX(記録入力!$A$4:$N$83,MATCH(計算①!$E64*10+COUNTIFS($E$1:$E64,$E64),記録入力!$Q$4:$Q$83,0),COLUMN()),"")</f>
        <v/>
      </c>
      <c r="B64" t="str">
        <f>IFERROR(INDEX(記録入力!$A$4:$N$83,MATCH(計算①!$E64*10+COUNTIFS($E$1:$E64,$E64),記録入力!$Q$4:$Q$83,0),COLUMN()),"")</f>
        <v/>
      </c>
      <c r="C64" t="str">
        <f>IFERROR(INDEX(記録入力!$A$4:$N$83,MATCH(計算①!$E64*10+COUNTIFS($E$1:$E64,$E64),記録入力!$Q$4:$Q$83,0),COLUMN()),"")</f>
        <v/>
      </c>
      <c r="D64" t="str">
        <f>IFERROR(INDEX(記録入力!$A$4:$N$83,MATCH(計算①!$E64*10+COUNTIFS($E$1:$E64,$E64),記録入力!$Q$4:$Q$83,0),COLUMN()),"")</f>
        <v/>
      </c>
      <c r="E64" t="str">
        <f>IFERROR(SMALL(記録入力!$E$4:$E$83,ROW()),"")</f>
        <v/>
      </c>
      <c r="F64" t="str">
        <f>IFERROR(INDEX(記録入力!$A$4:$N$83,MATCH(計算①!$E64*10+COUNTIFS($E$1:$E64,$E64),記録入力!$Q$4:$Q$83,0),COLUMN()),"")</f>
        <v/>
      </c>
      <c r="G64" t="str">
        <f>IFERROR(INDEX(記録入力!$A$4:$N$83,MATCH(計算①!$E64*10+COUNTIFS($E$1:$E64,$E64),記録入力!$Q$4:$Q$83,0),COLUMN()),"")</f>
        <v/>
      </c>
      <c r="H64" t="str">
        <f>IFERROR(INDEX(記録入力!$A$4:$N$83,MATCH(計算①!$E64*10+COUNTIFS($E$1:$E64,$E64),記録入力!$Q$4:$Q$83,0),COLUMN()),"")</f>
        <v/>
      </c>
      <c r="I64" t="str">
        <f>IFERROR(INDEX(記録入力!$A$4:$N$83,MATCH(計算①!$E64*10+COUNTIFS($E$1:$E64,$E64),記録入力!$Q$4:$Q$83,0),COLUMN()),"")</f>
        <v/>
      </c>
      <c r="J64" t="str">
        <f>IFERROR(INDEX(記録入力!$A$4:$N$83,MATCH(計算①!$E64*10+COUNTIFS($E$1:$E64,$E64),記録入力!$Q$4:$Q$83,0),COLUMN()),"")</f>
        <v/>
      </c>
      <c r="K64" t="str">
        <f>IFERROR(INDEX(記録入力!$A$4:$N$83,MATCH(計算①!$E64*10+COUNTIFS($E$1:$E64,$E64),記録入力!$Q$4:$Q$83,0),COLUMN()),"")</f>
        <v/>
      </c>
      <c r="L64" t="str">
        <f>IFERROR(INDEX(記録入力!$A$4:$N$83,MATCH(計算①!$E64*10+COUNTIFS($E$1:$E64,$E64),記録入力!$Q$4:$Q$83,0),COLUMN()),"")</f>
        <v/>
      </c>
      <c r="M64" t="str">
        <f>IFERROR(INDEX(記録入力!$A$4:$N$83,MATCH(計算①!$E64*10+COUNTIFS($E$1:$E64,$E64),記録入力!$Q$4:$Q$83,0),COLUMN()),"")</f>
        <v/>
      </c>
      <c r="N64" t="str">
        <f>IFERROR(INDEX(記録入力!$A$4:$N$83,MATCH(計算①!$E64*10+COUNTIFS($E$1:$E64,$E64),記録入力!$Q$4:$Q$83,0),COLUMN()),"")</f>
        <v/>
      </c>
      <c r="O64" t="s">
        <v>1266</v>
      </c>
    </row>
    <row r="65" spans="1:15" x14ac:dyDescent="0.2">
      <c r="A65" t="str">
        <f>IFERROR(INDEX(記録入力!$A$4:$N$83,MATCH(計算①!$E65*10+COUNTIFS($E$1:$E65,$E65),記録入力!$Q$4:$Q$83,0),COLUMN()),"")</f>
        <v/>
      </c>
      <c r="B65" t="str">
        <f>IFERROR(INDEX(記録入力!$A$4:$N$83,MATCH(計算①!$E65*10+COUNTIFS($E$1:$E65,$E65),記録入力!$Q$4:$Q$83,0),COLUMN()),"")</f>
        <v/>
      </c>
      <c r="C65" t="str">
        <f>IFERROR(INDEX(記録入力!$A$4:$N$83,MATCH(計算①!$E65*10+COUNTIFS($E$1:$E65,$E65),記録入力!$Q$4:$Q$83,0),COLUMN()),"")</f>
        <v/>
      </c>
      <c r="D65" t="str">
        <f>IFERROR(INDEX(記録入力!$A$4:$N$83,MATCH(計算①!$E65*10+COUNTIFS($E$1:$E65,$E65),記録入力!$Q$4:$Q$83,0),COLUMN()),"")</f>
        <v/>
      </c>
      <c r="E65" t="str">
        <f>IFERROR(SMALL(記録入力!$E$4:$E$83,ROW()),"")</f>
        <v/>
      </c>
      <c r="F65" t="str">
        <f>IFERROR(INDEX(記録入力!$A$4:$N$83,MATCH(計算①!$E65*10+COUNTIFS($E$1:$E65,$E65),記録入力!$Q$4:$Q$83,0),COLUMN()),"")</f>
        <v/>
      </c>
      <c r="G65" t="str">
        <f>IFERROR(INDEX(記録入力!$A$4:$N$83,MATCH(計算①!$E65*10+COUNTIFS($E$1:$E65,$E65),記録入力!$Q$4:$Q$83,0),COLUMN()),"")</f>
        <v/>
      </c>
      <c r="H65" t="str">
        <f>IFERROR(INDEX(記録入力!$A$4:$N$83,MATCH(計算①!$E65*10+COUNTIFS($E$1:$E65,$E65),記録入力!$Q$4:$Q$83,0),COLUMN()),"")</f>
        <v/>
      </c>
      <c r="I65" t="str">
        <f>IFERROR(INDEX(記録入力!$A$4:$N$83,MATCH(計算①!$E65*10+COUNTIFS($E$1:$E65,$E65),記録入力!$Q$4:$Q$83,0),COLUMN()),"")</f>
        <v/>
      </c>
      <c r="J65" t="str">
        <f>IFERROR(INDEX(記録入力!$A$4:$N$83,MATCH(計算①!$E65*10+COUNTIFS($E$1:$E65,$E65),記録入力!$Q$4:$Q$83,0),COLUMN()),"")</f>
        <v/>
      </c>
      <c r="K65" t="str">
        <f>IFERROR(INDEX(記録入力!$A$4:$N$83,MATCH(計算①!$E65*10+COUNTIFS($E$1:$E65,$E65),記録入力!$Q$4:$Q$83,0),COLUMN()),"")</f>
        <v/>
      </c>
      <c r="L65" t="str">
        <f>IFERROR(INDEX(記録入力!$A$4:$N$83,MATCH(計算①!$E65*10+COUNTIFS($E$1:$E65,$E65),記録入力!$Q$4:$Q$83,0),COLUMN()),"")</f>
        <v/>
      </c>
      <c r="M65" t="str">
        <f>IFERROR(INDEX(記録入力!$A$4:$N$83,MATCH(計算①!$E65*10+COUNTIFS($E$1:$E65,$E65),記録入力!$Q$4:$Q$83,0),COLUMN()),"")</f>
        <v/>
      </c>
      <c r="N65" t="str">
        <f>IFERROR(INDEX(記録入力!$A$4:$N$83,MATCH(計算①!$E65*10+COUNTIFS($E$1:$E65,$E65),記録入力!$Q$4:$Q$83,0),COLUMN()),"")</f>
        <v/>
      </c>
      <c r="O65" t="s">
        <v>1266</v>
      </c>
    </row>
    <row r="66" spans="1:15" x14ac:dyDescent="0.2">
      <c r="A66" t="str">
        <f>IFERROR(INDEX(記録入力!$A$4:$N$83,MATCH(計算①!$E66*10+COUNTIFS($E$1:$E66,$E66),記録入力!$Q$4:$Q$83,0),COLUMN()),"")</f>
        <v/>
      </c>
      <c r="B66" t="str">
        <f>IFERROR(INDEX(記録入力!$A$4:$N$83,MATCH(計算①!$E66*10+COUNTIFS($E$1:$E66,$E66),記録入力!$Q$4:$Q$83,0),COLUMN()),"")</f>
        <v/>
      </c>
      <c r="C66" t="str">
        <f>IFERROR(INDEX(記録入力!$A$4:$N$83,MATCH(計算①!$E66*10+COUNTIFS($E$1:$E66,$E66),記録入力!$Q$4:$Q$83,0),COLUMN()),"")</f>
        <v/>
      </c>
      <c r="D66" t="str">
        <f>IFERROR(INDEX(記録入力!$A$4:$N$83,MATCH(計算①!$E66*10+COUNTIFS($E$1:$E66,$E66),記録入力!$Q$4:$Q$83,0),COLUMN()),"")</f>
        <v/>
      </c>
      <c r="E66" t="str">
        <f>IFERROR(SMALL(記録入力!$E$4:$E$83,ROW()),"")</f>
        <v/>
      </c>
      <c r="F66" t="str">
        <f>IFERROR(INDEX(記録入力!$A$4:$N$83,MATCH(計算①!$E66*10+COUNTIFS($E$1:$E66,$E66),記録入力!$Q$4:$Q$83,0),COLUMN()),"")</f>
        <v/>
      </c>
      <c r="G66" t="str">
        <f>IFERROR(INDEX(記録入力!$A$4:$N$83,MATCH(計算①!$E66*10+COUNTIFS($E$1:$E66,$E66),記録入力!$Q$4:$Q$83,0),COLUMN()),"")</f>
        <v/>
      </c>
      <c r="H66" t="str">
        <f>IFERROR(INDEX(記録入力!$A$4:$N$83,MATCH(計算①!$E66*10+COUNTIFS($E$1:$E66,$E66),記録入力!$Q$4:$Q$83,0),COLUMN()),"")</f>
        <v/>
      </c>
      <c r="I66" t="str">
        <f>IFERROR(INDEX(記録入力!$A$4:$N$83,MATCH(計算①!$E66*10+COUNTIFS($E$1:$E66,$E66),記録入力!$Q$4:$Q$83,0),COLUMN()),"")</f>
        <v/>
      </c>
      <c r="J66" t="str">
        <f>IFERROR(INDEX(記録入力!$A$4:$N$83,MATCH(計算①!$E66*10+COUNTIFS($E$1:$E66,$E66),記録入力!$Q$4:$Q$83,0),COLUMN()),"")</f>
        <v/>
      </c>
      <c r="K66" t="str">
        <f>IFERROR(INDEX(記録入力!$A$4:$N$83,MATCH(計算①!$E66*10+COUNTIFS($E$1:$E66,$E66),記録入力!$Q$4:$Q$83,0),COLUMN()),"")</f>
        <v/>
      </c>
      <c r="L66" t="str">
        <f>IFERROR(INDEX(記録入力!$A$4:$N$83,MATCH(計算①!$E66*10+COUNTIFS($E$1:$E66,$E66),記録入力!$Q$4:$Q$83,0),COLUMN()),"")</f>
        <v/>
      </c>
      <c r="M66" t="str">
        <f>IFERROR(INDEX(記録入力!$A$4:$N$83,MATCH(計算①!$E66*10+COUNTIFS($E$1:$E66,$E66),記録入力!$Q$4:$Q$83,0),COLUMN()),"")</f>
        <v/>
      </c>
      <c r="N66" t="str">
        <f>IFERROR(INDEX(記録入力!$A$4:$N$83,MATCH(計算①!$E66*10+COUNTIFS($E$1:$E66,$E66),記録入力!$Q$4:$Q$83,0),COLUMN()),"")</f>
        <v/>
      </c>
      <c r="O66" t="s">
        <v>1266</v>
      </c>
    </row>
    <row r="67" spans="1:15" x14ac:dyDescent="0.2">
      <c r="A67" t="str">
        <f>IFERROR(INDEX(記録入力!$A$4:$N$83,MATCH(計算①!$E67*10+COUNTIFS($E$1:$E67,$E67),記録入力!$Q$4:$Q$83,0),COLUMN()),"")</f>
        <v/>
      </c>
      <c r="B67" t="str">
        <f>IFERROR(INDEX(記録入力!$A$4:$N$83,MATCH(計算①!$E67*10+COUNTIFS($E$1:$E67,$E67),記録入力!$Q$4:$Q$83,0),COLUMN()),"")</f>
        <v/>
      </c>
      <c r="C67" t="str">
        <f>IFERROR(INDEX(記録入力!$A$4:$N$83,MATCH(計算①!$E67*10+COUNTIFS($E$1:$E67,$E67),記録入力!$Q$4:$Q$83,0),COLUMN()),"")</f>
        <v/>
      </c>
      <c r="D67" t="str">
        <f>IFERROR(INDEX(記録入力!$A$4:$N$83,MATCH(計算①!$E67*10+COUNTIFS($E$1:$E67,$E67),記録入力!$Q$4:$Q$83,0),COLUMN()),"")</f>
        <v/>
      </c>
      <c r="E67" t="str">
        <f>IFERROR(SMALL(記録入力!$E$4:$E$83,ROW()),"")</f>
        <v/>
      </c>
      <c r="F67" t="str">
        <f>IFERROR(INDEX(記録入力!$A$4:$N$83,MATCH(計算①!$E67*10+COUNTIFS($E$1:$E67,$E67),記録入力!$Q$4:$Q$83,0),COLUMN()),"")</f>
        <v/>
      </c>
      <c r="G67" t="str">
        <f>IFERROR(INDEX(記録入力!$A$4:$N$83,MATCH(計算①!$E67*10+COUNTIFS($E$1:$E67,$E67),記録入力!$Q$4:$Q$83,0),COLUMN()),"")</f>
        <v/>
      </c>
      <c r="H67" t="str">
        <f>IFERROR(INDEX(記録入力!$A$4:$N$83,MATCH(計算①!$E67*10+COUNTIFS($E$1:$E67,$E67),記録入力!$Q$4:$Q$83,0),COLUMN()),"")</f>
        <v/>
      </c>
      <c r="I67" t="str">
        <f>IFERROR(INDEX(記録入力!$A$4:$N$83,MATCH(計算①!$E67*10+COUNTIFS($E$1:$E67,$E67),記録入力!$Q$4:$Q$83,0),COLUMN()),"")</f>
        <v/>
      </c>
      <c r="J67" t="str">
        <f>IFERROR(INDEX(記録入力!$A$4:$N$83,MATCH(計算①!$E67*10+COUNTIFS($E$1:$E67,$E67),記録入力!$Q$4:$Q$83,0),COLUMN()),"")</f>
        <v/>
      </c>
      <c r="K67" t="str">
        <f>IFERROR(INDEX(記録入力!$A$4:$N$83,MATCH(計算①!$E67*10+COUNTIFS($E$1:$E67,$E67),記録入力!$Q$4:$Q$83,0),COLUMN()),"")</f>
        <v/>
      </c>
      <c r="L67" t="str">
        <f>IFERROR(INDEX(記録入力!$A$4:$N$83,MATCH(計算①!$E67*10+COUNTIFS($E$1:$E67,$E67),記録入力!$Q$4:$Q$83,0),COLUMN()),"")</f>
        <v/>
      </c>
      <c r="M67" t="str">
        <f>IFERROR(INDEX(記録入力!$A$4:$N$83,MATCH(計算①!$E67*10+COUNTIFS($E$1:$E67,$E67),記録入力!$Q$4:$Q$83,0),COLUMN()),"")</f>
        <v/>
      </c>
      <c r="N67" t="str">
        <f>IFERROR(INDEX(記録入力!$A$4:$N$83,MATCH(計算①!$E67*10+COUNTIFS($E$1:$E67,$E67),記録入力!$Q$4:$Q$83,0),COLUMN()),"")</f>
        <v/>
      </c>
      <c r="O67" t="s">
        <v>1266</v>
      </c>
    </row>
    <row r="68" spans="1:15" x14ac:dyDescent="0.2">
      <c r="A68" t="str">
        <f>IFERROR(INDEX(記録入力!$A$4:$N$83,MATCH(計算①!$E68*10+COUNTIFS($E$1:$E68,$E68),記録入力!$Q$4:$Q$83,0),COLUMN()),"")</f>
        <v/>
      </c>
      <c r="B68" t="str">
        <f>IFERROR(INDEX(記録入力!$A$4:$N$83,MATCH(計算①!$E68*10+COUNTIFS($E$1:$E68,$E68),記録入力!$Q$4:$Q$83,0),COLUMN()),"")</f>
        <v/>
      </c>
      <c r="C68" t="str">
        <f>IFERROR(INDEX(記録入力!$A$4:$N$83,MATCH(計算①!$E68*10+COUNTIFS($E$1:$E68,$E68),記録入力!$Q$4:$Q$83,0),COLUMN()),"")</f>
        <v/>
      </c>
      <c r="D68" t="str">
        <f>IFERROR(INDEX(記録入力!$A$4:$N$83,MATCH(計算①!$E68*10+COUNTIFS($E$1:$E68,$E68),記録入力!$Q$4:$Q$83,0),COLUMN()),"")</f>
        <v/>
      </c>
      <c r="E68" t="str">
        <f>IFERROR(SMALL(記録入力!$E$4:$E$83,ROW()),"")</f>
        <v/>
      </c>
      <c r="F68" t="str">
        <f>IFERROR(INDEX(記録入力!$A$4:$N$83,MATCH(計算①!$E68*10+COUNTIFS($E$1:$E68,$E68),記録入力!$Q$4:$Q$83,0),COLUMN()),"")</f>
        <v/>
      </c>
      <c r="G68" t="str">
        <f>IFERROR(INDEX(記録入力!$A$4:$N$83,MATCH(計算①!$E68*10+COUNTIFS($E$1:$E68,$E68),記録入力!$Q$4:$Q$83,0),COLUMN()),"")</f>
        <v/>
      </c>
      <c r="H68" t="str">
        <f>IFERROR(INDEX(記録入力!$A$4:$N$83,MATCH(計算①!$E68*10+COUNTIFS($E$1:$E68,$E68),記録入力!$Q$4:$Q$83,0),COLUMN()),"")</f>
        <v/>
      </c>
      <c r="I68" t="str">
        <f>IFERROR(INDEX(記録入力!$A$4:$N$83,MATCH(計算①!$E68*10+COUNTIFS($E$1:$E68,$E68),記録入力!$Q$4:$Q$83,0),COLUMN()),"")</f>
        <v/>
      </c>
      <c r="J68" t="str">
        <f>IFERROR(INDEX(記録入力!$A$4:$N$83,MATCH(計算①!$E68*10+COUNTIFS($E$1:$E68,$E68),記録入力!$Q$4:$Q$83,0),COLUMN()),"")</f>
        <v/>
      </c>
      <c r="K68" t="str">
        <f>IFERROR(INDEX(記録入力!$A$4:$N$83,MATCH(計算①!$E68*10+COUNTIFS($E$1:$E68,$E68),記録入力!$Q$4:$Q$83,0),COLUMN()),"")</f>
        <v/>
      </c>
      <c r="L68" t="str">
        <f>IFERROR(INDEX(記録入力!$A$4:$N$83,MATCH(計算①!$E68*10+COUNTIFS($E$1:$E68,$E68),記録入力!$Q$4:$Q$83,0),COLUMN()),"")</f>
        <v/>
      </c>
      <c r="M68" t="str">
        <f>IFERROR(INDEX(記録入力!$A$4:$N$83,MATCH(計算①!$E68*10+COUNTIFS($E$1:$E68,$E68),記録入力!$Q$4:$Q$83,0),COLUMN()),"")</f>
        <v/>
      </c>
      <c r="N68" t="str">
        <f>IFERROR(INDEX(記録入力!$A$4:$N$83,MATCH(計算①!$E68*10+COUNTIFS($E$1:$E68,$E68),記録入力!$Q$4:$Q$83,0),COLUMN()),"")</f>
        <v/>
      </c>
      <c r="O68" t="s">
        <v>1266</v>
      </c>
    </row>
    <row r="69" spans="1:15" x14ac:dyDescent="0.2">
      <c r="A69" t="str">
        <f>IFERROR(INDEX(記録入力!$A$4:$N$83,MATCH(計算①!$E69*10+COUNTIFS($E$1:$E69,$E69),記録入力!$Q$4:$Q$83,0),COLUMN()),"")</f>
        <v/>
      </c>
      <c r="B69" t="str">
        <f>IFERROR(INDEX(記録入力!$A$4:$N$83,MATCH(計算①!$E69*10+COUNTIFS($E$1:$E69,$E69),記録入力!$Q$4:$Q$83,0),COLUMN()),"")</f>
        <v/>
      </c>
      <c r="C69" t="str">
        <f>IFERROR(INDEX(記録入力!$A$4:$N$83,MATCH(計算①!$E69*10+COUNTIFS($E$1:$E69,$E69),記録入力!$Q$4:$Q$83,0),COLUMN()),"")</f>
        <v/>
      </c>
      <c r="D69" t="str">
        <f>IFERROR(INDEX(記録入力!$A$4:$N$83,MATCH(計算①!$E69*10+COUNTIFS($E$1:$E69,$E69),記録入力!$Q$4:$Q$83,0),COLUMN()),"")</f>
        <v/>
      </c>
      <c r="E69" t="str">
        <f>IFERROR(SMALL(記録入力!$E$4:$E$83,ROW()),"")</f>
        <v/>
      </c>
      <c r="F69" t="str">
        <f>IFERROR(INDEX(記録入力!$A$4:$N$83,MATCH(計算①!$E69*10+COUNTIFS($E$1:$E69,$E69),記録入力!$Q$4:$Q$83,0),COLUMN()),"")</f>
        <v/>
      </c>
      <c r="G69" t="str">
        <f>IFERROR(INDEX(記録入力!$A$4:$N$83,MATCH(計算①!$E69*10+COUNTIFS($E$1:$E69,$E69),記録入力!$Q$4:$Q$83,0),COLUMN()),"")</f>
        <v/>
      </c>
      <c r="H69" t="str">
        <f>IFERROR(INDEX(記録入力!$A$4:$N$83,MATCH(計算①!$E69*10+COUNTIFS($E$1:$E69,$E69),記録入力!$Q$4:$Q$83,0),COLUMN()),"")</f>
        <v/>
      </c>
      <c r="I69" t="str">
        <f>IFERROR(INDEX(記録入力!$A$4:$N$83,MATCH(計算①!$E69*10+COUNTIFS($E$1:$E69,$E69),記録入力!$Q$4:$Q$83,0),COLUMN()),"")</f>
        <v/>
      </c>
      <c r="J69" t="str">
        <f>IFERROR(INDEX(記録入力!$A$4:$N$83,MATCH(計算①!$E69*10+COUNTIFS($E$1:$E69,$E69),記録入力!$Q$4:$Q$83,0),COLUMN()),"")</f>
        <v/>
      </c>
      <c r="K69" t="str">
        <f>IFERROR(INDEX(記録入力!$A$4:$N$83,MATCH(計算①!$E69*10+COUNTIFS($E$1:$E69,$E69),記録入力!$Q$4:$Q$83,0),COLUMN()),"")</f>
        <v/>
      </c>
      <c r="L69" t="str">
        <f>IFERROR(INDEX(記録入力!$A$4:$N$83,MATCH(計算①!$E69*10+COUNTIFS($E$1:$E69,$E69),記録入力!$Q$4:$Q$83,0),COLUMN()),"")</f>
        <v/>
      </c>
      <c r="M69" t="str">
        <f>IFERROR(INDEX(記録入力!$A$4:$N$83,MATCH(計算①!$E69*10+COUNTIFS($E$1:$E69,$E69),記録入力!$Q$4:$Q$83,0),COLUMN()),"")</f>
        <v/>
      </c>
      <c r="N69" t="str">
        <f>IFERROR(INDEX(記録入力!$A$4:$N$83,MATCH(計算①!$E69*10+COUNTIFS($E$1:$E69,$E69),記録入力!$Q$4:$Q$83,0),COLUMN()),"")</f>
        <v/>
      </c>
      <c r="O69" t="s">
        <v>1266</v>
      </c>
    </row>
    <row r="70" spans="1:15" x14ac:dyDescent="0.2">
      <c r="A70" t="str">
        <f>IFERROR(INDEX(記録入力!$A$4:$N$83,MATCH(計算①!$E70*10+COUNTIFS($E$1:$E70,$E70),記録入力!$Q$4:$Q$83,0),COLUMN()),"")</f>
        <v/>
      </c>
      <c r="B70" t="str">
        <f>IFERROR(INDEX(記録入力!$A$4:$N$83,MATCH(計算①!$E70*10+COUNTIFS($E$1:$E70,$E70),記録入力!$Q$4:$Q$83,0),COLUMN()),"")</f>
        <v/>
      </c>
      <c r="C70" t="str">
        <f>IFERROR(INDEX(記録入力!$A$4:$N$83,MATCH(計算①!$E70*10+COUNTIFS($E$1:$E70,$E70),記録入力!$Q$4:$Q$83,0),COLUMN()),"")</f>
        <v/>
      </c>
      <c r="D70" t="str">
        <f>IFERROR(INDEX(記録入力!$A$4:$N$83,MATCH(計算①!$E70*10+COUNTIFS($E$1:$E70,$E70),記録入力!$Q$4:$Q$83,0),COLUMN()),"")</f>
        <v/>
      </c>
      <c r="E70" t="str">
        <f>IFERROR(SMALL(記録入力!$E$4:$E$83,ROW()),"")</f>
        <v/>
      </c>
      <c r="F70" t="str">
        <f>IFERROR(INDEX(記録入力!$A$4:$N$83,MATCH(計算①!$E70*10+COUNTIFS($E$1:$E70,$E70),記録入力!$Q$4:$Q$83,0),COLUMN()),"")</f>
        <v/>
      </c>
      <c r="G70" t="str">
        <f>IFERROR(INDEX(記録入力!$A$4:$N$83,MATCH(計算①!$E70*10+COUNTIFS($E$1:$E70,$E70),記録入力!$Q$4:$Q$83,0),COLUMN()),"")</f>
        <v/>
      </c>
      <c r="H70" t="str">
        <f>IFERROR(INDEX(記録入力!$A$4:$N$83,MATCH(計算①!$E70*10+COUNTIFS($E$1:$E70,$E70),記録入力!$Q$4:$Q$83,0),COLUMN()),"")</f>
        <v/>
      </c>
      <c r="I70" t="str">
        <f>IFERROR(INDEX(記録入力!$A$4:$N$83,MATCH(計算①!$E70*10+COUNTIFS($E$1:$E70,$E70),記録入力!$Q$4:$Q$83,0),COLUMN()),"")</f>
        <v/>
      </c>
      <c r="J70" t="str">
        <f>IFERROR(INDEX(記録入力!$A$4:$N$83,MATCH(計算①!$E70*10+COUNTIFS($E$1:$E70,$E70),記録入力!$Q$4:$Q$83,0),COLUMN()),"")</f>
        <v/>
      </c>
      <c r="K70" t="str">
        <f>IFERROR(INDEX(記録入力!$A$4:$N$83,MATCH(計算①!$E70*10+COUNTIFS($E$1:$E70,$E70),記録入力!$Q$4:$Q$83,0),COLUMN()),"")</f>
        <v/>
      </c>
      <c r="L70" t="str">
        <f>IFERROR(INDEX(記録入力!$A$4:$N$83,MATCH(計算①!$E70*10+COUNTIFS($E$1:$E70,$E70),記録入力!$Q$4:$Q$83,0),COLUMN()),"")</f>
        <v/>
      </c>
      <c r="M70" t="str">
        <f>IFERROR(INDEX(記録入力!$A$4:$N$83,MATCH(計算①!$E70*10+COUNTIFS($E$1:$E70,$E70),記録入力!$Q$4:$Q$83,0),COLUMN()),"")</f>
        <v/>
      </c>
      <c r="N70" t="str">
        <f>IFERROR(INDEX(記録入力!$A$4:$N$83,MATCH(計算①!$E70*10+COUNTIFS($E$1:$E70,$E70),記録入力!$Q$4:$Q$83,0),COLUMN()),"")</f>
        <v/>
      </c>
      <c r="O70" t="s">
        <v>1266</v>
      </c>
    </row>
    <row r="71" spans="1:15" x14ac:dyDescent="0.2">
      <c r="A71" t="str">
        <f>IFERROR(INDEX(記録入力!$A$4:$N$83,MATCH(計算①!$E71*10+COUNTIFS($E$1:$E71,$E71),記録入力!$Q$4:$Q$83,0),COLUMN()),"")</f>
        <v/>
      </c>
      <c r="B71" t="str">
        <f>IFERROR(INDEX(記録入力!$A$4:$N$83,MATCH(計算①!$E71*10+COUNTIFS($E$1:$E71,$E71),記録入力!$Q$4:$Q$83,0),COLUMN()),"")</f>
        <v/>
      </c>
      <c r="C71" t="str">
        <f>IFERROR(INDEX(記録入力!$A$4:$N$83,MATCH(計算①!$E71*10+COUNTIFS($E$1:$E71,$E71),記録入力!$Q$4:$Q$83,0),COLUMN()),"")</f>
        <v/>
      </c>
      <c r="D71" t="str">
        <f>IFERROR(INDEX(記録入力!$A$4:$N$83,MATCH(計算①!$E71*10+COUNTIFS($E$1:$E71,$E71),記録入力!$Q$4:$Q$83,0),COLUMN()),"")</f>
        <v/>
      </c>
      <c r="E71" t="str">
        <f>IFERROR(SMALL(記録入力!$E$4:$E$83,ROW()),"")</f>
        <v/>
      </c>
      <c r="F71" t="str">
        <f>IFERROR(INDEX(記録入力!$A$4:$N$83,MATCH(計算①!$E71*10+COUNTIFS($E$1:$E71,$E71),記録入力!$Q$4:$Q$83,0),COLUMN()),"")</f>
        <v/>
      </c>
      <c r="G71" t="str">
        <f>IFERROR(INDEX(記録入力!$A$4:$N$83,MATCH(計算①!$E71*10+COUNTIFS($E$1:$E71,$E71),記録入力!$Q$4:$Q$83,0),COLUMN()),"")</f>
        <v/>
      </c>
      <c r="H71" t="str">
        <f>IFERROR(INDEX(記録入力!$A$4:$N$83,MATCH(計算①!$E71*10+COUNTIFS($E$1:$E71,$E71),記録入力!$Q$4:$Q$83,0),COLUMN()),"")</f>
        <v/>
      </c>
      <c r="I71" t="str">
        <f>IFERROR(INDEX(記録入力!$A$4:$N$83,MATCH(計算①!$E71*10+COUNTIFS($E$1:$E71,$E71),記録入力!$Q$4:$Q$83,0),COLUMN()),"")</f>
        <v/>
      </c>
      <c r="J71" t="str">
        <f>IFERROR(INDEX(記録入力!$A$4:$N$83,MATCH(計算①!$E71*10+COUNTIFS($E$1:$E71,$E71),記録入力!$Q$4:$Q$83,0),COLUMN()),"")</f>
        <v/>
      </c>
      <c r="K71" t="str">
        <f>IFERROR(INDEX(記録入力!$A$4:$N$83,MATCH(計算①!$E71*10+COUNTIFS($E$1:$E71,$E71),記録入力!$Q$4:$Q$83,0),COLUMN()),"")</f>
        <v/>
      </c>
      <c r="L71" t="str">
        <f>IFERROR(INDEX(記録入力!$A$4:$N$83,MATCH(計算①!$E71*10+COUNTIFS($E$1:$E71,$E71),記録入力!$Q$4:$Q$83,0),COLUMN()),"")</f>
        <v/>
      </c>
      <c r="M71" t="str">
        <f>IFERROR(INDEX(記録入力!$A$4:$N$83,MATCH(計算①!$E71*10+COUNTIFS($E$1:$E71,$E71),記録入力!$Q$4:$Q$83,0),COLUMN()),"")</f>
        <v/>
      </c>
      <c r="N71" t="str">
        <f>IFERROR(INDEX(記録入力!$A$4:$N$83,MATCH(計算①!$E71*10+COUNTIFS($E$1:$E71,$E71),記録入力!$Q$4:$Q$83,0),COLUMN()),"")</f>
        <v/>
      </c>
      <c r="O71" t="s">
        <v>1266</v>
      </c>
    </row>
    <row r="72" spans="1:15" x14ac:dyDescent="0.2">
      <c r="A72" t="str">
        <f>IFERROR(INDEX(記録入力!$A$4:$N$83,MATCH(計算①!$E72*10+COUNTIFS($E$1:$E72,$E72),記録入力!$Q$4:$Q$83,0),COLUMN()),"")</f>
        <v/>
      </c>
      <c r="B72" t="str">
        <f>IFERROR(INDEX(記録入力!$A$4:$N$83,MATCH(計算①!$E72*10+COUNTIFS($E$1:$E72,$E72),記録入力!$Q$4:$Q$83,0),COLUMN()),"")</f>
        <v/>
      </c>
      <c r="C72" t="str">
        <f>IFERROR(INDEX(記録入力!$A$4:$N$83,MATCH(計算①!$E72*10+COUNTIFS($E$1:$E72,$E72),記録入力!$Q$4:$Q$83,0),COLUMN()),"")</f>
        <v/>
      </c>
      <c r="D72" t="str">
        <f>IFERROR(INDEX(記録入力!$A$4:$N$83,MATCH(計算①!$E72*10+COUNTIFS($E$1:$E72,$E72),記録入力!$Q$4:$Q$83,0),COLUMN()),"")</f>
        <v/>
      </c>
      <c r="E72" t="str">
        <f>IFERROR(SMALL(記録入力!$E$4:$E$83,ROW()),"")</f>
        <v/>
      </c>
      <c r="F72" t="str">
        <f>IFERROR(INDEX(記録入力!$A$4:$N$83,MATCH(計算①!$E72*10+COUNTIFS($E$1:$E72,$E72),記録入力!$Q$4:$Q$83,0),COLUMN()),"")</f>
        <v/>
      </c>
      <c r="G72" t="str">
        <f>IFERROR(INDEX(記録入力!$A$4:$N$83,MATCH(計算①!$E72*10+COUNTIFS($E$1:$E72,$E72),記録入力!$Q$4:$Q$83,0),COLUMN()),"")</f>
        <v/>
      </c>
      <c r="H72" t="str">
        <f>IFERROR(INDEX(記録入力!$A$4:$N$83,MATCH(計算①!$E72*10+COUNTIFS($E$1:$E72,$E72),記録入力!$Q$4:$Q$83,0),COLUMN()),"")</f>
        <v/>
      </c>
      <c r="I72" t="str">
        <f>IFERROR(INDEX(記録入力!$A$4:$N$83,MATCH(計算①!$E72*10+COUNTIFS($E$1:$E72,$E72),記録入力!$Q$4:$Q$83,0),COLUMN()),"")</f>
        <v/>
      </c>
      <c r="J72" t="str">
        <f>IFERROR(INDEX(記録入力!$A$4:$N$83,MATCH(計算①!$E72*10+COUNTIFS($E$1:$E72,$E72),記録入力!$Q$4:$Q$83,0),COLUMN()),"")</f>
        <v/>
      </c>
      <c r="K72" t="str">
        <f>IFERROR(INDEX(記録入力!$A$4:$N$83,MATCH(計算①!$E72*10+COUNTIFS($E$1:$E72,$E72),記録入力!$Q$4:$Q$83,0),COLUMN()),"")</f>
        <v/>
      </c>
      <c r="L72" t="str">
        <f>IFERROR(INDEX(記録入力!$A$4:$N$83,MATCH(計算①!$E72*10+COUNTIFS($E$1:$E72,$E72),記録入力!$Q$4:$Q$83,0),COLUMN()),"")</f>
        <v/>
      </c>
      <c r="M72" t="str">
        <f>IFERROR(INDEX(記録入力!$A$4:$N$83,MATCH(計算①!$E72*10+COUNTIFS($E$1:$E72,$E72),記録入力!$Q$4:$Q$83,0),COLUMN()),"")</f>
        <v/>
      </c>
      <c r="N72" t="str">
        <f>IFERROR(INDEX(記録入力!$A$4:$N$83,MATCH(計算①!$E72*10+COUNTIFS($E$1:$E72,$E72),記録入力!$Q$4:$Q$83,0),COLUMN()),"")</f>
        <v/>
      </c>
      <c r="O72" t="s">
        <v>1266</v>
      </c>
    </row>
    <row r="73" spans="1:15" x14ac:dyDescent="0.2">
      <c r="A73" t="str">
        <f>IFERROR(INDEX(記録入力!$A$4:$N$83,MATCH(計算①!$E73*10+COUNTIFS($E$1:$E73,$E73),記録入力!$Q$4:$Q$83,0),COLUMN()),"")</f>
        <v/>
      </c>
      <c r="B73" t="str">
        <f>IFERROR(INDEX(記録入力!$A$4:$N$83,MATCH(計算①!$E73*10+COUNTIFS($E$1:$E73,$E73),記録入力!$Q$4:$Q$83,0),COLUMN()),"")</f>
        <v/>
      </c>
      <c r="C73" t="str">
        <f>IFERROR(INDEX(記録入力!$A$4:$N$83,MATCH(計算①!$E73*10+COUNTIFS($E$1:$E73,$E73),記録入力!$Q$4:$Q$83,0),COLUMN()),"")</f>
        <v/>
      </c>
      <c r="D73" t="str">
        <f>IFERROR(INDEX(記録入力!$A$4:$N$83,MATCH(計算①!$E73*10+COUNTIFS($E$1:$E73,$E73),記録入力!$Q$4:$Q$83,0),COLUMN()),"")</f>
        <v/>
      </c>
      <c r="E73" t="str">
        <f>IFERROR(SMALL(記録入力!$E$4:$E$83,ROW()),"")</f>
        <v/>
      </c>
      <c r="F73" t="str">
        <f>IFERROR(INDEX(記録入力!$A$4:$N$83,MATCH(計算①!$E73*10+COUNTIFS($E$1:$E73,$E73),記録入力!$Q$4:$Q$83,0),COLUMN()),"")</f>
        <v/>
      </c>
      <c r="G73" t="str">
        <f>IFERROR(INDEX(記録入力!$A$4:$N$83,MATCH(計算①!$E73*10+COUNTIFS($E$1:$E73,$E73),記録入力!$Q$4:$Q$83,0),COLUMN()),"")</f>
        <v/>
      </c>
      <c r="H73" t="str">
        <f>IFERROR(INDEX(記録入力!$A$4:$N$83,MATCH(計算①!$E73*10+COUNTIFS($E$1:$E73,$E73),記録入力!$Q$4:$Q$83,0),COLUMN()),"")</f>
        <v/>
      </c>
      <c r="I73" t="str">
        <f>IFERROR(INDEX(記録入力!$A$4:$N$83,MATCH(計算①!$E73*10+COUNTIFS($E$1:$E73,$E73),記録入力!$Q$4:$Q$83,0),COLUMN()),"")</f>
        <v/>
      </c>
      <c r="J73" t="str">
        <f>IFERROR(INDEX(記録入力!$A$4:$N$83,MATCH(計算①!$E73*10+COUNTIFS($E$1:$E73,$E73),記録入力!$Q$4:$Q$83,0),COLUMN()),"")</f>
        <v/>
      </c>
      <c r="K73" t="str">
        <f>IFERROR(INDEX(記録入力!$A$4:$N$83,MATCH(計算①!$E73*10+COUNTIFS($E$1:$E73,$E73),記録入力!$Q$4:$Q$83,0),COLUMN()),"")</f>
        <v/>
      </c>
      <c r="L73" t="str">
        <f>IFERROR(INDEX(記録入力!$A$4:$N$83,MATCH(計算①!$E73*10+COUNTIFS($E$1:$E73,$E73),記録入力!$Q$4:$Q$83,0),COLUMN()),"")</f>
        <v/>
      </c>
      <c r="M73" t="str">
        <f>IFERROR(INDEX(記録入力!$A$4:$N$83,MATCH(計算①!$E73*10+COUNTIFS($E$1:$E73,$E73),記録入力!$Q$4:$Q$83,0),COLUMN()),"")</f>
        <v/>
      </c>
      <c r="N73" t="str">
        <f>IFERROR(INDEX(記録入力!$A$4:$N$83,MATCH(計算①!$E73*10+COUNTIFS($E$1:$E73,$E73),記録入力!$Q$4:$Q$83,0),COLUMN()),"")</f>
        <v/>
      </c>
      <c r="O73" t="s">
        <v>1266</v>
      </c>
    </row>
    <row r="74" spans="1:15" x14ac:dyDescent="0.2">
      <c r="A74" t="str">
        <f>IFERROR(INDEX(記録入力!$A$4:$N$83,MATCH(計算①!$E74*10+COUNTIFS($E$1:$E74,$E74),記録入力!$Q$4:$Q$83,0),COLUMN()),"")</f>
        <v/>
      </c>
      <c r="B74" t="str">
        <f>IFERROR(INDEX(記録入力!$A$4:$N$83,MATCH(計算①!$E74*10+COUNTIFS($E$1:$E74,$E74),記録入力!$Q$4:$Q$83,0),COLUMN()),"")</f>
        <v/>
      </c>
      <c r="C74" t="str">
        <f>IFERROR(INDEX(記録入力!$A$4:$N$83,MATCH(計算①!$E74*10+COUNTIFS($E$1:$E74,$E74),記録入力!$Q$4:$Q$83,0),COLUMN()),"")</f>
        <v/>
      </c>
      <c r="D74" t="str">
        <f>IFERROR(INDEX(記録入力!$A$4:$N$83,MATCH(計算①!$E74*10+COUNTIFS($E$1:$E74,$E74),記録入力!$Q$4:$Q$83,0),COLUMN()),"")</f>
        <v/>
      </c>
      <c r="E74" t="str">
        <f>IFERROR(SMALL(記録入力!$E$4:$E$83,ROW()),"")</f>
        <v/>
      </c>
      <c r="F74" t="str">
        <f>IFERROR(INDEX(記録入力!$A$4:$N$83,MATCH(計算①!$E74*10+COUNTIFS($E$1:$E74,$E74),記録入力!$Q$4:$Q$83,0),COLUMN()),"")</f>
        <v/>
      </c>
      <c r="G74" t="str">
        <f>IFERROR(INDEX(記録入力!$A$4:$N$83,MATCH(計算①!$E74*10+COUNTIFS($E$1:$E74,$E74),記録入力!$Q$4:$Q$83,0),COLUMN()),"")</f>
        <v/>
      </c>
      <c r="H74" t="str">
        <f>IFERROR(INDEX(記録入力!$A$4:$N$83,MATCH(計算①!$E74*10+COUNTIFS($E$1:$E74,$E74),記録入力!$Q$4:$Q$83,0),COLUMN()),"")</f>
        <v/>
      </c>
      <c r="I74" t="str">
        <f>IFERROR(INDEX(記録入力!$A$4:$N$83,MATCH(計算①!$E74*10+COUNTIFS($E$1:$E74,$E74),記録入力!$Q$4:$Q$83,0),COLUMN()),"")</f>
        <v/>
      </c>
      <c r="J74" t="str">
        <f>IFERROR(INDEX(記録入力!$A$4:$N$83,MATCH(計算①!$E74*10+COUNTIFS($E$1:$E74,$E74),記録入力!$Q$4:$Q$83,0),COLUMN()),"")</f>
        <v/>
      </c>
      <c r="K74" t="str">
        <f>IFERROR(INDEX(記録入力!$A$4:$N$83,MATCH(計算①!$E74*10+COUNTIFS($E$1:$E74,$E74),記録入力!$Q$4:$Q$83,0),COLUMN()),"")</f>
        <v/>
      </c>
      <c r="L74" t="str">
        <f>IFERROR(INDEX(記録入力!$A$4:$N$83,MATCH(計算①!$E74*10+COUNTIFS($E$1:$E74,$E74),記録入力!$Q$4:$Q$83,0),COLUMN()),"")</f>
        <v/>
      </c>
      <c r="M74" t="str">
        <f>IFERROR(INDEX(記録入力!$A$4:$N$83,MATCH(計算①!$E74*10+COUNTIFS($E$1:$E74,$E74),記録入力!$Q$4:$Q$83,0),COLUMN()),"")</f>
        <v/>
      </c>
      <c r="N74" t="str">
        <f>IFERROR(INDEX(記録入力!$A$4:$N$83,MATCH(計算①!$E74*10+COUNTIFS($E$1:$E74,$E74),記録入力!$Q$4:$Q$83,0),COLUMN()),"")</f>
        <v/>
      </c>
      <c r="O74" t="s">
        <v>1266</v>
      </c>
    </row>
    <row r="75" spans="1:15" x14ac:dyDescent="0.2">
      <c r="A75" t="str">
        <f>IFERROR(INDEX(記録入力!$A$4:$N$83,MATCH(計算①!$E75*10+COUNTIFS($E$1:$E75,$E75),記録入力!$Q$4:$Q$83,0),COLUMN()),"")</f>
        <v/>
      </c>
      <c r="B75" t="str">
        <f>IFERROR(INDEX(記録入力!$A$4:$N$83,MATCH(計算①!$E75*10+COUNTIFS($E$1:$E75,$E75),記録入力!$Q$4:$Q$83,0),COLUMN()),"")</f>
        <v/>
      </c>
      <c r="C75" t="str">
        <f>IFERROR(INDEX(記録入力!$A$4:$N$83,MATCH(計算①!$E75*10+COUNTIFS($E$1:$E75,$E75),記録入力!$Q$4:$Q$83,0),COLUMN()),"")</f>
        <v/>
      </c>
      <c r="D75" t="str">
        <f>IFERROR(INDEX(記録入力!$A$4:$N$83,MATCH(計算①!$E75*10+COUNTIFS($E$1:$E75,$E75),記録入力!$Q$4:$Q$83,0),COLUMN()),"")</f>
        <v/>
      </c>
      <c r="E75" t="str">
        <f>IFERROR(SMALL(記録入力!$E$4:$E$83,ROW()),"")</f>
        <v/>
      </c>
      <c r="F75" t="str">
        <f>IFERROR(INDEX(記録入力!$A$4:$N$83,MATCH(計算①!$E75*10+COUNTIFS($E$1:$E75,$E75),記録入力!$Q$4:$Q$83,0),COLUMN()),"")</f>
        <v/>
      </c>
      <c r="G75" t="str">
        <f>IFERROR(INDEX(記録入力!$A$4:$N$83,MATCH(計算①!$E75*10+COUNTIFS($E$1:$E75,$E75),記録入力!$Q$4:$Q$83,0),COLUMN()),"")</f>
        <v/>
      </c>
      <c r="H75" t="str">
        <f>IFERROR(INDEX(記録入力!$A$4:$N$83,MATCH(計算①!$E75*10+COUNTIFS($E$1:$E75,$E75),記録入力!$Q$4:$Q$83,0),COLUMN()),"")</f>
        <v/>
      </c>
      <c r="I75" t="str">
        <f>IFERROR(INDEX(記録入力!$A$4:$N$83,MATCH(計算①!$E75*10+COUNTIFS($E$1:$E75,$E75),記録入力!$Q$4:$Q$83,0),COLUMN()),"")</f>
        <v/>
      </c>
      <c r="J75" t="str">
        <f>IFERROR(INDEX(記録入力!$A$4:$N$83,MATCH(計算①!$E75*10+COUNTIFS($E$1:$E75,$E75),記録入力!$Q$4:$Q$83,0),COLUMN()),"")</f>
        <v/>
      </c>
      <c r="K75" t="str">
        <f>IFERROR(INDEX(記録入力!$A$4:$N$83,MATCH(計算①!$E75*10+COUNTIFS($E$1:$E75,$E75),記録入力!$Q$4:$Q$83,0),COLUMN()),"")</f>
        <v/>
      </c>
      <c r="L75" t="str">
        <f>IFERROR(INDEX(記録入力!$A$4:$N$83,MATCH(計算①!$E75*10+COUNTIFS($E$1:$E75,$E75),記録入力!$Q$4:$Q$83,0),COLUMN()),"")</f>
        <v/>
      </c>
      <c r="M75" t="str">
        <f>IFERROR(INDEX(記録入力!$A$4:$N$83,MATCH(計算①!$E75*10+COUNTIFS($E$1:$E75,$E75),記録入力!$Q$4:$Q$83,0),COLUMN()),"")</f>
        <v/>
      </c>
      <c r="N75" t="str">
        <f>IFERROR(INDEX(記録入力!$A$4:$N$83,MATCH(計算①!$E75*10+COUNTIFS($E$1:$E75,$E75),記録入力!$Q$4:$Q$83,0),COLUMN()),"")</f>
        <v/>
      </c>
      <c r="O75" t="s">
        <v>1266</v>
      </c>
    </row>
    <row r="76" spans="1:15" x14ac:dyDescent="0.2">
      <c r="A76" t="str">
        <f>IFERROR(INDEX(記録入力!$A$4:$N$83,MATCH(計算①!$E76*10+COUNTIFS($E$1:$E76,$E76),記録入力!$Q$4:$Q$83,0),COLUMN()),"")</f>
        <v/>
      </c>
      <c r="B76" t="str">
        <f>IFERROR(INDEX(記録入力!$A$4:$N$83,MATCH(計算①!$E76*10+COUNTIFS($E$1:$E76,$E76),記録入力!$Q$4:$Q$83,0),COLUMN()),"")</f>
        <v/>
      </c>
      <c r="C76" t="str">
        <f>IFERROR(INDEX(記録入力!$A$4:$N$83,MATCH(計算①!$E76*10+COUNTIFS($E$1:$E76,$E76),記録入力!$Q$4:$Q$83,0),COLUMN()),"")</f>
        <v/>
      </c>
      <c r="D76" t="str">
        <f>IFERROR(INDEX(記録入力!$A$4:$N$83,MATCH(計算①!$E76*10+COUNTIFS($E$1:$E76,$E76),記録入力!$Q$4:$Q$83,0),COLUMN()),"")</f>
        <v/>
      </c>
      <c r="E76" t="str">
        <f>IFERROR(SMALL(記録入力!$E$4:$E$83,ROW()),"")</f>
        <v/>
      </c>
      <c r="F76" t="str">
        <f>IFERROR(INDEX(記録入力!$A$4:$N$83,MATCH(計算①!$E76*10+COUNTIFS($E$1:$E76,$E76),記録入力!$Q$4:$Q$83,0),COLUMN()),"")</f>
        <v/>
      </c>
      <c r="G76" t="str">
        <f>IFERROR(INDEX(記録入力!$A$4:$N$83,MATCH(計算①!$E76*10+COUNTIFS($E$1:$E76,$E76),記録入力!$Q$4:$Q$83,0),COLUMN()),"")</f>
        <v/>
      </c>
      <c r="H76" t="str">
        <f>IFERROR(INDEX(記録入力!$A$4:$N$83,MATCH(計算①!$E76*10+COUNTIFS($E$1:$E76,$E76),記録入力!$Q$4:$Q$83,0),COLUMN()),"")</f>
        <v/>
      </c>
      <c r="I76" t="str">
        <f>IFERROR(INDEX(記録入力!$A$4:$N$83,MATCH(計算①!$E76*10+COUNTIFS($E$1:$E76,$E76),記録入力!$Q$4:$Q$83,0),COLUMN()),"")</f>
        <v/>
      </c>
      <c r="J76" t="str">
        <f>IFERROR(INDEX(記録入力!$A$4:$N$83,MATCH(計算①!$E76*10+COUNTIFS($E$1:$E76,$E76),記録入力!$Q$4:$Q$83,0),COLUMN()),"")</f>
        <v/>
      </c>
      <c r="K76" t="str">
        <f>IFERROR(INDEX(記録入力!$A$4:$N$83,MATCH(計算①!$E76*10+COUNTIFS($E$1:$E76,$E76),記録入力!$Q$4:$Q$83,0),COLUMN()),"")</f>
        <v/>
      </c>
      <c r="L76" t="str">
        <f>IFERROR(INDEX(記録入力!$A$4:$N$83,MATCH(計算①!$E76*10+COUNTIFS($E$1:$E76,$E76),記録入力!$Q$4:$Q$83,0),COLUMN()),"")</f>
        <v/>
      </c>
      <c r="M76" t="str">
        <f>IFERROR(INDEX(記録入力!$A$4:$N$83,MATCH(計算①!$E76*10+COUNTIFS($E$1:$E76,$E76),記録入力!$Q$4:$Q$83,0),COLUMN()),"")</f>
        <v/>
      </c>
      <c r="N76" t="str">
        <f>IFERROR(INDEX(記録入力!$A$4:$N$83,MATCH(計算①!$E76*10+COUNTIFS($E$1:$E76,$E76),記録入力!$Q$4:$Q$83,0),COLUMN()),"")</f>
        <v/>
      </c>
      <c r="O76" t="s">
        <v>1266</v>
      </c>
    </row>
    <row r="77" spans="1:15" x14ac:dyDescent="0.2">
      <c r="A77" t="str">
        <f>IFERROR(INDEX(記録入力!$A$4:$N$83,MATCH(計算①!$E77*10+COUNTIFS($E$1:$E77,$E77),記録入力!$Q$4:$Q$83,0),COLUMN()),"")</f>
        <v/>
      </c>
      <c r="B77" t="str">
        <f>IFERROR(INDEX(記録入力!$A$4:$N$83,MATCH(計算①!$E77*10+COUNTIFS($E$1:$E77,$E77),記録入力!$Q$4:$Q$83,0),COLUMN()),"")</f>
        <v/>
      </c>
      <c r="C77" t="str">
        <f>IFERROR(INDEX(記録入力!$A$4:$N$83,MATCH(計算①!$E77*10+COUNTIFS($E$1:$E77,$E77),記録入力!$Q$4:$Q$83,0),COLUMN()),"")</f>
        <v/>
      </c>
      <c r="D77" t="str">
        <f>IFERROR(INDEX(記録入力!$A$4:$N$83,MATCH(計算①!$E77*10+COUNTIFS($E$1:$E77,$E77),記録入力!$Q$4:$Q$83,0),COLUMN()),"")</f>
        <v/>
      </c>
      <c r="E77" t="str">
        <f>IFERROR(SMALL(記録入力!$E$4:$E$83,ROW()),"")</f>
        <v/>
      </c>
      <c r="F77" t="str">
        <f>IFERROR(INDEX(記録入力!$A$4:$N$83,MATCH(計算①!$E77*10+COUNTIFS($E$1:$E77,$E77),記録入力!$Q$4:$Q$83,0),COLUMN()),"")</f>
        <v/>
      </c>
      <c r="G77" t="str">
        <f>IFERROR(INDEX(記録入力!$A$4:$N$83,MATCH(計算①!$E77*10+COUNTIFS($E$1:$E77,$E77),記録入力!$Q$4:$Q$83,0),COLUMN()),"")</f>
        <v/>
      </c>
      <c r="H77" t="str">
        <f>IFERROR(INDEX(記録入力!$A$4:$N$83,MATCH(計算①!$E77*10+COUNTIFS($E$1:$E77,$E77),記録入力!$Q$4:$Q$83,0),COLUMN()),"")</f>
        <v/>
      </c>
      <c r="I77" t="str">
        <f>IFERROR(INDEX(記録入力!$A$4:$N$83,MATCH(計算①!$E77*10+COUNTIFS($E$1:$E77,$E77),記録入力!$Q$4:$Q$83,0),COLUMN()),"")</f>
        <v/>
      </c>
      <c r="J77" t="str">
        <f>IFERROR(INDEX(記録入力!$A$4:$N$83,MATCH(計算①!$E77*10+COUNTIFS($E$1:$E77,$E77),記録入力!$Q$4:$Q$83,0),COLUMN()),"")</f>
        <v/>
      </c>
      <c r="K77" t="str">
        <f>IFERROR(INDEX(記録入力!$A$4:$N$83,MATCH(計算①!$E77*10+COUNTIFS($E$1:$E77,$E77),記録入力!$Q$4:$Q$83,0),COLUMN()),"")</f>
        <v/>
      </c>
      <c r="L77" t="str">
        <f>IFERROR(INDEX(記録入力!$A$4:$N$83,MATCH(計算①!$E77*10+COUNTIFS($E$1:$E77,$E77),記録入力!$Q$4:$Q$83,0),COLUMN()),"")</f>
        <v/>
      </c>
      <c r="M77" t="str">
        <f>IFERROR(INDEX(記録入力!$A$4:$N$83,MATCH(計算①!$E77*10+COUNTIFS($E$1:$E77,$E77),記録入力!$Q$4:$Q$83,0),COLUMN()),"")</f>
        <v/>
      </c>
      <c r="N77" t="str">
        <f>IFERROR(INDEX(記録入力!$A$4:$N$83,MATCH(計算①!$E77*10+COUNTIFS($E$1:$E77,$E77),記録入力!$Q$4:$Q$83,0),COLUMN()),"")</f>
        <v/>
      </c>
      <c r="O77" t="s">
        <v>1266</v>
      </c>
    </row>
    <row r="78" spans="1:15" x14ac:dyDescent="0.2">
      <c r="A78" t="str">
        <f>IFERROR(INDEX(記録入力!$A$4:$N$83,MATCH(計算①!$E78*10+COUNTIFS($E$1:$E78,$E78),記録入力!$Q$4:$Q$83,0),COLUMN()),"")</f>
        <v/>
      </c>
      <c r="B78" t="str">
        <f>IFERROR(INDEX(記録入力!$A$4:$N$83,MATCH(計算①!$E78*10+COUNTIFS($E$1:$E78,$E78),記録入力!$Q$4:$Q$83,0),COLUMN()),"")</f>
        <v/>
      </c>
      <c r="C78" t="str">
        <f>IFERROR(INDEX(記録入力!$A$4:$N$83,MATCH(計算①!$E78*10+COUNTIFS($E$1:$E78,$E78),記録入力!$Q$4:$Q$83,0),COLUMN()),"")</f>
        <v/>
      </c>
      <c r="D78" t="str">
        <f>IFERROR(INDEX(記録入力!$A$4:$N$83,MATCH(計算①!$E78*10+COUNTIFS($E$1:$E78,$E78),記録入力!$Q$4:$Q$83,0),COLUMN()),"")</f>
        <v/>
      </c>
      <c r="E78" t="str">
        <f>IFERROR(SMALL(記録入力!$E$4:$E$83,ROW()),"")</f>
        <v/>
      </c>
      <c r="F78" t="str">
        <f>IFERROR(INDEX(記録入力!$A$4:$N$83,MATCH(計算①!$E78*10+COUNTIFS($E$1:$E78,$E78),記録入力!$Q$4:$Q$83,0),COLUMN()),"")</f>
        <v/>
      </c>
      <c r="G78" t="str">
        <f>IFERROR(INDEX(記録入力!$A$4:$N$83,MATCH(計算①!$E78*10+COUNTIFS($E$1:$E78,$E78),記録入力!$Q$4:$Q$83,0),COLUMN()),"")</f>
        <v/>
      </c>
      <c r="H78" t="str">
        <f>IFERROR(INDEX(記録入力!$A$4:$N$83,MATCH(計算①!$E78*10+COUNTIFS($E$1:$E78,$E78),記録入力!$Q$4:$Q$83,0),COLUMN()),"")</f>
        <v/>
      </c>
      <c r="I78" t="str">
        <f>IFERROR(INDEX(記録入力!$A$4:$N$83,MATCH(計算①!$E78*10+COUNTIFS($E$1:$E78,$E78),記録入力!$Q$4:$Q$83,0),COLUMN()),"")</f>
        <v/>
      </c>
      <c r="J78" t="str">
        <f>IFERROR(INDEX(記録入力!$A$4:$N$83,MATCH(計算①!$E78*10+COUNTIFS($E$1:$E78,$E78),記録入力!$Q$4:$Q$83,0),COLUMN()),"")</f>
        <v/>
      </c>
      <c r="K78" t="str">
        <f>IFERROR(INDEX(記録入力!$A$4:$N$83,MATCH(計算①!$E78*10+COUNTIFS($E$1:$E78,$E78),記録入力!$Q$4:$Q$83,0),COLUMN()),"")</f>
        <v/>
      </c>
      <c r="L78" t="str">
        <f>IFERROR(INDEX(記録入力!$A$4:$N$83,MATCH(計算①!$E78*10+COUNTIFS($E$1:$E78,$E78),記録入力!$Q$4:$Q$83,0),COLUMN()),"")</f>
        <v/>
      </c>
      <c r="M78" t="str">
        <f>IFERROR(INDEX(記録入力!$A$4:$N$83,MATCH(計算①!$E78*10+COUNTIFS($E$1:$E78,$E78),記録入力!$Q$4:$Q$83,0),COLUMN()),"")</f>
        <v/>
      </c>
      <c r="N78" t="str">
        <f>IFERROR(INDEX(記録入力!$A$4:$N$83,MATCH(計算①!$E78*10+COUNTIFS($E$1:$E78,$E78),記録入力!$Q$4:$Q$83,0),COLUMN()),"")</f>
        <v/>
      </c>
      <c r="O78" t="s">
        <v>1266</v>
      </c>
    </row>
    <row r="79" spans="1:15" x14ac:dyDescent="0.2">
      <c r="A79" t="str">
        <f>IFERROR(INDEX(記録入力!$A$4:$N$83,MATCH(計算①!$E79*10+COUNTIFS($E$1:$E79,$E79),記録入力!$Q$4:$Q$83,0),COLUMN()),"")</f>
        <v/>
      </c>
      <c r="B79" t="str">
        <f>IFERROR(INDEX(記録入力!$A$4:$N$83,MATCH(計算①!$E79*10+COUNTIFS($E$1:$E79,$E79),記録入力!$Q$4:$Q$83,0),COLUMN()),"")</f>
        <v/>
      </c>
      <c r="C79" t="str">
        <f>IFERROR(INDEX(記録入力!$A$4:$N$83,MATCH(計算①!$E79*10+COUNTIFS($E$1:$E79,$E79),記録入力!$Q$4:$Q$83,0),COLUMN()),"")</f>
        <v/>
      </c>
      <c r="D79" t="str">
        <f>IFERROR(INDEX(記録入力!$A$4:$N$83,MATCH(計算①!$E79*10+COUNTIFS($E$1:$E79,$E79),記録入力!$Q$4:$Q$83,0),COLUMN()),"")</f>
        <v/>
      </c>
      <c r="E79" t="str">
        <f>IFERROR(SMALL(記録入力!$E$4:$E$83,ROW()),"")</f>
        <v/>
      </c>
      <c r="F79" t="str">
        <f>IFERROR(INDEX(記録入力!$A$4:$N$83,MATCH(計算①!$E79*10+COUNTIFS($E$1:$E79,$E79),記録入力!$Q$4:$Q$83,0),COLUMN()),"")</f>
        <v/>
      </c>
      <c r="G79" t="str">
        <f>IFERROR(INDEX(記録入力!$A$4:$N$83,MATCH(計算①!$E79*10+COUNTIFS($E$1:$E79,$E79),記録入力!$Q$4:$Q$83,0),COLUMN()),"")</f>
        <v/>
      </c>
      <c r="H79" t="str">
        <f>IFERROR(INDEX(記録入力!$A$4:$N$83,MATCH(計算①!$E79*10+COUNTIFS($E$1:$E79,$E79),記録入力!$Q$4:$Q$83,0),COLUMN()),"")</f>
        <v/>
      </c>
      <c r="I79" t="str">
        <f>IFERROR(INDEX(記録入力!$A$4:$N$83,MATCH(計算①!$E79*10+COUNTIFS($E$1:$E79,$E79),記録入力!$Q$4:$Q$83,0),COLUMN()),"")</f>
        <v/>
      </c>
      <c r="J79" t="str">
        <f>IFERROR(INDEX(記録入力!$A$4:$N$83,MATCH(計算①!$E79*10+COUNTIFS($E$1:$E79,$E79),記録入力!$Q$4:$Q$83,0),COLUMN()),"")</f>
        <v/>
      </c>
      <c r="K79" t="str">
        <f>IFERROR(INDEX(記録入力!$A$4:$N$83,MATCH(計算①!$E79*10+COUNTIFS($E$1:$E79,$E79),記録入力!$Q$4:$Q$83,0),COLUMN()),"")</f>
        <v/>
      </c>
      <c r="L79" t="str">
        <f>IFERROR(INDEX(記録入力!$A$4:$N$83,MATCH(計算①!$E79*10+COUNTIFS($E$1:$E79,$E79),記録入力!$Q$4:$Q$83,0),COLUMN()),"")</f>
        <v/>
      </c>
      <c r="M79" t="str">
        <f>IFERROR(INDEX(記録入力!$A$4:$N$83,MATCH(計算①!$E79*10+COUNTIFS($E$1:$E79,$E79),記録入力!$Q$4:$Q$83,0),COLUMN()),"")</f>
        <v/>
      </c>
      <c r="N79" t="str">
        <f>IFERROR(INDEX(記録入力!$A$4:$N$83,MATCH(計算①!$E79*10+COUNTIFS($E$1:$E79,$E79),記録入力!$Q$4:$Q$83,0),COLUMN()),"")</f>
        <v/>
      </c>
      <c r="O79" t="s">
        <v>1266</v>
      </c>
    </row>
    <row r="80" spans="1:15" x14ac:dyDescent="0.2">
      <c r="A80" t="str">
        <f>IFERROR(INDEX(記録入力!$A$4:$N$83,MATCH(計算①!$E80*10+COUNTIFS($E$1:$E80,$E80),記録入力!$Q$4:$Q$83,0),COLUMN()),"")</f>
        <v/>
      </c>
      <c r="B80" t="str">
        <f>IFERROR(INDEX(記録入力!$A$4:$N$83,MATCH(計算①!$E80*10+COUNTIFS($E$1:$E80,$E80),記録入力!$Q$4:$Q$83,0),COLUMN()),"")</f>
        <v/>
      </c>
      <c r="C80" t="str">
        <f>IFERROR(INDEX(記録入力!$A$4:$N$83,MATCH(計算①!$E80*10+COUNTIFS($E$1:$E80,$E80),記録入力!$Q$4:$Q$83,0),COLUMN()),"")</f>
        <v/>
      </c>
      <c r="D80" t="str">
        <f>IFERROR(INDEX(記録入力!$A$4:$N$83,MATCH(計算①!$E80*10+COUNTIFS($E$1:$E80,$E80),記録入力!$Q$4:$Q$83,0),COLUMN()),"")</f>
        <v/>
      </c>
      <c r="E80" t="str">
        <f>IFERROR(SMALL(記録入力!$E$4:$E$83,ROW()),"")</f>
        <v/>
      </c>
      <c r="F80" t="str">
        <f>IFERROR(INDEX(記録入力!$A$4:$N$83,MATCH(計算①!$E80*10+COUNTIFS($E$1:$E80,$E80),記録入力!$Q$4:$Q$83,0),COLUMN()),"")</f>
        <v/>
      </c>
      <c r="G80" t="str">
        <f>IFERROR(INDEX(記録入力!$A$4:$N$83,MATCH(計算①!$E80*10+COUNTIFS($E$1:$E80,$E80),記録入力!$Q$4:$Q$83,0),COLUMN()),"")</f>
        <v/>
      </c>
      <c r="H80" t="str">
        <f>IFERROR(INDEX(記録入力!$A$4:$N$83,MATCH(計算①!$E80*10+COUNTIFS($E$1:$E80,$E80),記録入力!$Q$4:$Q$83,0),COLUMN()),"")</f>
        <v/>
      </c>
      <c r="I80" t="str">
        <f>IFERROR(INDEX(記録入力!$A$4:$N$83,MATCH(計算①!$E80*10+COUNTIFS($E$1:$E80,$E80),記録入力!$Q$4:$Q$83,0),COLUMN()),"")</f>
        <v/>
      </c>
      <c r="J80" t="str">
        <f>IFERROR(INDEX(記録入力!$A$4:$N$83,MATCH(計算①!$E80*10+COUNTIFS($E$1:$E80,$E80),記録入力!$Q$4:$Q$83,0),COLUMN()),"")</f>
        <v/>
      </c>
      <c r="K80" t="str">
        <f>IFERROR(INDEX(記録入力!$A$4:$N$83,MATCH(計算①!$E80*10+COUNTIFS($E$1:$E80,$E80),記録入力!$Q$4:$Q$83,0),COLUMN()),"")</f>
        <v/>
      </c>
      <c r="L80" t="str">
        <f>IFERROR(INDEX(記録入力!$A$4:$N$83,MATCH(計算①!$E80*10+COUNTIFS($E$1:$E80,$E80),記録入力!$Q$4:$Q$83,0),COLUMN()),"")</f>
        <v/>
      </c>
      <c r="M80" t="str">
        <f>IFERROR(INDEX(記録入力!$A$4:$N$83,MATCH(計算①!$E80*10+COUNTIFS($E$1:$E80,$E80),記録入力!$Q$4:$Q$83,0),COLUMN()),"")</f>
        <v/>
      </c>
      <c r="N80" t="str">
        <f>IFERROR(INDEX(記録入力!$A$4:$N$83,MATCH(計算①!$E80*10+COUNTIFS($E$1:$E80,$E80),記録入力!$Q$4:$Q$83,0),COLUMN()),"")</f>
        <v/>
      </c>
      <c r="O80" t="s">
        <v>1266</v>
      </c>
    </row>
  </sheetData>
  <sortState xmlns:xlrd2="http://schemas.microsoft.com/office/spreadsheetml/2017/richdata2" ref="A1:O84">
    <sortCondition ref="E1:E87"/>
  </sortState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0000"/>
  </sheetPr>
  <dimension ref="A2:G50"/>
  <sheetViews>
    <sheetView workbookViewId="0">
      <selection activeCell="F43" sqref="F43"/>
    </sheetView>
  </sheetViews>
  <sheetFormatPr defaultRowHeight="13" x14ac:dyDescent="0.2"/>
  <cols>
    <col min="2" max="2" width="27.6328125" bestFit="1" customWidth="1"/>
  </cols>
  <sheetData>
    <row r="2" spans="1:7" x14ac:dyDescent="0.2">
      <c r="C2" t="s">
        <v>156</v>
      </c>
    </row>
    <row r="3" spans="1:7" x14ac:dyDescent="0.2">
      <c r="A3">
        <v>4101</v>
      </c>
      <c r="B3" t="s">
        <v>157</v>
      </c>
      <c r="C3">
        <v>100</v>
      </c>
      <c r="D3" t="s">
        <v>158</v>
      </c>
      <c r="E3" t="s">
        <v>244</v>
      </c>
      <c r="F3" t="s">
        <v>245</v>
      </c>
      <c r="G3" t="s">
        <v>246</v>
      </c>
    </row>
    <row r="4" spans="1:7" x14ac:dyDescent="0.2">
      <c r="A4">
        <v>4102</v>
      </c>
      <c r="B4" t="s">
        <v>159</v>
      </c>
      <c r="C4">
        <v>200</v>
      </c>
      <c r="D4" t="s">
        <v>160</v>
      </c>
      <c r="E4" t="s">
        <v>247</v>
      </c>
      <c r="F4" t="s">
        <v>248</v>
      </c>
      <c r="G4" t="s">
        <v>249</v>
      </c>
    </row>
    <row r="5" spans="1:7" x14ac:dyDescent="0.2">
      <c r="A5">
        <v>4103</v>
      </c>
      <c r="B5" t="s">
        <v>161</v>
      </c>
      <c r="C5">
        <v>300</v>
      </c>
      <c r="D5" t="s">
        <v>162</v>
      </c>
      <c r="E5" t="s">
        <v>250</v>
      </c>
      <c r="F5" t="s">
        <v>251</v>
      </c>
      <c r="G5" t="s">
        <v>252</v>
      </c>
    </row>
    <row r="6" spans="1:7" x14ac:dyDescent="0.2">
      <c r="A6">
        <v>4104</v>
      </c>
      <c r="B6" t="s">
        <v>163</v>
      </c>
      <c r="C6">
        <v>400</v>
      </c>
      <c r="D6" t="s">
        <v>164</v>
      </c>
      <c r="E6" t="s">
        <v>253</v>
      </c>
      <c r="F6" t="s">
        <v>254</v>
      </c>
      <c r="G6" t="s">
        <v>255</v>
      </c>
    </row>
    <row r="7" spans="1:7" x14ac:dyDescent="0.2">
      <c r="A7">
        <v>4105</v>
      </c>
      <c r="B7" t="s">
        <v>165</v>
      </c>
      <c r="C7">
        <v>500</v>
      </c>
      <c r="D7" t="s">
        <v>166</v>
      </c>
      <c r="E7" t="s">
        <v>256</v>
      </c>
      <c r="F7" t="s">
        <v>257</v>
      </c>
      <c r="G7" t="s">
        <v>258</v>
      </c>
    </row>
    <row r="8" spans="1:7" x14ac:dyDescent="0.2">
      <c r="A8">
        <v>4106</v>
      </c>
      <c r="B8" t="s">
        <v>167</v>
      </c>
      <c r="C8">
        <v>600</v>
      </c>
      <c r="D8" t="s">
        <v>168</v>
      </c>
      <c r="E8" t="s">
        <v>259</v>
      </c>
      <c r="F8" t="s">
        <v>260</v>
      </c>
      <c r="G8" t="s">
        <v>261</v>
      </c>
    </row>
    <row r="9" spans="1:7" x14ac:dyDescent="0.2">
      <c r="A9">
        <v>4107</v>
      </c>
      <c r="B9" t="s">
        <v>169</v>
      </c>
      <c r="C9">
        <v>700</v>
      </c>
      <c r="D9" t="s">
        <v>170</v>
      </c>
      <c r="E9" t="s">
        <v>262</v>
      </c>
      <c r="F9" t="s">
        <v>263</v>
      </c>
      <c r="G9" t="s">
        <v>264</v>
      </c>
    </row>
    <row r="10" spans="1:7" x14ac:dyDescent="0.2">
      <c r="A10">
        <v>4108</v>
      </c>
      <c r="C10">
        <v>800</v>
      </c>
    </row>
    <row r="11" spans="1:7" x14ac:dyDescent="0.2">
      <c r="A11">
        <v>4109</v>
      </c>
      <c r="B11" t="s">
        <v>369</v>
      </c>
      <c r="C11">
        <v>900</v>
      </c>
      <c r="D11" t="s">
        <v>367</v>
      </c>
      <c r="E11" t="s">
        <v>265</v>
      </c>
      <c r="F11" t="s">
        <v>266</v>
      </c>
      <c r="G11" t="s">
        <v>267</v>
      </c>
    </row>
    <row r="12" spans="1:7" x14ac:dyDescent="0.2">
      <c r="A12">
        <v>4110</v>
      </c>
      <c r="B12" t="s">
        <v>171</v>
      </c>
      <c r="C12">
        <v>1000</v>
      </c>
      <c r="D12" t="s">
        <v>368</v>
      </c>
      <c r="E12" t="s">
        <v>262</v>
      </c>
      <c r="F12" t="s">
        <v>268</v>
      </c>
      <c r="G12" t="s">
        <v>269</v>
      </c>
    </row>
    <row r="13" spans="1:7" x14ac:dyDescent="0.2">
      <c r="A13">
        <v>4111</v>
      </c>
      <c r="C13">
        <v>1100</v>
      </c>
    </row>
    <row r="14" spans="1:7" x14ac:dyDescent="0.2">
      <c r="A14">
        <v>4112</v>
      </c>
      <c r="B14" t="s">
        <v>172</v>
      </c>
      <c r="C14">
        <v>1200</v>
      </c>
      <c r="D14" t="s">
        <v>933</v>
      </c>
      <c r="E14" t="s">
        <v>270</v>
      </c>
      <c r="F14" t="s">
        <v>271</v>
      </c>
      <c r="G14" t="s">
        <v>272</v>
      </c>
    </row>
    <row r="15" spans="1:7" x14ac:dyDescent="0.2">
      <c r="A15">
        <v>4113</v>
      </c>
      <c r="B15" t="s">
        <v>173</v>
      </c>
      <c r="C15">
        <v>1300</v>
      </c>
      <c r="D15" t="s">
        <v>174</v>
      </c>
    </row>
    <row r="16" spans="1:7" x14ac:dyDescent="0.2">
      <c r="A16">
        <v>4114</v>
      </c>
      <c r="B16" t="s">
        <v>175</v>
      </c>
      <c r="C16">
        <v>1400</v>
      </c>
      <c r="D16" t="s">
        <v>176</v>
      </c>
      <c r="E16" t="s">
        <v>273</v>
      </c>
      <c r="F16" t="s">
        <v>274</v>
      </c>
      <c r="G16" t="s">
        <v>275</v>
      </c>
    </row>
    <row r="17" spans="1:7" x14ac:dyDescent="0.2">
      <c r="A17">
        <v>4115</v>
      </c>
      <c r="B17" t="s">
        <v>177</v>
      </c>
      <c r="C17">
        <v>1500</v>
      </c>
      <c r="D17" t="s">
        <v>178</v>
      </c>
      <c r="E17" t="s">
        <v>276</v>
      </c>
      <c r="F17" t="s">
        <v>277</v>
      </c>
      <c r="G17" t="s">
        <v>278</v>
      </c>
    </row>
    <row r="18" spans="1:7" x14ac:dyDescent="0.2">
      <c r="A18">
        <v>4116</v>
      </c>
      <c r="B18" t="s">
        <v>179</v>
      </c>
      <c r="C18">
        <v>1600</v>
      </c>
      <c r="D18" t="s">
        <v>180</v>
      </c>
      <c r="E18" t="s">
        <v>279</v>
      </c>
      <c r="F18" t="s">
        <v>280</v>
      </c>
      <c r="G18" t="s">
        <v>281</v>
      </c>
    </row>
    <row r="19" spans="1:7" x14ac:dyDescent="0.2">
      <c r="A19">
        <v>4117</v>
      </c>
      <c r="B19" t="s">
        <v>181</v>
      </c>
      <c r="C19">
        <v>1700</v>
      </c>
      <c r="D19" t="s">
        <v>182</v>
      </c>
      <c r="E19" t="s">
        <v>282</v>
      </c>
      <c r="F19" t="s">
        <v>283</v>
      </c>
      <c r="G19" t="s">
        <v>284</v>
      </c>
    </row>
    <row r="20" spans="1:7" x14ac:dyDescent="0.2">
      <c r="A20">
        <v>4118</v>
      </c>
      <c r="B20" t="s">
        <v>934</v>
      </c>
      <c r="C20">
        <v>1800</v>
      </c>
      <c r="D20" t="s">
        <v>935</v>
      </c>
      <c r="E20" t="s">
        <v>285</v>
      </c>
      <c r="F20" t="s">
        <v>286</v>
      </c>
      <c r="G20" t="s">
        <v>287</v>
      </c>
    </row>
    <row r="21" spans="1:7" x14ac:dyDescent="0.2">
      <c r="A21">
        <v>4119</v>
      </c>
      <c r="B21" t="s">
        <v>183</v>
      </c>
      <c r="C21">
        <v>1900</v>
      </c>
      <c r="D21" t="s">
        <v>184</v>
      </c>
      <c r="E21" t="s">
        <v>288</v>
      </c>
      <c r="F21" t="s">
        <v>289</v>
      </c>
      <c r="G21" t="s">
        <v>290</v>
      </c>
    </row>
    <row r="22" spans="1:7" x14ac:dyDescent="0.2">
      <c r="A22">
        <v>4120</v>
      </c>
      <c r="B22" t="s">
        <v>185</v>
      </c>
      <c r="C22">
        <v>2000</v>
      </c>
      <c r="D22" t="s">
        <v>186</v>
      </c>
      <c r="E22" t="s">
        <v>291</v>
      </c>
      <c r="F22" t="s">
        <v>292</v>
      </c>
      <c r="G22" t="s">
        <v>293</v>
      </c>
    </row>
    <row r="23" spans="1:7" x14ac:dyDescent="0.2">
      <c r="A23">
        <v>4121</v>
      </c>
      <c r="B23" t="s">
        <v>187</v>
      </c>
      <c r="C23">
        <v>2100</v>
      </c>
      <c r="D23" t="s">
        <v>188</v>
      </c>
      <c r="E23" t="s">
        <v>294</v>
      </c>
      <c r="F23" t="s">
        <v>295</v>
      </c>
      <c r="G23" t="s">
        <v>296</v>
      </c>
    </row>
    <row r="24" spans="1:7" x14ac:dyDescent="0.2">
      <c r="A24">
        <v>4122</v>
      </c>
      <c r="B24" t="s">
        <v>189</v>
      </c>
      <c r="C24">
        <v>2200</v>
      </c>
      <c r="D24" t="s">
        <v>190</v>
      </c>
      <c r="E24" t="s">
        <v>297</v>
      </c>
      <c r="F24" t="s">
        <v>298</v>
      </c>
      <c r="G24" t="s">
        <v>299</v>
      </c>
    </row>
    <row r="25" spans="1:7" x14ac:dyDescent="0.2">
      <c r="A25">
        <v>4123</v>
      </c>
      <c r="B25" t="s">
        <v>191</v>
      </c>
      <c r="C25">
        <v>2300</v>
      </c>
      <c r="D25" t="s">
        <v>936</v>
      </c>
      <c r="E25" t="s">
        <v>300</v>
      </c>
      <c r="F25" t="s">
        <v>301</v>
      </c>
      <c r="G25" t="s">
        <v>302</v>
      </c>
    </row>
    <row r="26" spans="1:7" x14ac:dyDescent="0.2">
      <c r="A26">
        <v>4124</v>
      </c>
      <c r="C26">
        <v>2400</v>
      </c>
    </row>
    <row r="27" spans="1:7" x14ac:dyDescent="0.2">
      <c r="A27">
        <v>4125</v>
      </c>
      <c r="B27" t="s">
        <v>192</v>
      </c>
      <c r="C27">
        <v>2500</v>
      </c>
      <c r="D27" t="s">
        <v>193</v>
      </c>
      <c r="E27" t="s">
        <v>303</v>
      </c>
      <c r="F27" t="s">
        <v>304</v>
      </c>
      <c r="G27" t="s">
        <v>305</v>
      </c>
    </row>
    <row r="28" spans="1:7" x14ac:dyDescent="0.2">
      <c r="A28">
        <v>4126</v>
      </c>
      <c r="B28" t="s">
        <v>194</v>
      </c>
      <c r="C28">
        <v>2600</v>
      </c>
      <c r="D28" t="s">
        <v>195</v>
      </c>
      <c r="E28" t="s">
        <v>306</v>
      </c>
      <c r="F28" t="s">
        <v>307</v>
      </c>
      <c r="G28" t="s">
        <v>308</v>
      </c>
    </row>
    <row r="29" spans="1:7" x14ac:dyDescent="0.2">
      <c r="A29">
        <v>4127</v>
      </c>
      <c r="B29" t="s">
        <v>196</v>
      </c>
      <c r="C29">
        <v>2700</v>
      </c>
      <c r="D29" t="s">
        <v>197</v>
      </c>
      <c r="E29" t="s">
        <v>309</v>
      </c>
      <c r="F29" t="s">
        <v>310</v>
      </c>
      <c r="G29" t="s">
        <v>311</v>
      </c>
    </row>
    <row r="30" spans="1:7" x14ac:dyDescent="0.2">
      <c r="A30">
        <v>4128</v>
      </c>
      <c r="B30" t="s">
        <v>198</v>
      </c>
      <c r="C30">
        <v>2800</v>
      </c>
      <c r="D30" t="s">
        <v>199</v>
      </c>
    </row>
    <row r="31" spans="1:7" x14ac:dyDescent="0.2">
      <c r="A31">
        <v>4129</v>
      </c>
      <c r="C31">
        <v>2900</v>
      </c>
    </row>
    <row r="32" spans="1:7" x14ac:dyDescent="0.2">
      <c r="A32">
        <v>4130</v>
      </c>
      <c r="B32" t="s">
        <v>200</v>
      </c>
      <c r="C32">
        <v>3000</v>
      </c>
      <c r="D32" t="s">
        <v>201</v>
      </c>
      <c r="E32" t="s">
        <v>312</v>
      </c>
      <c r="F32" t="s">
        <v>313</v>
      </c>
      <c r="G32" t="s">
        <v>314</v>
      </c>
    </row>
    <row r="33" spans="1:7" x14ac:dyDescent="0.2">
      <c r="A33">
        <v>4131</v>
      </c>
      <c r="B33" t="s">
        <v>202</v>
      </c>
      <c r="C33">
        <v>3100</v>
      </c>
      <c r="D33" t="s">
        <v>203</v>
      </c>
      <c r="E33" t="s">
        <v>315</v>
      </c>
      <c r="F33" t="s">
        <v>316</v>
      </c>
      <c r="G33" t="s">
        <v>317</v>
      </c>
    </row>
    <row r="34" spans="1:7" x14ac:dyDescent="0.2">
      <c r="A34">
        <v>4132</v>
      </c>
      <c r="B34" t="s">
        <v>204</v>
      </c>
      <c r="C34">
        <v>3200</v>
      </c>
      <c r="D34" t="s">
        <v>205</v>
      </c>
      <c r="E34" t="s">
        <v>318</v>
      </c>
      <c r="F34" t="s">
        <v>319</v>
      </c>
      <c r="G34" t="s">
        <v>320</v>
      </c>
    </row>
    <row r="35" spans="1:7" x14ac:dyDescent="0.2">
      <c r="A35">
        <v>4133</v>
      </c>
      <c r="B35" t="s">
        <v>206</v>
      </c>
      <c r="C35">
        <v>3300</v>
      </c>
      <c r="D35" t="s">
        <v>207</v>
      </c>
      <c r="E35" t="s">
        <v>321</v>
      </c>
      <c r="F35" t="s">
        <v>322</v>
      </c>
      <c r="G35" t="s">
        <v>323</v>
      </c>
    </row>
    <row r="36" spans="1:7" x14ac:dyDescent="0.2">
      <c r="A36">
        <v>4134</v>
      </c>
      <c r="B36" t="s">
        <v>208</v>
      </c>
      <c r="C36">
        <v>3400</v>
      </c>
      <c r="D36" t="s">
        <v>209</v>
      </c>
      <c r="E36" t="s">
        <v>324</v>
      </c>
      <c r="F36" t="s">
        <v>325</v>
      </c>
      <c r="G36" t="s">
        <v>326</v>
      </c>
    </row>
    <row r="37" spans="1:7" x14ac:dyDescent="0.2">
      <c r="A37">
        <v>4135</v>
      </c>
      <c r="B37" t="s">
        <v>210</v>
      </c>
      <c r="C37">
        <v>3500</v>
      </c>
      <c r="D37" t="s">
        <v>211</v>
      </c>
      <c r="E37" t="s">
        <v>327</v>
      </c>
      <c r="F37" t="s">
        <v>328</v>
      </c>
      <c r="G37" t="s">
        <v>329</v>
      </c>
    </row>
    <row r="38" spans="1:7" x14ac:dyDescent="0.2">
      <c r="A38">
        <v>4136</v>
      </c>
      <c r="B38" t="s">
        <v>212</v>
      </c>
      <c r="C38">
        <v>3600</v>
      </c>
      <c r="D38" t="s">
        <v>129</v>
      </c>
      <c r="E38" t="s">
        <v>330</v>
      </c>
      <c r="F38" t="s">
        <v>331</v>
      </c>
      <c r="G38" t="s">
        <v>332</v>
      </c>
    </row>
    <row r="39" spans="1:7" x14ac:dyDescent="0.2">
      <c r="A39">
        <v>4137</v>
      </c>
      <c r="B39" t="s">
        <v>213</v>
      </c>
      <c r="C39">
        <v>3700</v>
      </c>
      <c r="D39" t="s">
        <v>214</v>
      </c>
      <c r="E39" t="s">
        <v>333</v>
      </c>
      <c r="F39" t="s">
        <v>334</v>
      </c>
      <c r="G39" t="s">
        <v>335</v>
      </c>
    </row>
    <row r="40" spans="1:7" x14ac:dyDescent="0.2">
      <c r="A40">
        <v>4138</v>
      </c>
      <c r="B40" t="s">
        <v>215</v>
      </c>
      <c r="C40">
        <v>3800</v>
      </c>
      <c r="D40" t="s">
        <v>216</v>
      </c>
      <c r="E40" t="s">
        <v>336</v>
      </c>
      <c r="F40" t="s">
        <v>337</v>
      </c>
      <c r="G40" t="s">
        <v>338</v>
      </c>
    </row>
    <row r="41" spans="1:7" x14ac:dyDescent="0.2">
      <c r="A41">
        <v>4139</v>
      </c>
      <c r="B41" t="s">
        <v>217</v>
      </c>
      <c r="C41">
        <v>3900</v>
      </c>
      <c r="D41" t="s">
        <v>218</v>
      </c>
      <c r="E41" t="s">
        <v>339</v>
      </c>
      <c r="F41" t="s">
        <v>340</v>
      </c>
      <c r="G41" t="s">
        <v>341</v>
      </c>
    </row>
    <row r="42" spans="1:7" x14ac:dyDescent="0.2">
      <c r="A42">
        <v>4140</v>
      </c>
      <c r="B42" t="s">
        <v>219</v>
      </c>
      <c r="C42">
        <v>4000</v>
      </c>
      <c r="D42" t="s">
        <v>220</v>
      </c>
      <c r="E42" t="s">
        <v>342</v>
      </c>
      <c r="F42" t="s">
        <v>343</v>
      </c>
      <c r="G42" t="s">
        <v>344</v>
      </c>
    </row>
    <row r="43" spans="1:7" x14ac:dyDescent="0.2">
      <c r="A43">
        <v>4141</v>
      </c>
      <c r="B43" t="s">
        <v>221</v>
      </c>
      <c r="C43">
        <v>4100</v>
      </c>
      <c r="D43" t="s">
        <v>222</v>
      </c>
      <c r="E43" t="s">
        <v>345</v>
      </c>
      <c r="F43" t="s">
        <v>425</v>
      </c>
      <c r="G43" t="s">
        <v>346</v>
      </c>
    </row>
    <row r="44" spans="1:7" x14ac:dyDescent="0.2">
      <c r="A44">
        <v>4142</v>
      </c>
      <c r="B44" t="s">
        <v>223</v>
      </c>
      <c r="C44">
        <v>4200</v>
      </c>
      <c r="D44" t="s">
        <v>224</v>
      </c>
      <c r="E44" t="s">
        <v>347</v>
      </c>
      <c r="F44" t="s">
        <v>348</v>
      </c>
      <c r="G44" t="s">
        <v>349</v>
      </c>
    </row>
    <row r="45" spans="1:7" x14ac:dyDescent="0.2">
      <c r="A45">
        <v>4143</v>
      </c>
      <c r="B45" t="s">
        <v>225</v>
      </c>
      <c r="C45">
        <v>4300</v>
      </c>
      <c r="D45" t="s">
        <v>226</v>
      </c>
      <c r="E45" t="s">
        <v>350</v>
      </c>
      <c r="F45" t="s">
        <v>351</v>
      </c>
      <c r="G45" t="s">
        <v>352</v>
      </c>
    </row>
    <row r="46" spans="1:7" x14ac:dyDescent="0.2">
      <c r="A46">
        <v>4144</v>
      </c>
      <c r="B46" t="s">
        <v>227</v>
      </c>
      <c r="C46">
        <v>4400</v>
      </c>
      <c r="D46" t="s">
        <v>228</v>
      </c>
      <c r="E46" t="s">
        <v>353</v>
      </c>
      <c r="F46" t="s">
        <v>354</v>
      </c>
      <c r="G46" t="s">
        <v>355</v>
      </c>
    </row>
    <row r="47" spans="1:7" x14ac:dyDescent="0.2">
      <c r="A47">
        <v>4145</v>
      </c>
      <c r="B47" t="s">
        <v>229</v>
      </c>
      <c r="C47">
        <v>4500</v>
      </c>
      <c r="D47" t="s">
        <v>230</v>
      </c>
      <c r="E47" t="s">
        <v>356</v>
      </c>
      <c r="F47" t="s">
        <v>357</v>
      </c>
      <c r="G47" t="s">
        <v>358</v>
      </c>
    </row>
    <row r="48" spans="1:7" x14ac:dyDescent="0.2">
      <c r="A48">
        <v>4146</v>
      </c>
      <c r="B48" t="s">
        <v>231</v>
      </c>
      <c r="C48">
        <v>4600</v>
      </c>
      <c r="D48" t="s">
        <v>403</v>
      </c>
      <c r="E48" t="s">
        <v>359</v>
      </c>
      <c r="F48" t="s">
        <v>360</v>
      </c>
      <c r="G48" t="s">
        <v>361</v>
      </c>
    </row>
    <row r="49" spans="1:7" x14ac:dyDescent="0.2">
      <c r="A49">
        <v>4147</v>
      </c>
      <c r="B49" t="s">
        <v>232</v>
      </c>
      <c r="C49">
        <v>4700</v>
      </c>
      <c r="D49" t="s">
        <v>233</v>
      </c>
      <c r="E49" t="s">
        <v>362</v>
      </c>
      <c r="F49" t="s">
        <v>363</v>
      </c>
      <c r="G49" t="s">
        <v>364</v>
      </c>
    </row>
    <row r="50" spans="1:7" x14ac:dyDescent="0.2">
      <c r="A50">
        <v>4148</v>
      </c>
      <c r="B50" t="s">
        <v>234</v>
      </c>
      <c r="C50">
        <v>4800</v>
      </c>
      <c r="D50" t="s">
        <v>235</v>
      </c>
      <c r="E50" t="s">
        <v>356</v>
      </c>
      <c r="F50" t="s">
        <v>357</v>
      </c>
      <c r="G50" t="s">
        <v>365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初期設定</vt:lpstr>
      <vt:lpstr>記録入力</vt:lpstr>
      <vt:lpstr>女子選手</vt:lpstr>
      <vt:lpstr>追加登録選手</vt:lpstr>
      <vt:lpstr>女子申込</vt:lpstr>
      <vt:lpstr>データ貼付</vt:lpstr>
      <vt:lpstr>データ完成</vt:lpstr>
      <vt:lpstr>計算①</vt:lpstr>
      <vt:lpstr>学校番号</vt:lpstr>
      <vt:lpstr>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北脇</dc:creator>
  <cp:lastModifiedBy>admin</cp:lastModifiedBy>
  <cp:lastPrinted>2025-06-30T23:25:24Z</cp:lastPrinted>
  <dcterms:created xsi:type="dcterms:W3CDTF">2018-02-19T23:53:30Z</dcterms:created>
  <dcterms:modified xsi:type="dcterms:W3CDTF">2026-06-06T11:07:53Z</dcterms:modified>
</cp:coreProperties>
</file>