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45" tabRatio="653" activeTab="1"/>
  </bookViews>
  <sheets>
    <sheet name="最初にお読みください！" sheetId="1" r:id="rId1"/>
    <sheet name="初期設定1" sheetId="2" r:id="rId2"/>
    <sheet name="男子選手" sheetId="3" r:id="rId3"/>
    <sheet name="女子選手" sheetId="4" r:id="rId4"/>
    <sheet name="記録入力1" sheetId="5" r:id="rId5"/>
    <sheet name="申込1" sheetId="6" r:id="rId6"/>
    <sheet name="csv" sheetId="7" r:id="rId7"/>
    <sheet name="データ作成貼付１" sheetId="8" r:id="rId8"/>
    <sheet name="データ作成1" sheetId="9" r:id="rId9"/>
    <sheet name="データ作成貼付２" sheetId="10" r:id="rId10"/>
    <sheet name="データ完成" sheetId="11" r:id="rId11"/>
    <sheet name="学校番号" sheetId="12" r:id="rId12"/>
    <sheet name="申込(他地区用)" sheetId="13" r:id="rId13"/>
  </sheets>
  <definedNames>
    <definedName name="_xlnm.Print_Area" localSheetId="10">'データ完成'!$A$3:$O$52</definedName>
    <definedName name="_xlnm.Print_Area" localSheetId="5">'申込1'!$B:$P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  <comment ref="C3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3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4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<sst xmlns="http://schemas.openxmlformats.org/spreadsheetml/2006/main" count="2323" uniqueCount="570">
  <si>
    <t>氏名</t>
  </si>
  <si>
    <t>種目</t>
  </si>
  <si>
    <t>学校名</t>
  </si>
  <si>
    <t>記録</t>
  </si>
  <si>
    <t>分</t>
  </si>
  <si>
    <t>秒</t>
  </si>
  <si>
    <t>種目コード</t>
  </si>
  <si>
    <t>初期設定シート</t>
  </si>
  <si>
    <t>学校番号</t>
  </si>
  <si>
    <t>学校名</t>
  </si>
  <si>
    <t>種目
コード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</si>
  <si>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</si>
  <si>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</si>
  <si>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</si>
  <si>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</si>
  <si>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</si>
  <si>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</si>
  <si>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</si>
  <si>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</si>
  <si>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</si>
  <si>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</si>
  <si>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No</t>
  </si>
  <si>
    <t>備考</t>
  </si>
  <si>
    <t>入力用</t>
  </si>
  <si>
    <t>T-F-C</t>
  </si>
  <si>
    <t>sort</t>
  </si>
  <si>
    <t>種目数</t>
  </si>
  <si>
    <t>n1</t>
  </si>
  <si>
    <t>sc</t>
  </si>
  <si>
    <t>sc2</t>
  </si>
  <si>
    <t>db2</t>
  </si>
  <si>
    <t>db1</t>
  </si>
  <si>
    <t>sort</t>
  </si>
  <si>
    <t>種目１</t>
  </si>
  <si>
    <t>種目２</t>
  </si>
  <si>
    <t>種目３</t>
  </si>
  <si>
    <t>学校番号</t>
  </si>
  <si>
    <t>印</t>
  </si>
  <si>
    <t>申込人数</t>
  </si>
  <si>
    <t>氏　　名 /学年</t>
  </si>
  <si>
    <t>記　録</t>
  </si>
  <si>
    <t>審判資格</t>
  </si>
  <si>
    <t>郵便番号</t>
  </si>
  <si>
    <t>電話番号</t>
  </si>
  <si>
    <t>住所</t>
  </si>
  <si>
    <t>学校長氏名</t>
  </si>
  <si>
    <t>推薦審判員</t>
  </si>
  <si>
    <t>学校番号</t>
  </si>
  <si>
    <t>学校名</t>
  </si>
  <si>
    <t>年　齢</t>
  </si>
  <si>
    <t>1/100</t>
  </si>
  <si>
    <t/>
  </si>
  <si>
    <t>記録入力1のシートを開き，Ｅ列～Ｈ列(白抜き)に，Noと記録を入力する！</t>
  </si>
  <si>
    <t>注意：１</t>
  </si>
  <si>
    <t>記録入力は必ず半角英数字で入力すること！</t>
  </si>
  <si>
    <t>注意：２</t>
  </si>
  <si>
    <t>マクロのマークをクリックし、マクロを実行する！(注：訂正があればそのつどマクロを実行すること)</t>
  </si>
  <si>
    <t>男　子(名)</t>
  </si>
  <si>
    <t>女　子(名)</t>
  </si>
  <si>
    <t>合　　計</t>
  </si>
  <si>
    <t>男女合計</t>
  </si>
  <si>
    <t>申 込 人 数</t>
  </si>
  <si>
    <t>推薦審判員は確実に出席できる審判員を記入のこと</t>
  </si>
  <si>
    <t>氏    名</t>
  </si>
  <si>
    <t>男子</t>
  </si>
  <si>
    <t>女子</t>
  </si>
  <si>
    <t>合計</t>
  </si>
  <si>
    <t>女子</t>
  </si>
  <si>
    <t>DB</t>
  </si>
  <si>
    <t>N1</t>
  </si>
  <si>
    <t>N2</t>
  </si>
  <si>
    <t>S1</t>
  </si>
  <si>
    <t>S2</t>
  </si>
  <si>
    <t>S3</t>
  </si>
  <si>
    <t>ファイル名を学校番号＋学校名で保存する！</t>
  </si>
  <si>
    <t>SX</t>
  </si>
  <si>
    <t>KC</t>
  </si>
  <si>
    <t>MC</t>
  </si>
  <si>
    <t>ZK</t>
  </si>
  <si>
    <t>NO</t>
  </si>
  <si>
    <t>東    灘</t>
  </si>
  <si>
    <t>ﾋｶﾞｼﾅﾀﾞ</t>
  </si>
  <si>
    <t>甲 南 女</t>
  </si>
  <si>
    <t>ｺｳﾅﾝｼﾞｮ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</si>
  <si>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</si>
  <si>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</si>
  <si>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</si>
  <si>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</si>
  <si>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</si>
  <si>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</si>
  <si>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</si>
  <si>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</si>
  <si>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</si>
  <si>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</si>
  <si>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</si>
  <si>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</si>
  <si>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</si>
  <si>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</si>
  <si>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</si>
  <si>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</si>
  <si>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</si>
  <si>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</si>
  <si>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</si>
  <si>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</si>
  <si>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</si>
  <si>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</si>
  <si>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</si>
  <si>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山 手 女</t>
  </si>
  <si>
    <t>ﾔﾏﾃｼﾞｮ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</si>
  <si>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</si>
  <si>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</si>
  <si>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</si>
  <si>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</si>
  <si>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</si>
  <si>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</si>
  <si>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</si>
  <si>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</si>
  <si>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</si>
  <si>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</si>
  <si>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神院大附</t>
  </si>
  <si>
    <t>ｼﾝｲﾝﾀﾞｲﾌ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</si>
  <si>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</si>
  <si>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</si>
  <si>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</si>
  <si>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</si>
  <si>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</si>
  <si>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</si>
  <si>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</si>
  <si>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</si>
  <si>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</si>
  <si>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</si>
  <si>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</si>
  <si>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</si>
  <si>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</si>
  <si>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</si>
  <si>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</si>
  <si>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</si>
  <si>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</si>
  <si>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</si>
  <si>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</si>
  <si>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</si>
  <si>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</si>
  <si>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</si>
  <si>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</si>
  <si>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</si>
  <si>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</si>
  <si>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</si>
  <si>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</si>
  <si>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</si>
  <si>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</si>
  <si>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</si>
  <si>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</si>
  <si>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</si>
  <si>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</si>
  <si>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</si>
  <si>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 戸 聾</t>
  </si>
  <si>
    <t>ｺｳﾍﾞﾛｳ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</si>
  <si>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</si>
  <si>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</si>
  <si>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</si>
  <si>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</si>
  <si>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</si>
  <si>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</si>
  <si>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</si>
  <si>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</si>
  <si>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</si>
  <si>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</si>
  <si>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</si>
  <si>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</si>
  <si>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</si>
  <si>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</si>
  <si>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</si>
  <si>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</si>
  <si>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</si>
  <si>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</si>
  <si>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 戸 西</t>
  </si>
  <si>
    <t>ｺｳﾍﾞﾆｼ</t>
  </si>
  <si>
    <t>神戸朝鮮</t>
  </si>
  <si>
    <t>ｺｳﾍﾞﾁｮｳｾﾝ</t>
  </si>
  <si>
    <t xml:space="preserve">   灘</t>
  </si>
  <si>
    <t>兵庫県立東灘高等学校</t>
  </si>
  <si>
    <t>〒 658-0023</t>
  </si>
  <si>
    <t>神戸市東灘区深江浜町５０</t>
  </si>
  <si>
    <t>TEL 078-452-9600</t>
  </si>
  <si>
    <t>〒 658-0001</t>
  </si>
  <si>
    <t>658-0001</t>
  </si>
  <si>
    <t>神戸市東灘区森北町５－６－１</t>
  </si>
  <si>
    <t>TEL 078-411-2531</t>
  </si>
  <si>
    <t>〒 658-0082</t>
  </si>
  <si>
    <t>658-0082</t>
  </si>
  <si>
    <t>神戸市東灘区魚崎北町８－５－１</t>
  </si>
  <si>
    <t>TEL 078-411-7234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</si>
  <si>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</si>
  <si>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</si>
  <si>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</si>
  <si>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</si>
  <si>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</si>
  <si>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</si>
  <si>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</si>
  <si>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</si>
  <si>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</si>
  <si>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</si>
  <si>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</si>
  <si>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</si>
  <si>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</si>
  <si>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</si>
  <si>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</si>
  <si>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〒 657-0015</t>
  </si>
  <si>
    <t>657-0015</t>
  </si>
  <si>
    <t>神戸市灘区篠原伯母野山町2-4-1</t>
  </si>
  <si>
    <t>TEL 078-871-4161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</si>
  <si>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</si>
  <si>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</si>
  <si>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</si>
  <si>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</si>
  <si>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</si>
  <si>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</si>
  <si>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</si>
  <si>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</si>
  <si>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</si>
  <si>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</si>
  <si>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</si>
  <si>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</si>
  <si>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</si>
  <si>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</si>
  <si>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</si>
  <si>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</si>
  <si>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</si>
  <si>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</si>
  <si>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</si>
  <si>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</si>
  <si>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</si>
  <si>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</si>
  <si>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</si>
  <si>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</si>
  <si>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</si>
  <si>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</si>
  <si>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</si>
  <si>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</si>
  <si>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</si>
  <si>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</si>
  <si>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</si>
  <si>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</si>
  <si>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</si>
  <si>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</si>
  <si>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</si>
  <si>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</si>
  <si>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</si>
  <si>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</si>
  <si>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</si>
  <si>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</si>
  <si>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</si>
  <si>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</si>
  <si>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</si>
  <si>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</si>
  <si>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</si>
  <si>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</si>
  <si>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</si>
  <si>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</si>
  <si>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</si>
  <si>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</si>
  <si>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</si>
  <si>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</si>
  <si>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</si>
  <si>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</si>
  <si>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</si>
  <si>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</si>
  <si>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</si>
  <si>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</si>
  <si>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</si>
  <si>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</si>
  <si>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</si>
  <si>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TEL 078-579-2000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</si>
  <si>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</si>
  <si>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</si>
  <si>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</si>
  <si>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</si>
  <si>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</si>
  <si>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</si>
  <si>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</si>
  <si>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</si>
  <si>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</si>
  <si>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</si>
  <si>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</si>
  <si>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</si>
  <si>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</si>
  <si>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</si>
  <si>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</si>
  <si>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</si>
  <si>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</si>
  <si>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</si>
  <si>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</si>
  <si>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</si>
  <si>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</si>
  <si>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</si>
  <si>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</si>
  <si>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</si>
  <si>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</si>
  <si>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</si>
  <si>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</si>
  <si>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</si>
  <si>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</si>
  <si>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</si>
  <si>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</si>
  <si>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</si>
  <si>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</si>
  <si>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</si>
  <si>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</si>
  <si>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</si>
  <si>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</si>
  <si>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</si>
  <si>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</si>
  <si>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</si>
  <si>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</si>
  <si>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</si>
  <si>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</si>
  <si>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</si>
  <si>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</si>
  <si>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</si>
  <si>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</si>
  <si>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</si>
  <si>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</si>
  <si>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</si>
  <si>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</si>
  <si>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</si>
  <si>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</si>
  <si>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</si>
  <si>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</si>
  <si>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</si>
  <si>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</si>
  <si>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</si>
  <si>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</si>
  <si>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</si>
  <si>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</si>
  <si>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</si>
  <si>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</si>
  <si>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</si>
  <si>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</si>
  <si>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</si>
  <si>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</si>
  <si>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</si>
  <si>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</si>
  <si>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</si>
  <si>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</si>
  <si>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</si>
  <si>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</si>
  <si>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</si>
  <si>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</si>
  <si>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</si>
  <si>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</si>
  <si>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</si>
  <si>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</si>
  <si>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</si>
  <si>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</si>
  <si>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</si>
  <si>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</si>
  <si>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</si>
  <si>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</si>
  <si>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</si>
  <si>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</si>
  <si>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</si>
  <si>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</si>
  <si>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</si>
  <si>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</si>
  <si>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</si>
  <si>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</si>
  <si>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</si>
  <si>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</si>
  <si>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</si>
  <si>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</si>
  <si>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</si>
  <si>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</si>
  <si>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</si>
  <si>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</si>
  <si>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</si>
  <si>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</si>
  <si>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</si>
  <si>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</si>
  <si>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</si>
  <si>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</si>
  <si>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</si>
  <si>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</si>
  <si>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</si>
  <si>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</si>
  <si>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</si>
  <si>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</si>
  <si>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</si>
  <si>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</si>
  <si>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</si>
  <si>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</si>
  <si>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</si>
  <si>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</si>
  <si>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氏　名</t>
  </si>
  <si>
    <t>代表顧問氏名</t>
  </si>
  <si>
    <t>申し込みの用紙(Ａ４)は男女とも白色で可！</t>
  </si>
  <si>
    <t>db1</t>
  </si>
  <si>
    <t>n1</t>
  </si>
  <si>
    <t>sc</t>
  </si>
  <si>
    <t>db2</t>
  </si>
  <si>
    <t>20200</t>
  </si>
  <si>
    <t>03C</t>
  </si>
  <si>
    <t>男子</t>
  </si>
  <si>
    <t>21600</t>
  </si>
  <si>
    <t>21000</t>
  </si>
  <si>
    <t>21700</t>
  </si>
  <si>
    <t>21700</t>
  </si>
  <si>
    <t>八種競技</t>
  </si>
  <si>
    <t>七種競技</t>
  </si>
  <si>
    <t>21700</t>
  </si>
  <si>
    <t>得点</t>
  </si>
  <si>
    <t>01T</t>
  </si>
  <si>
    <t>七種競技</t>
  </si>
  <si>
    <t>学　校
所在地</t>
  </si>
  <si>
    <t>学校長
氏　名</t>
  </si>
  <si>
    <t>顧　問
氏　名</t>
  </si>
  <si>
    <t>年齢</t>
  </si>
  <si>
    <t>ｽﾌﾟﾘﾝﾄﾄﾗｲｱｽﾛﾝ</t>
  </si>
  <si>
    <t>ｽﾌﾟﾘﾝﾄﾄﾗｲｱｽﾛﾝ</t>
  </si>
  <si>
    <t>ﾅﾝﾊﾞ-</t>
  </si>
  <si>
    <t>ﾅﾝﾊﾞ-</t>
  </si>
  <si>
    <t>男　　　　　子</t>
  </si>
  <si>
    <t>女　　　　　子</t>
  </si>
  <si>
    <t>計</t>
  </si>
  <si>
    <t>神戸市高校混成大会申込の入力の手順</t>
  </si>
  <si>
    <t>申込1のシートを開き，印刷作業を行う！</t>
  </si>
  <si>
    <t>申込の確認を行い，校長印・顧問印を押印し郵送する！</t>
  </si>
  <si>
    <t>ｽﾌﾟﾘﾝﾄﾄﾗｲｱｽﾛﾝ</t>
  </si>
  <si>
    <t>ﾅﾝﾊﾞ-</t>
  </si>
  <si>
    <t>ﾅﾝﾊﾞ-</t>
  </si>
  <si>
    <t>　　名</t>
  </si>
  <si>
    <t>男ｽﾌﾟﾘﾝﾄ
ﾄﾗｲｱｽﾛﾝ</t>
  </si>
  <si>
    <t>女ｽﾌﾟﾘﾝﾄ
ﾄﾗｲｱｽﾛﾝ</t>
  </si>
  <si>
    <t>神戸鈴蘭台</t>
  </si>
  <si>
    <t>ｺｳﾍﾞｽｽﾞﾗﾝﾀﾞｲ</t>
  </si>
  <si>
    <t>神 戸 商</t>
  </si>
  <si>
    <t>ｺｳﾍﾞｼｮｳ</t>
  </si>
  <si>
    <t>兵庫県立神戸鈴蘭台高等学校</t>
  </si>
  <si>
    <r>
      <t xml:space="preserve"> 第１３回　神戸市高校混成競技選手権大会　申込書　　</t>
    </r>
    <r>
      <rPr>
        <b/>
        <sz val="14"/>
        <rFont val="明朝"/>
        <family val="1"/>
      </rPr>
      <t>（様式１）</t>
    </r>
  </si>
  <si>
    <t>神戸市須磨区西落合１－１－５</t>
  </si>
  <si>
    <t>〒</t>
  </si>
  <si>
    <t xml:space="preserve">TEL </t>
  </si>
  <si>
    <t>神戸市立須磨翔風高等学校</t>
  </si>
  <si>
    <t>須磨翔風</t>
  </si>
  <si>
    <t>ｽﾏｼｮｳﾌｳ</t>
  </si>
  <si>
    <t>神戸聴覚特別支援学校</t>
  </si>
  <si>
    <t>TEL 078-</t>
  </si>
  <si>
    <t>452-9600</t>
  </si>
  <si>
    <t>甲南女子高等学校</t>
  </si>
  <si>
    <t>411-2531</t>
  </si>
  <si>
    <t>411-7234</t>
  </si>
  <si>
    <t>858-4000</t>
  </si>
  <si>
    <t>272-9900</t>
  </si>
  <si>
    <t>六甲学院高等学校</t>
  </si>
  <si>
    <t>871-4161</t>
  </si>
  <si>
    <t>861-0434</t>
  </si>
  <si>
    <t>海星女子高等学校</t>
  </si>
  <si>
    <t>801-5601</t>
  </si>
  <si>
    <t>松蔭高等学校</t>
  </si>
  <si>
    <t>861-1105</t>
  </si>
  <si>
    <t>神戸龍谷高等学校</t>
  </si>
  <si>
    <t>神戸第一高等学校</t>
  </si>
  <si>
    <t>241-3135</t>
  </si>
  <si>
    <t>神戸山手女子高等学校</t>
  </si>
  <si>
    <t>341-2133</t>
  </si>
  <si>
    <t>981-0131</t>
  </si>
  <si>
    <t>593-3535</t>
  </si>
  <si>
    <t>691-1546</t>
  </si>
  <si>
    <t>691-1135</t>
  </si>
  <si>
    <t>神戸村野工業高等学校</t>
  </si>
  <si>
    <t>621-4101</t>
  </si>
  <si>
    <t>常盤女子高等学校</t>
  </si>
  <si>
    <t>691-0561</t>
  </si>
  <si>
    <t>741-1860</t>
  </si>
  <si>
    <t>731-8015</t>
  </si>
  <si>
    <t>育英高等学校</t>
  </si>
  <si>
    <t>TEL 078-611-6001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</si>
  <si>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</si>
  <si>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</si>
  <si>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</si>
  <si>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</si>
  <si>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</si>
  <si>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</si>
  <si>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</si>
  <si>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</si>
  <si>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</si>
  <si>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</si>
  <si>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</si>
  <si>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</si>
  <si>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</si>
  <si>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</si>
  <si>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</si>
  <si>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</si>
  <si>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</si>
  <si>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</si>
  <si>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</si>
  <si>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</si>
  <si>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</si>
  <si>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</si>
  <si>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</si>
  <si>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</si>
  <si>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</si>
  <si>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</si>
  <si>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</si>
  <si>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</si>
  <si>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</si>
  <si>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</si>
  <si>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〒 658-0063</t>
  </si>
  <si>
    <t>658-0063</t>
  </si>
  <si>
    <t>神戸市東灘区住吉山手５－１１－１</t>
  </si>
  <si>
    <t>TEL 078-811-0232</t>
  </si>
  <si>
    <t>811-0232</t>
  </si>
  <si>
    <t>593-7291</t>
  </si>
  <si>
    <t>591-1331</t>
  </si>
  <si>
    <t>氏　名(学年)</t>
  </si>
  <si>
    <t>神大附中等</t>
  </si>
  <si>
    <t>ｼﾝﾀﾞﾌﾁｭｳﾄｳ</t>
  </si>
  <si>
    <t>兵庫県立視覚特別支援学校</t>
  </si>
  <si>
    <t>神戸大学附属中等教育学校</t>
  </si>
  <si>
    <t>S</t>
  </si>
  <si>
    <t>A</t>
  </si>
  <si>
    <t>B</t>
  </si>
  <si>
    <t>ﾅｼ</t>
  </si>
  <si>
    <t>神戸学院大学附属高等学校</t>
  </si>
  <si>
    <t>〒 650-0046</t>
  </si>
  <si>
    <t>神戸市中央区港島中町４－６－３</t>
  </si>
  <si>
    <t>TEL 078-302-2016</t>
  </si>
  <si>
    <t>302-2016</t>
  </si>
  <si>
    <t>671-1431</t>
  </si>
  <si>
    <t>神戸市兵庫区会下山町３－１６－１</t>
  </si>
  <si>
    <t>579-2000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</si>
  <si>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</si>
  <si>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</si>
  <si>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</si>
  <si>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</si>
  <si>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</si>
  <si>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</si>
  <si>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658-0023</t>
  </si>
  <si>
    <t>灘高等学校</t>
  </si>
  <si>
    <t>841-1501</t>
  </si>
  <si>
    <t>291-0771</t>
  </si>
  <si>
    <t>241-0076</t>
  </si>
  <si>
    <t>親和女子高等学校</t>
  </si>
  <si>
    <t>神戸弘陵学園高等学校</t>
  </si>
  <si>
    <t>575-0230</t>
  </si>
  <si>
    <t>神戸星城高等学校</t>
  </si>
  <si>
    <t>611-6001</t>
  </si>
  <si>
    <t>TEL 078-</t>
  </si>
  <si>
    <t>242-4811</t>
  </si>
  <si>
    <t>854-3800</t>
  </si>
  <si>
    <t>650-0046</t>
  </si>
  <si>
    <t>TEL 078-</t>
  </si>
  <si>
    <t>神戸野田高等学校</t>
  </si>
  <si>
    <t>TEL 078-</t>
  </si>
  <si>
    <t>795-3311</t>
  </si>
  <si>
    <t>神戸市立神港橘高等学校</t>
  </si>
  <si>
    <t>兵庫大学附属須磨ノ浦高等学校</t>
  </si>
  <si>
    <t>初期設定のシートを開き，学校番号を入力後、必要事項の入力を行う！</t>
  </si>
  <si>
    <t>男子選手および女子選手のシートを開き，登録番号順に、選手の氏名・ﾌﾘｶﾞﾅ・学年等それぞれのシートに入力して確認を行う！</t>
  </si>
  <si>
    <t>　＊混成競技およびｽﾌﾟﾘﾝﾄﾄﾗｲｱｽﾛﾝのの記録入力はすべて０とし、入力しなくてよい！</t>
  </si>
  <si>
    <t>夙川高等学校</t>
  </si>
  <si>
    <t>神戸市兵庫区会下山町１－７－１</t>
  </si>
  <si>
    <t>TEL 078-578-7230</t>
  </si>
  <si>
    <t>578-7245</t>
  </si>
  <si>
    <t>神戸山手女子高校　森(katsunori_mori＠kobeyamate.ed.jp）へメールで送ってください！
件名を例(4216・神戸山手女子高校・〇〇大会　)とし、添付ファイル名にて送ってください</t>
  </si>
  <si>
    <t>山手　勝徳(1)</t>
  </si>
  <si>
    <t>ﾔﾏﾃ ｶﾂﾉﾘ</t>
  </si>
  <si>
    <t>森山手勝徳(1)</t>
  </si>
  <si>
    <t>ﾓﾘﾔﾏﾃ ｶﾂﾉﾘ</t>
  </si>
  <si>
    <r>
      <t xml:space="preserve"> 第25回　神戸市高校混成競技選手権大会　申込書　　</t>
    </r>
    <r>
      <rPr>
        <b/>
        <sz val="14"/>
        <rFont val="明朝"/>
        <family val="1"/>
      </rPr>
      <t>（様式１）</t>
    </r>
  </si>
  <si>
    <t>ﾓﾘﾔﾏﾃ ｶﾂﾉﾘ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</si>
</sst>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3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20"/>
      <name val="ＤＦ特太ゴシック体"/>
      <family val="3"/>
    </font>
    <font>
      <b/>
      <sz val="14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8.5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name val="明朝"/>
      <family val="1"/>
    </font>
    <font>
      <b/>
      <sz val="16"/>
      <name val="明朝"/>
      <family val="1"/>
    </font>
    <font>
      <sz val="13"/>
      <name val="明朝"/>
      <family val="1"/>
    </font>
    <font>
      <b/>
      <sz val="22"/>
      <name val="明朝"/>
      <family val="1"/>
    </font>
    <font>
      <b/>
      <sz val="14"/>
      <name val="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thin"/>
      <right style="thin"/>
      <top style="dotted"/>
      <bottom style="dotted"/>
    </border>
    <border>
      <left style="dotted"/>
      <right style="dotted"/>
      <top style="dotted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 style="dotted"/>
      <top style="thin"/>
      <bottom style="dotted"/>
    </border>
    <border>
      <left style="thin"/>
      <right/>
      <top/>
      <bottom/>
    </border>
    <border>
      <left style="dotted"/>
      <right style="dotted"/>
      <top style="dotted"/>
      <bottom/>
    </border>
    <border>
      <left style="medium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uble"/>
      <top/>
      <bottom style="dotted"/>
    </border>
    <border>
      <left style="dotted"/>
      <right style="medium"/>
      <top/>
      <bottom style="dotted"/>
    </border>
    <border>
      <left style="medium"/>
      <right style="dotted"/>
      <top/>
      <bottom style="dotted"/>
    </border>
    <border>
      <left style="medium"/>
      <right style="dotted"/>
      <top style="double"/>
      <bottom/>
    </border>
    <border>
      <left style="dotted"/>
      <right style="double"/>
      <top style="dotted"/>
      <bottom style="double"/>
    </border>
    <border>
      <left style="dotted"/>
      <right style="medium"/>
      <top style="dotted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dotted"/>
      <right style="thin"/>
      <top style="dotted"/>
      <bottom style="dotted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dotted"/>
      <right style="thin"/>
      <top style="dotted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dotted"/>
      <right style="dotted"/>
      <top/>
      <bottom style="double"/>
    </border>
    <border>
      <left style="hair"/>
      <right style="hair"/>
      <top/>
      <bottom style="double"/>
    </border>
    <border>
      <left style="dotted"/>
      <right style="double"/>
      <top/>
      <bottom style="double"/>
    </border>
    <border>
      <left style="dotted"/>
      <right style="medium"/>
      <top/>
      <bottom style="double"/>
    </border>
    <border>
      <left style="dotted"/>
      <right style="dotted"/>
      <top/>
      <bottom style="medium"/>
    </border>
    <border>
      <left style="dotted"/>
      <right style="dotted"/>
      <top style="dotted"/>
      <bottom style="medium"/>
    </border>
    <border>
      <left style="dotted"/>
      <right style="double"/>
      <top style="dotted"/>
      <bottom style="medium"/>
    </border>
    <border>
      <left style="dotted"/>
      <right style="medium"/>
      <top style="dotted"/>
      <bottom style="medium"/>
    </border>
    <border>
      <left style="hair"/>
      <right style="hair"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medium"/>
      <right style="dotted"/>
      <top style="dotted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dotted"/>
      <right style="dotted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 style="double"/>
    </border>
    <border>
      <left/>
      <right style="hair"/>
      <top/>
      <bottom style="double"/>
    </border>
    <border>
      <left style="dotted"/>
      <right style="thin"/>
      <top style="thin"/>
      <bottom/>
    </border>
    <border>
      <left style="dotted"/>
      <right style="thin"/>
      <top/>
      <bottom style="double"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/>
      <top/>
      <bottom style="double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dotted"/>
      <right/>
      <top style="dotted"/>
      <bottom style="double"/>
    </border>
    <border>
      <left/>
      <right style="dotted"/>
      <top style="dotted"/>
      <bottom style="double"/>
    </border>
    <border>
      <left style="medium"/>
      <right style="dotted"/>
      <top style="thin"/>
      <bottom/>
    </border>
    <border>
      <left style="medium"/>
      <right style="dotted"/>
      <top/>
      <bottom style="double"/>
    </border>
    <border>
      <left style="dotted"/>
      <right style="dotted"/>
      <top style="double"/>
      <bottom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thin"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 style="hair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0" fillId="0" borderId="10" applyBorder="0">
      <alignment/>
      <protection/>
    </xf>
    <xf numFmtId="0" fontId="0" fillId="0" borderId="0">
      <alignment/>
      <protection/>
    </xf>
    <xf numFmtId="0" fontId="71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5" borderId="0" xfId="0" applyFill="1" applyAlignment="1">
      <alignment/>
    </xf>
    <xf numFmtId="0" fontId="12" fillId="34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2" fillId="34" borderId="0" xfId="0" applyFont="1" applyFill="1" applyAlignment="1">
      <alignment horizontal="left" vertical="center" wrapText="1"/>
    </xf>
    <xf numFmtId="0" fontId="21" fillId="35" borderId="0" xfId="0" applyFont="1" applyFill="1" applyAlignment="1">
      <alignment horizontal="center"/>
    </xf>
    <xf numFmtId="0" fontId="3" fillId="36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35" borderId="16" xfId="0" applyFon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center"/>
      <protection hidden="1"/>
    </xf>
    <xf numFmtId="0" fontId="3" fillId="35" borderId="17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36" borderId="10" xfId="0" applyFont="1" applyFill="1" applyBorder="1" applyAlignment="1" applyProtection="1">
      <alignment horizontal="left"/>
      <protection hidden="1"/>
    </xf>
    <xf numFmtId="0" fontId="3" fillId="36" borderId="10" xfId="0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49" fontId="3" fillId="35" borderId="24" xfId="0" applyNumberFormat="1" applyFont="1" applyFill="1" applyBorder="1" applyAlignment="1" applyProtection="1">
      <alignment horizontal="center" vertical="center"/>
      <protection hidden="1"/>
    </xf>
    <xf numFmtId="49" fontId="10" fillId="35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/>
      <protection hidden="1"/>
    </xf>
    <xf numFmtId="49" fontId="4" fillId="35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/>
      <protection hidden="1"/>
    </xf>
    <xf numFmtId="0" fontId="3" fillId="37" borderId="11" xfId="0" applyFont="1" applyFill="1" applyBorder="1" applyAlignment="1" applyProtection="1">
      <alignment horizontal="distributed"/>
      <protection hidden="1"/>
    </xf>
    <xf numFmtId="0" fontId="3" fillId="34" borderId="11" xfId="0" applyFont="1" applyFill="1" applyBorder="1" applyAlignment="1" applyProtection="1">
      <alignment horizontal="distributed"/>
      <protection hidden="1"/>
    </xf>
    <xf numFmtId="49" fontId="3" fillId="34" borderId="11" xfId="0" applyNumberFormat="1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/>
      <protection hidden="1"/>
    </xf>
    <xf numFmtId="0" fontId="3" fillId="34" borderId="28" xfId="0" applyFont="1" applyFill="1" applyBorder="1" applyAlignment="1" applyProtection="1">
      <alignment/>
      <protection hidden="1"/>
    </xf>
    <xf numFmtId="49" fontId="3" fillId="0" borderId="29" xfId="0" applyNumberFormat="1" applyFont="1" applyFill="1" applyBorder="1" applyAlignment="1" applyProtection="1">
      <alignment/>
      <protection hidden="1"/>
    </xf>
    <xf numFmtId="49" fontId="3" fillId="0" borderId="30" xfId="0" applyNumberFormat="1" applyFont="1" applyFill="1" applyBorder="1" applyAlignment="1" applyProtection="1">
      <alignment horizontal="center"/>
      <protection hidden="1"/>
    </xf>
    <xf numFmtId="0" fontId="3" fillId="37" borderId="12" xfId="0" applyFont="1" applyFill="1" applyBorder="1" applyAlignment="1" applyProtection="1">
      <alignment horizontal="distributed"/>
      <protection hidden="1"/>
    </xf>
    <xf numFmtId="0" fontId="3" fillId="34" borderId="12" xfId="0" applyFont="1" applyFill="1" applyBorder="1" applyAlignment="1" applyProtection="1">
      <alignment horizontal="distributed"/>
      <protection hidden="1"/>
    </xf>
    <xf numFmtId="49" fontId="3" fillId="34" borderId="12" xfId="0" applyNumberFormat="1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right"/>
      <protection hidden="1"/>
    </xf>
    <xf numFmtId="0" fontId="3" fillId="34" borderId="12" xfId="0" applyFont="1" applyFill="1" applyBorder="1" applyAlignment="1" applyProtection="1">
      <alignment/>
      <protection hidden="1"/>
    </xf>
    <xf numFmtId="0" fontId="3" fillId="34" borderId="31" xfId="0" applyFont="1" applyFill="1" applyBorder="1" applyAlignment="1" applyProtection="1">
      <alignment/>
      <protection hidden="1"/>
    </xf>
    <xf numFmtId="49" fontId="3" fillId="0" borderId="32" xfId="0" applyNumberFormat="1" applyFont="1" applyFill="1" applyBorder="1" applyAlignment="1" applyProtection="1">
      <alignment/>
      <protection hidden="1"/>
    </xf>
    <xf numFmtId="0" fontId="3" fillId="34" borderId="13" xfId="0" applyFont="1" applyFill="1" applyBorder="1" applyAlignment="1" applyProtection="1">
      <alignment horizontal="distributed"/>
      <protection hidden="1"/>
    </xf>
    <xf numFmtId="0" fontId="3" fillId="34" borderId="13" xfId="0" applyFont="1" applyFill="1" applyBorder="1" applyAlignment="1" applyProtection="1">
      <alignment horizontal="right"/>
      <protection hidden="1"/>
    </xf>
    <xf numFmtId="0" fontId="3" fillId="34" borderId="13" xfId="0" applyFont="1" applyFill="1" applyBorder="1" applyAlignment="1" applyProtection="1">
      <alignment/>
      <protection hidden="1"/>
    </xf>
    <xf numFmtId="0" fontId="3" fillId="34" borderId="33" xfId="0" applyFont="1" applyFill="1" applyBorder="1" applyAlignment="1" applyProtection="1">
      <alignment/>
      <protection hidden="1"/>
    </xf>
    <xf numFmtId="49" fontId="3" fillId="0" borderId="34" xfId="0" applyNumberFormat="1" applyFont="1" applyFill="1" applyBorder="1" applyAlignment="1" applyProtection="1">
      <alignment/>
      <protection hidden="1"/>
    </xf>
    <xf numFmtId="49" fontId="3" fillId="34" borderId="13" xfId="0" applyNumberFormat="1" applyFont="1" applyFill="1" applyBorder="1" applyAlignment="1" applyProtection="1">
      <alignment horizontal="center"/>
      <protection hidden="1"/>
    </xf>
    <xf numFmtId="176" fontId="3" fillId="0" borderId="0" xfId="0" applyNumberFormat="1" applyFont="1" applyFill="1" applyBorder="1" applyAlignment="1" applyProtection="1">
      <alignment/>
      <protection hidden="1"/>
    </xf>
    <xf numFmtId="49" fontId="3" fillId="0" borderId="35" xfId="0" applyNumberFormat="1" applyFont="1" applyFill="1" applyBorder="1" applyAlignment="1" applyProtection="1">
      <alignment horizontal="center"/>
      <protection hidden="1"/>
    </xf>
    <xf numFmtId="0" fontId="3" fillId="37" borderId="13" xfId="0" applyFont="1" applyFill="1" applyBorder="1" applyAlignment="1" applyProtection="1">
      <alignment horizontal="distributed"/>
      <protection hidden="1"/>
    </xf>
    <xf numFmtId="49" fontId="3" fillId="0" borderId="36" xfId="0" applyNumberFormat="1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/>
      <protection hidden="1"/>
    </xf>
    <xf numFmtId="0" fontId="3" fillId="0" borderId="32" xfId="0" applyFont="1" applyFill="1" applyBorder="1" applyAlignment="1" applyProtection="1">
      <alignment/>
      <protection hidden="1"/>
    </xf>
    <xf numFmtId="0" fontId="3" fillId="37" borderId="15" xfId="0" applyFont="1" applyFill="1" applyBorder="1" applyAlignment="1" applyProtection="1">
      <alignment horizontal="distributed"/>
      <protection hidden="1"/>
    </xf>
    <xf numFmtId="0" fontId="3" fillId="34" borderId="15" xfId="0" applyFont="1" applyFill="1" applyBorder="1" applyAlignment="1" applyProtection="1">
      <alignment horizontal="distributed"/>
      <protection hidden="1"/>
    </xf>
    <xf numFmtId="0" fontId="3" fillId="34" borderId="15" xfId="0" applyFont="1" applyFill="1" applyBorder="1" applyAlignment="1" applyProtection="1">
      <alignment/>
      <protection hidden="1"/>
    </xf>
    <xf numFmtId="0" fontId="3" fillId="34" borderId="37" xfId="0" applyFont="1" applyFill="1" applyBorder="1" applyAlignment="1" applyProtection="1">
      <alignment/>
      <protection hidden="1"/>
    </xf>
    <xf numFmtId="0" fontId="3" fillId="0" borderId="38" xfId="0" applyFont="1" applyFill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hidden="1"/>
    </xf>
    <xf numFmtId="0" fontId="3" fillId="35" borderId="39" xfId="0" applyFont="1" applyFill="1" applyBorder="1" applyAlignment="1" applyProtection="1">
      <alignment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35" borderId="41" xfId="0" applyFont="1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35" borderId="42" xfId="0" applyFont="1" applyFill="1" applyBorder="1" applyAlignment="1" applyProtection="1">
      <alignment horizontal="distributed" vertical="center"/>
      <protection hidden="1"/>
    </xf>
    <xf numFmtId="0" fontId="3" fillId="35" borderId="43" xfId="0" applyFont="1" applyFill="1" applyBorder="1" applyAlignment="1" applyProtection="1">
      <alignment horizontal="distributed" vertical="center"/>
      <protection hidden="1"/>
    </xf>
    <xf numFmtId="49" fontId="3" fillId="34" borderId="44" xfId="0" applyNumberFormat="1" applyFont="1" applyFill="1" applyBorder="1" applyAlignment="1" applyProtection="1">
      <alignment horizontal="center" vertical="center"/>
      <protection hidden="1"/>
    </xf>
    <xf numFmtId="0" fontId="3" fillId="34" borderId="44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35" borderId="0" xfId="0" applyFont="1" applyFill="1" applyAlignment="1">
      <alignment/>
    </xf>
    <xf numFmtId="0" fontId="3" fillId="35" borderId="22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3" fillId="0" borderId="46" xfId="0" applyFont="1" applyFill="1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35" borderId="46" xfId="0" applyFont="1" applyFill="1" applyBorder="1" applyAlignment="1">
      <alignment/>
    </xf>
    <xf numFmtId="0" fontId="3" fillId="0" borderId="48" xfId="0" applyFont="1" applyBorder="1" applyAlignment="1" applyProtection="1">
      <alignment/>
      <protection locked="0"/>
    </xf>
    <xf numFmtId="0" fontId="3" fillId="0" borderId="48" xfId="61" applyFont="1" applyBorder="1" applyProtection="1">
      <alignment/>
      <protection hidden="1"/>
    </xf>
    <xf numFmtId="0" fontId="3" fillId="0" borderId="46" xfId="61" applyFont="1" applyBorder="1" applyProtection="1">
      <alignment/>
      <protection hidden="1"/>
    </xf>
    <xf numFmtId="0" fontId="3" fillId="0" borderId="0" xfId="0" applyFont="1" applyFill="1" applyAlignment="1">
      <alignment/>
    </xf>
    <xf numFmtId="49" fontId="3" fillId="34" borderId="49" xfId="0" applyNumberFormat="1" applyFont="1" applyFill="1" applyBorder="1" applyAlignment="1" applyProtection="1">
      <alignment horizontal="center" vertical="center"/>
      <protection hidden="1"/>
    </xf>
    <xf numFmtId="0" fontId="3" fillId="34" borderId="50" xfId="0" applyFont="1" applyFill="1" applyBorder="1" applyAlignment="1">
      <alignment horizontal="right"/>
    </xf>
    <xf numFmtId="0" fontId="3" fillId="34" borderId="12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 shrinkToFit="1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vertical="center" textRotation="255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51" xfId="0" applyFont="1" applyBorder="1" applyAlignment="1" applyProtection="1">
      <alignment horizontal="center" vertical="center"/>
      <protection hidden="1"/>
    </xf>
    <xf numFmtId="0" fontId="25" fillId="0" borderId="51" xfId="0" applyFont="1" applyBorder="1" applyAlignment="1" applyProtection="1">
      <alignment horizontal="center" vertical="center"/>
      <protection hidden="1"/>
    </xf>
    <xf numFmtId="0" fontId="26" fillId="0" borderId="52" xfId="0" applyFont="1" applyBorder="1" applyAlignment="1" applyProtection="1">
      <alignment horizontal="center" vertical="center"/>
      <protection hidden="1"/>
    </xf>
    <xf numFmtId="0" fontId="26" fillId="0" borderId="53" xfId="0" applyFont="1" applyBorder="1" applyAlignment="1" applyProtection="1">
      <alignment horizontal="center" vertical="center" shrinkToFit="1"/>
      <protection hidden="1"/>
    </xf>
    <xf numFmtId="0" fontId="18" fillId="0" borderId="54" xfId="0" applyFont="1" applyBorder="1" applyAlignment="1" applyProtection="1">
      <alignment horizontal="center" vertical="center"/>
      <protection hidden="1"/>
    </xf>
    <xf numFmtId="0" fontId="25" fillId="0" borderId="55" xfId="0" applyFont="1" applyBorder="1" applyAlignment="1" applyProtection="1">
      <alignment horizontal="center" vertical="center"/>
      <protection hidden="1"/>
    </xf>
    <xf numFmtId="0" fontId="25" fillId="0" borderId="56" xfId="0" applyFont="1" applyBorder="1" applyAlignment="1" applyProtection="1">
      <alignment horizontal="center" vertical="center"/>
      <protection hidden="1"/>
    </xf>
    <xf numFmtId="0" fontId="25" fillId="0" borderId="57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 wrapText="1"/>
      <protection hidden="1"/>
    </xf>
    <xf numFmtId="0" fontId="16" fillId="0" borderId="58" xfId="0" applyFont="1" applyBorder="1" applyAlignment="1" applyProtection="1">
      <alignment horizontal="center" vertical="center" shrinkToFit="1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27" fillId="0" borderId="59" xfId="0" applyFont="1" applyBorder="1" applyAlignment="1" applyProtection="1">
      <alignment vertical="center"/>
      <protection hidden="1"/>
    </xf>
    <xf numFmtId="0" fontId="27" fillId="0" borderId="60" xfId="0" applyFont="1" applyBorder="1" applyAlignment="1" applyProtection="1">
      <alignment vertical="center"/>
      <protection hidden="1"/>
    </xf>
    <xf numFmtId="0" fontId="27" fillId="0" borderId="61" xfId="0" applyFont="1" applyBorder="1" applyAlignment="1" applyProtection="1">
      <alignment vertical="center"/>
      <protection hidden="1"/>
    </xf>
    <xf numFmtId="0" fontId="27" fillId="0" borderId="62" xfId="0" applyFont="1" applyBorder="1" applyAlignment="1" applyProtection="1">
      <alignment vertical="center"/>
      <protection hidden="1"/>
    </xf>
    <xf numFmtId="0" fontId="27" fillId="0" borderId="63" xfId="0" applyFont="1" applyBorder="1" applyAlignment="1" applyProtection="1">
      <alignment vertical="center"/>
      <protection hidden="1"/>
    </xf>
    <xf numFmtId="0" fontId="27" fillId="0" borderId="64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12" fillId="0" borderId="54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26" fillId="0" borderId="55" xfId="0" applyFont="1" applyBorder="1" applyAlignment="1" applyProtection="1">
      <alignment horizontal="center" vertical="center"/>
      <protection hidden="1"/>
    </xf>
    <xf numFmtId="0" fontId="26" fillId="0" borderId="56" xfId="0" applyFont="1" applyBorder="1" applyAlignment="1" applyProtection="1">
      <alignment horizontal="center" vertical="center"/>
      <protection hidden="1"/>
    </xf>
    <xf numFmtId="0" fontId="30" fillId="0" borderId="0" xfId="60" applyBorder="1">
      <alignment/>
      <protection/>
    </xf>
    <xf numFmtId="0" fontId="31" fillId="0" borderId="0" xfId="60" applyFont="1" applyBorder="1" applyAlignment="1" quotePrefix="1">
      <alignment horizontal="center"/>
      <protection/>
    </xf>
    <xf numFmtId="0" fontId="31" fillId="0" borderId="0" xfId="60" applyFont="1" applyBorder="1" applyAlignment="1" quotePrefix="1">
      <alignment/>
      <protection/>
    </xf>
    <xf numFmtId="0" fontId="13" fillId="0" borderId="66" xfId="0" applyFont="1" applyBorder="1" applyAlignment="1" applyProtection="1">
      <alignment horizontal="center" vertical="center" shrinkToFit="1"/>
      <protection hidden="1"/>
    </xf>
    <xf numFmtId="0" fontId="25" fillId="0" borderId="48" xfId="0" applyFont="1" applyBorder="1" applyAlignment="1" applyProtection="1">
      <alignment horizontal="center" vertical="center"/>
      <protection hidden="1"/>
    </xf>
    <xf numFmtId="0" fontId="25" fillId="0" borderId="61" xfId="0" applyFont="1" applyBorder="1" applyAlignment="1" applyProtection="1">
      <alignment horizontal="center" vertical="center"/>
      <protection hidden="1"/>
    </xf>
    <xf numFmtId="0" fontId="27" fillId="0" borderId="66" xfId="0" applyFont="1" applyBorder="1" applyAlignment="1" applyProtection="1">
      <alignment horizontal="center" vertical="center"/>
      <protection hidden="1"/>
    </xf>
    <xf numFmtId="0" fontId="18" fillId="0" borderId="55" xfId="0" applyFont="1" applyBorder="1" applyAlignment="1" applyProtection="1">
      <alignment horizontal="center" vertical="center"/>
      <protection hidden="1"/>
    </xf>
    <xf numFmtId="0" fontId="18" fillId="0" borderId="67" xfId="0" applyFont="1" applyBorder="1" applyAlignment="1" applyProtection="1">
      <alignment horizontal="center" vertical="center"/>
      <protection hidden="1"/>
    </xf>
    <xf numFmtId="0" fontId="25" fillId="0" borderId="67" xfId="0" applyFont="1" applyBorder="1" applyAlignment="1" applyProtection="1">
      <alignment horizontal="center" vertical="center"/>
      <protection hidden="1"/>
    </xf>
    <xf numFmtId="0" fontId="25" fillId="0" borderId="68" xfId="0" applyFont="1" applyBorder="1" applyAlignment="1" applyProtection="1">
      <alignment horizontal="center" vertical="center"/>
      <protection hidden="1"/>
    </xf>
    <xf numFmtId="0" fontId="25" fillId="0" borderId="54" xfId="0" applyFont="1" applyBorder="1" applyAlignment="1" applyProtection="1">
      <alignment horizontal="center" vertical="center"/>
      <protection hidden="1"/>
    </xf>
    <xf numFmtId="0" fontId="25" fillId="0" borderId="65" xfId="0" applyFont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/>
      <protection hidden="1"/>
    </xf>
    <xf numFmtId="0" fontId="3" fillId="34" borderId="69" xfId="0" applyFont="1" applyFill="1" applyBorder="1" applyAlignment="1" applyProtection="1">
      <alignment horizontal="distributed"/>
      <protection hidden="1"/>
    </xf>
    <xf numFmtId="0" fontId="3" fillId="0" borderId="69" xfId="0" applyFont="1" applyFill="1" applyBorder="1" applyAlignment="1" applyProtection="1">
      <alignment/>
      <protection locked="0"/>
    </xf>
    <xf numFmtId="49" fontId="3" fillId="34" borderId="69" xfId="0" applyNumberFormat="1" applyFont="1" applyFill="1" applyBorder="1" applyAlignment="1" applyProtection="1">
      <alignment horizontal="center"/>
      <protection hidden="1"/>
    </xf>
    <xf numFmtId="0" fontId="3" fillId="34" borderId="70" xfId="0" applyFont="1" applyFill="1" applyBorder="1" applyAlignment="1">
      <alignment horizontal="right"/>
    </xf>
    <xf numFmtId="0" fontId="3" fillId="34" borderId="69" xfId="0" applyFont="1" applyFill="1" applyBorder="1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/>
      <protection hidden="1"/>
    </xf>
    <xf numFmtId="0" fontId="3" fillId="34" borderId="71" xfId="0" applyFont="1" applyFill="1" applyBorder="1" applyAlignment="1" applyProtection="1">
      <alignment/>
      <protection hidden="1"/>
    </xf>
    <xf numFmtId="49" fontId="3" fillId="0" borderId="72" xfId="0" applyNumberFormat="1" applyFont="1" applyFill="1" applyBorder="1" applyAlignment="1" applyProtection="1">
      <alignment/>
      <protection hidden="1"/>
    </xf>
    <xf numFmtId="0" fontId="3" fillId="37" borderId="73" xfId="0" applyFont="1" applyFill="1" applyBorder="1" applyAlignment="1" applyProtection="1">
      <alignment horizontal="distributed"/>
      <protection hidden="1"/>
    </xf>
    <xf numFmtId="0" fontId="3" fillId="34" borderId="73" xfId="0" applyFont="1" applyFill="1" applyBorder="1" applyAlignment="1" applyProtection="1">
      <alignment horizontal="distributed"/>
      <protection hidden="1"/>
    </xf>
    <xf numFmtId="0" fontId="3" fillId="0" borderId="74" xfId="0" applyFont="1" applyFill="1" applyBorder="1" applyAlignment="1" applyProtection="1">
      <alignment/>
      <protection locked="0"/>
    </xf>
    <xf numFmtId="49" fontId="3" fillId="34" borderId="73" xfId="0" applyNumberFormat="1" applyFont="1" applyFill="1" applyBorder="1" applyAlignment="1" applyProtection="1">
      <alignment horizontal="center"/>
      <protection hidden="1"/>
    </xf>
    <xf numFmtId="49" fontId="3" fillId="0" borderId="74" xfId="0" applyNumberFormat="1" applyFont="1" applyFill="1" applyBorder="1" applyAlignment="1" applyProtection="1">
      <alignment horizontal="center"/>
      <protection locked="0"/>
    </xf>
    <xf numFmtId="0" fontId="3" fillId="34" borderId="74" xfId="0" applyFont="1" applyFill="1" applyBorder="1" applyAlignment="1" applyProtection="1">
      <alignment horizontal="right"/>
      <protection hidden="1"/>
    </xf>
    <xf numFmtId="0" fontId="3" fillId="34" borderId="74" xfId="0" applyFont="1" applyFill="1" applyBorder="1" applyAlignment="1" applyProtection="1">
      <alignment/>
      <protection hidden="1"/>
    </xf>
    <xf numFmtId="0" fontId="3" fillId="34" borderId="74" xfId="0" applyFont="1" applyFill="1" applyBorder="1" applyAlignment="1" applyProtection="1">
      <alignment horizontal="center"/>
      <protection hidden="1"/>
    </xf>
    <xf numFmtId="0" fontId="3" fillId="34" borderId="75" xfId="0" applyFont="1" applyFill="1" applyBorder="1" applyAlignment="1" applyProtection="1">
      <alignment/>
      <protection hidden="1"/>
    </xf>
    <xf numFmtId="0" fontId="3" fillId="0" borderId="76" xfId="0" applyFont="1" applyFill="1" applyBorder="1" applyAlignment="1" applyProtection="1">
      <alignment/>
      <protection hidden="1"/>
    </xf>
    <xf numFmtId="0" fontId="3" fillId="34" borderId="77" xfId="0" applyFont="1" applyFill="1" applyBorder="1" applyAlignment="1">
      <alignment horizontal="right"/>
    </xf>
    <xf numFmtId="0" fontId="3" fillId="37" borderId="69" xfId="0" applyFont="1" applyFill="1" applyBorder="1" applyAlignment="1" applyProtection="1">
      <alignment horizontal="distributed"/>
      <protection hidden="1"/>
    </xf>
    <xf numFmtId="49" fontId="3" fillId="0" borderId="69" xfId="0" applyNumberFormat="1" applyFont="1" applyFill="1" applyBorder="1" applyAlignment="1" applyProtection="1">
      <alignment horizontal="center"/>
      <protection locked="0"/>
    </xf>
    <xf numFmtId="0" fontId="3" fillId="34" borderId="69" xfId="0" applyFont="1" applyFill="1" applyBorder="1" applyAlignment="1" applyProtection="1">
      <alignment horizontal="right"/>
      <protection hidden="1"/>
    </xf>
    <xf numFmtId="0" fontId="3" fillId="0" borderId="72" xfId="0" applyFont="1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0" borderId="78" xfId="0" applyFont="1" applyBorder="1" applyAlignment="1" applyProtection="1">
      <alignment horizontal="center" vertical="center" wrapText="1"/>
      <protection/>
    </xf>
    <xf numFmtId="0" fontId="12" fillId="0" borderId="79" xfId="0" applyFont="1" applyBorder="1" applyAlignment="1" applyProtection="1">
      <alignment horizontal="center" vertical="center" wrapText="1"/>
      <protection/>
    </xf>
    <xf numFmtId="0" fontId="18" fillId="38" borderId="67" xfId="0" applyFont="1" applyFill="1" applyBorder="1" applyAlignment="1" applyProtection="1">
      <alignment horizontal="center" vertical="center"/>
      <protection hidden="1"/>
    </xf>
    <xf numFmtId="0" fontId="18" fillId="38" borderId="51" xfId="0" applyFont="1" applyFill="1" applyBorder="1" applyAlignment="1" applyProtection="1">
      <alignment horizontal="center" vertical="center"/>
      <protection hidden="1"/>
    </xf>
    <xf numFmtId="0" fontId="18" fillId="38" borderId="54" xfId="0" applyFont="1" applyFill="1" applyBorder="1" applyAlignment="1" applyProtection="1">
      <alignment horizontal="center" vertical="center"/>
      <protection hidden="1"/>
    </xf>
    <xf numFmtId="0" fontId="25" fillId="38" borderId="67" xfId="0" applyFont="1" applyFill="1" applyBorder="1" applyAlignment="1" applyProtection="1">
      <alignment horizontal="center" vertical="center"/>
      <protection hidden="1"/>
    </xf>
    <xf numFmtId="0" fontId="25" fillId="38" borderId="51" xfId="0" applyFont="1" applyFill="1" applyBorder="1" applyAlignment="1" applyProtection="1">
      <alignment horizontal="center" vertical="center"/>
      <protection hidden="1"/>
    </xf>
    <xf numFmtId="0" fontId="25" fillId="38" borderId="54" xfId="0" applyFont="1" applyFill="1" applyBorder="1" applyAlignment="1" applyProtection="1">
      <alignment horizontal="center" vertical="center"/>
      <protection hidden="1"/>
    </xf>
    <xf numFmtId="0" fontId="25" fillId="38" borderId="68" xfId="0" applyFont="1" applyFill="1" applyBorder="1" applyAlignment="1" applyProtection="1">
      <alignment horizontal="center" vertical="center"/>
      <protection hidden="1"/>
    </xf>
    <xf numFmtId="0" fontId="25" fillId="38" borderId="57" xfId="0" applyFont="1" applyFill="1" applyBorder="1" applyAlignment="1" applyProtection="1">
      <alignment horizontal="center" vertical="center"/>
      <protection hidden="1"/>
    </xf>
    <xf numFmtId="0" fontId="25" fillId="38" borderId="65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35" borderId="66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 quotePrefix="1">
      <alignment horizontal="center" vertical="center"/>
      <protection hidden="1"/>
    </xf>
    <xf numFmtId="0" fontId="3" fillId="0" borderId="80" xfId="0" applyFont="1" applyBorder="1" applyAlignment="1" applyProtection="1">
      <alignment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vertical="center"/>
      <protection hidden="1"/>
    </xf>
    <xf numFmtId="0" fontId="3" fillId="0" borderId="82" xfId="0" applyFont="1" applyBorder="1" applyAlignment="1" applyProtection="1">
      <alignment vertical="center"/>
      <protection hidden="1"/>
    </xf>
    <xf numFmtId="0" fontId="3" fillId="0" borderId="83" xfId="0" applyFont="1" applyBorder="1" applyAlignment="1" applyProtection="1">
      <alignment vertical="center"/>
      <protection hidden="1"/>
    </xf>
    <xf numFmtId="0" fontId="4" fillId="35" borderId="84" xfId="0" applyFont="1" applyFill="1" applyBorder="1" applyAlignment="1" applyProtection="1">
      <alignment horizontal="center" vertical="center"/>
      <protection hidden="1"/>
    </xf>
    <xf numFmtId="0" fontId="4" fillId="35" borderId="85" xfId="0" applyFont="1" applyFill="1" applyBorder="1" applyAlignment="1" applyProtection="1">
      <alignment horizontal="center" vertical="center"/>
      <protection hidden="1"/>
    </xf>
    <xf numFmtId="0" fontId="4" fillId="35" borderId="86" xfId="0" applyFont="1" applyFill="1" applyBorder="1" applyAlignment="1" applyProtection="1">
      <alignment horizontal="center" vertical="center"/>
      <protection hidden="1"/>
    </xf>
    <xf numFmtId="0" fontId="4" fillId="35" borderId="87" xfId="0" applyFont="1" applyFill="1" applyBorder="1" applyAlignment="1" applyProtection="1">
      <alignment horizontal="center" vertical="center"/>
      <protection hidden="1"/>
    </xf>
    <xf numFmtId="49" fontId="3" fillId="34" borderId="88" xfId="0" applyNumberFormat="1" applyFont="1" applyFill="1" applyBorder="1" applyAlignment="1" applyProtection="1">
      <alignment horizontal="center" vertical="center"/>
      <protection hidden="1"/>
    </xf>
    <xf numFmtId="0" fontId="3" fillId="34" borderId="12" xfId="0" applyFont="1" applyFill="1" applyBorder="1" applyAlignment="1" applyProtection="1">
      <alignment horizontal="distributed" vertical="center"/>
      <protection hidden="1"/>
    </xf>
    <xf numFmtId="0" fontId="3" fillId="34" borderId="32" xfId="0" applyFont="1" applyFill="1" applyBorder="1" applyAlignment="1" applyProtection="1">
      <alignment horizontal="distributed" vertical="center"/>
      <protection hidden="1"/>
    </xf>
    <xf numFmtId="0" fontId="3" fillId="34" borderId="12" xfId="0" applyFont="1" applyFill="1" applyBorder="1" applyAlignment="1" applyProtection="1">
      <alignment horizontal="distributed" vertical="center" wrapText="1"/>
      <protection hidden="1"/>
    </xf>
    <xf numFmtId="0" fontId="3" fillId="34" borderId="12" xfId="0" applyFont="1" applyFill="1" applyBorder="1" applyAlignment="1" applyProtection="1">
      <alignment horizontal="distributed" vertical="center"/>
      <protection/>
    </xf>
    <xf numFmtId="49" fontId="3" fillId="34" borderId="89" xfId="0" applyNumberFormat="1" applyFont="1" applyFill="1" applyBorder="1" applyAlignment="1" applyProtection="1">
      <alignment horizontal="center" vertical="center"/>
      <protection hidden="1"/>
    </xf>
    <xf numFmtId="0" fontId="3" fillId="34" borderId="74" xfId="0" applyFont="1" applyFill="1" applyBorder="1" applyAlignment="1" applyProtection="1">
      <alignment horizontal="distributed" vertical="center" wrapText="1"/>
      <protection hidden="1"/>
    </xf>
    <xf numFmtId="0" fontId="3" fillId="34" borderId="74" xfId="0" applyFont="1" applyFill="1" applyBorder="1" applyAlignment="1" applyProtection="1">
      <alignment horizontal="distributed" vertical="center"/>
      <protection hidden="1"/>
    </xf>
    <xf numFmtId="0" fontId="3" fillId="34" borderId="76" xfId="0" applyFont="1" applyFill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9" borderId="66" xfId="0" applyFont="1" applyFill="1" applyBorder="1" applyAlignment="1" applyProtection="1">
      <alignment vertical="center"/>
      <protection locked="0"/>
    </xf>
    <xf numFmtId="0" fontId="3" fillId="39" borderId="10" xfId="0" applyFont="1" applyFill="1" applyBorder="1" applyAlignment="1" applyProtection="1">
      <alignment vertical="center"/>
      <protection locked="0"/>
    </xf>
    <xf numFmtId="0" fontId="3" fillId="39" borderId="16" xfId="0" applyFont="1" applyFill="1" applyBorder="1" applyAlignment="1" applyProtection="1">
      <alignment vertical="center"/>
      <protection locked="0"/>
    </xf>
    <xf numFmtId="0" fontId="36" fillId="0" borderId="58" xfId="0" applyFont="1" applyBorder="1" applyAlignment="1" applyProtection="1">
      <alignment horizontal="center" vertical="center" wrapText="1"/>
      <protection hidden="1"/>
    </xf>
    <xf numFmtId="0" fontId="36" fillId="0" borderId="58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vertical="center"/>
    </xf>
    <xf numFmtId="0" fontId="18" fillId="1" borderId="55" xfId="0" applyFont="1" applyFill="1" applyBorder="1" applyAlignment="1" applyProtection="1">
      <alignment horizontal="center" vertical="center"/>
      <protection hidden="1"/>
    </xf>
    <xf numFmtId="0" fontId="18" fillId="1" borderId="51" xfId="0" applyFont="1" applyFill="1" applyBorder="1" applyAlignment="1" applyProtection="1">
      <alignment horizontal="center" vertical="center"/>
      <protection hidden="1"/>
    </xf>
    <xf numFmtId="0" fontId="18" fillId="1" borderId="54" xfId="0" applyFont="1" applyFill="1" applyBorder="1" applyAlignment="1" applyProtection="1">
      <alignment horizontal="center" vertical="center"/>
      <protection hidden="1"/>
    </xf>
    <xf numFmtId="0" fontId="25" fillId="1" borderId="55" xfId="0" applyFont="1" applyFill="1" applyBorder="1" applyAlignment="1" applyProtection="1">
      <alignment horizontal="center" vertical="center"/>
      <protection hidden="1"/>
    </xf>
    <xf numFmtId="0" fontId="25" fillId="1" borderId="51" xfId="0" applyFont="1" applyFill="1" applyBorder="1" applyAlignment="1" applyProtection="1">
      <alignment horizontal="center" vertical="center"/>
      <protection hidden="1"/>
    </xf>
    <xf numFmtId="0" fontId="25" fillId="1" borderId="54" xfId="0" applyFont="1" applyFill="1" applyBorder="1" applyAlignment="1" applyProtection="1">
      <alignment horizontal="center" vertical="center"/>
      <protection hidden="1"/>
    </xf>
    <xf numFmtId="0" fontId="25" fillId="1" borderId="56" xfId="0" applyFont="1" applyFill="1" applyBorder="1" applyAlignment="1" applyProtection="1">
      <alignment horizontal="center" vertical="center"/>
      <protection hidden="1"/>
    </xf>
    <xf numFmtId="0" fontId="25" fillId="1" borderId="57" xfId="0" applyFont="1" applyFill="1" applyBorder="1" applyAlignment="1" applyProtection="1">
      <alignment horizontal="center" vertical="center"/>
      <protection hidden="1"/>
    </xf>
    <xf numFmtId="0" fontId="25" fillId="1" borderId="65" xfId="0" applyFont="1" applyFill="1" applyBorder="1" applyAlignment="1" applyProtection="1">
      <alignment horizontal="center" vertical="center"/>
      <protection hidden="1"/>
    </xf>
    <xf numFmtId="0" fontId="17" fillId="34" borderId="39" xfId="0" applyFont="1" applyFill="1" applyBorder="1" applyAlignment="1">
      <alignment horizontal="left" vertical="center"/>
    </xf>
    <xf numFmtId="0" fontId="17" fillId="34" borderId="40" xfId="0" applyFont="1" applyFill="1" applyBorder="1" applyAlignment="1">
      <alignment horizontal="left" vertical="center"/>
    </xf>
    <xf numFmtId="0" fontId="17" fillId="34" borderId="90" xfId="0" applyFont="1" applyFill="1" applyBorder="1" applyAlignment="1">
      <alignment horizontal="left" vertical="center"/>
    </xf>
    <xf numFmtId="0" fontId="22" fillId="35" borderId="0" xfId="0" applyFont="1" applyFill="1" applyAlignment="1">
      <alignment horizontal="left"/>
    </xf>
    <xf numFmtId="0" fontId="17" fillId="34" borderId="66" xfId="0" applyFont="1" applyFill="1" applyBorder="1" applyAlignment="1">
      <alignment horizontal="left" vertical="center"/>
    </xf>
    <xf numFmtId="0" fontId="17" fillId="34" borderId="91" xfId="0" applyFont="1" applyFill="1" applyBorder="1" applyAlignment="1">
      <alignment horizontal="left" vertical="center"/>
    </xf>
    <xf numFmtId="0" fontId="17" fillId="34" borderId="16" xfId="0" applyFont="1" applyFill="1" applyBorder="1" applyAlignment="1">
      <alignment horizontal="left" vertical="center"/>
    </xf>
    <xf numFmtId="0" fontId="17" fillId="34" borderId="66" xfId="0" applyFont="1" applyFill="1" applyBorder="1" applyAlignment="1">
      <alignment horizontal="left" vertical="center" wrapText="1"/>
    </xf>
    <xf numFmtId="0" fontId="17" fillId="34" borderId="91" xfId="0" applyFont="1" applyFill="1" applyBorder="1" applyAlignment="1">
      <alignment horizontal="left" vertical="center" wrapText="1"/>
    </xf>
    <xf numFmtId="0" fontId="17" fillId="34" borderId="16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center"/>
    </xf>
    <xf numFmtId="0" fontId="17" fillId="34" borderId="42" xfId="0" applyFont="1" applyFill="1" applyBorder="1" applyAlignment="1">
      <alignment horizontal="left" vertical="center"/>
    </xf>
    <xf numFmtId="0" fontId="17" fillId="34" borderId="43" xfId="0" applyFont="1" applyFill="1" applyBorder="1" applyAlignment="1">
      <alignment horizontal="left" vertical="center"/>
    </xf>
    <xf numFmtId="0" fontId="17" fillId="34" borderId="92" xfId="0" applyFont="1" applyFill="1" applyBorder="1" applyAlignment="1">
      <alignment horizontal="left" vertical="center"/>
    </xf>
    <xf numFmtId="0" fontId="3" fillId="0" borderId="83" xfId="0" applyFont="1" applyBorder="1" applyAlignment="1" applyProtection="1">
      <alignment horizontal="center" vertical="center" textRotation="255"/>
      <protection hidden="1"/>
    </xf>
    <xf numFmtId="0" fontId="3" fillId="0" borderId="93" xfId="0" applyFont="1" applyBorder="1" applyAlignment="1" applyProtection="1">
      <alignment horizontal="center" vertical="center" textRotation="255"/>
      <protection hidden="1"/>
    </xf>
    <xf numFmtId="0" fontId="0" fillId="0" borderId="66" xfId="0" applyBorder="1" applyAlignment="1" applyProtection="1">
      <alignment horizontal="left" vertical="center"/>
      <protection hidden="1"/>
    </xf>
    <xf numFmtId="0" fontId="0" fillId="0" borderId="91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3" fillId="39" borderId="66" xfId="0" applyFont="1" applyFill="1" applyBorder="1" applyAlignment="1" applyProtection="1">
      <alignment horizontal="left" vertical="center"/>
      <protection locked="0"/>
    </xf>
    <xf numFmtId="0" fontId="3" fillId="39" borderId="91" xfId="0" applyFont="1" applyFill="1" applyBorder="1" applyAlignment="1" applyProtection="1">
      <alignment horizontal="left" vertical="center"/>
      <protection locked="0"/>
    </xf>
    <xf numFmtId="0" fontId="3" fillId="39" borderId="16" xfId="0" applyFont="1" applyFill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left" vertical="center"/>
      <protection hidden="1"/>
    </xf>
    <xf numFmtId="0" fontId="3" fillId="0" borderId="91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94" xfId="0" applyFont="1" applyBorder="1" applyAlignment="1" applyProtection="1">
      <alignment horizontal="center" vertical="center" textRotation="255"/>
      <protection hidden="1"/>
    </xf>
    <xf numFmtId="49" fontId="8" fillId="0" borderId="95" xfId="0" applyNumberFormat="1" applyFont="1" applyFill="1" applyBorder="1" applyAlignment="1" applyProtection="1">
      <alignment horizontal="center" vertical="center" textRotation="255"/>
      <protection hidden="1"/>
    </xf>
    <xf numFmtId="49" fontId="8" fillId="0" borderId="73" xfId="0" applyNumberFormat="1" applyFont="1" applyFill="1" applyBorder="1" applyAlignment="1" applyProtection="1">
      <alignment horizontal="center" vertical="center" textRotation="255"/>
      <protection hidden="1"/>
    </xf>
    <xf numFmtId="0" fontId="3" fillId="0" borderId="96" xfId="0" applyFont="1" applyBorder="1" applyAlignment="1" applyProtection="1">
      <alignment horizontal="center"/>
      <protection locked="0"/>
    </xf>
    <xf numFmtId="0" fontId="3" fillId="0" borderId="97" xfId="0" applyFont="1" applyBorder="1" applyAlignment="1" applyProtection="1">
      <alignment horizontal="center"/>
      <protection locked="0"/>
    </xf>
    <xf numFmtId="0" fontId="3" fillId="0" borderId="98" xfId="0" applyFont="1" applyBorder="1" applyAlignment="1" applyProtection="1">
      <alignment horizont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4" fillId="35" borderId="100" xfId="0" applyFont="1" applyFill="1" applyBorder="1" applyAlignment="1" applyProtection="1">
      <alignment horizontal="center" vertical="center"/>
      <protection hidden="1"/>
    </xf>
    <xf numFmtId="0" fontId="4" fillId="35" borderId="101" xfId="0" applyFont="1" applyFill="1" applyBorder="1" applyAlignment="1" applyProtection="1">
      <alignment horizontal="center" vertical="center"/>
      <protection hidden="1"/>
    </xf>
    <xf numFmtId="0" fontId="4" fillId="35" borderId="102" xfId="0" applyFont="1" applyFill="1" applyBorder="1" applyAlignment="1" applyProtection="1">
      <alignment horizontal="center" vertical="center"/>
      <protection hidden="1"/>
    </xf>
    <xf numFmtId="0" fontId="4" fillId="35" borderId="69" xfId="0" applyFont="1" applyFill="1" applyBorder="1" applyAlignment="1" applyProtection="1">
      <alignment horizontal="center" vertical="center"/>
      <protection hidden="1"/>
    </xf>
    <xf numFmtId="0" fontId="4" fillId="35" borderId="103" xfId="0" applyFont="1" applyFill="1" applyBorder="1" applyAlignment="1" applyProtection="1">
      <alignment horizontal="center" vertical="center"/>
      <protection hidden="1"/>
    </xf>
    <xf numFmtId="0" fontId="4" fillId="35" borderId="104" xfId="0" applyFont="1" applyFill="1" applyBorder="1" applyAlignment="1" applyProtection="1">
      <alignment horizontal="center" vertical="center"/>
      <protection hidden="1"/>
    </xf>
    <xf numFmtId="0" fontId="3" fillId="0" borderId="105" xfId="0" applyFont="1" applyBorder="1" applyAlignment="1" applyProtection="1">
      <alignment horizontal="center"/>
      <protection locked="0"/>
    </xf>
    <xf numFmtId="0" fontId="3" fillId="0" borderId="106" xfId="0" applyFont="1" applyBorder="1" applyAlignment="1" applyProtection="1">
      <alignment horizontal="center"/>
      <protection locked="0"/>
    </xf>
    <xf numFmtId="49" fontId="3" fillId="35" borderId="107" xfId="0" applyNumberFormat="1" applyFont="1" applyFill="1" applyBorder="1" applyAlignment="1" applyProtection="1">
      <alignment horizontal="center" vertical="center"/>
      <protection hidden="1"/>
    </xf>
    <xf numFmtId="49" fontId="3" fillId="35" borderId="108" xfId="0" applyNumberFormat="1" applyFont="1" applyFill="1" applyBorder="1" applyAlignment="1" applyProtection="1">
      <alignment horizontal="center" vertical="center"/>
      <protection hidden="1"/>
    </xf>
    <xf numFmtId="0" fontId="4" fillId="35" borderId="109" xfId="0" applyFont="1" applyFill="1" applyBorder="1" applyAlignment="1" applyProtection="1">
      <alignment horizontal="center" vertical="center" wrapText="1"/>
      <protection hidden="1"/>
    </xf>
    <xf numFmtId="0" fontId="4" fillId="35" borderId="110" xfId="0" applyFont="1" applyFill="1" applyBorder="1" applyAlignment="1" applyProtection="1">
      <alignment horizontal="center" vertical="center" wrapText="1"/>
      <protection hidden="1"/>
    </xf>
    <xf numFmtId="0" fontId="5" fillId="35" borderId="102" xfId="0" applyFont="1" applyFill="1" applyBorder="1" applyAlignment="1" applyProtection="1">
      <alignment horizontal="center" vertical="center" wrapText="1"/>
      <protection hidden="1"/>
    </xf>
    <xf numFmtId="0" fontId="5" fillId="35" borderId="69" xfId="0" applyFont="1" applyFill="1" applyBorder="1" applyAlignment="1" applyProtection="1">
      <alignment horizontal="center" vertical="center" wrapText="1"/>
      <protection hidden="1"/>
    </xf>
    <xf numFmtId="49" fontId="8" fillId="0" borderId="111" xfId="0" applyNumberFormat="1" applyFont="1" applyFill="1" applyBorder="1" applyAlignment="1" applyProtection="1">
      <alignment horizontal="center" vertical="center" textRotation="255"/>
      <protection hidden="1"/>
    </xf>
    <xf numFmtId="49" fontId="8" fillId="0" borderId="69" xfId="0" applyNumberFormat="1" applyFont="1" applyFill="1" applyBorder="1" applyAlignment="1" applyProtection="1">
      <alignment horizontal="center" vertical="center" textRotation="255"/>
      <protection hidden="1"/>
    </xf>
    <xf numFmtId="0" fontId="36" fillId="0" borderId="58" xfId="0" applyFont="1" applyBorder="1" applyAlignment="1" applyProtection="1">
      <alignment horizontal="center" vertical="center" wrapText="1"/>
      <protection hidden="1"/>
    </xf>
    <xf numFmtId="0" fontId="36" fillId="0" borderId="112" xfId="0" applyFont="1" applyBorder="1" applyAlignment="1" applyProtection="1">
      <alignment horizontal="center" vertical="center" wrapText="1"/>
      <protection hidden="1"/>
    </xf>
    <xf numFmtId="0" fontId="28" fillId="0" borderId="113" xfId="0" applyFont="1" applyBorder="1" applyAlignment="1" applyProtection="1">
      <alignment vertical="center" shrinkToFit="1"/>
      <protection hidden="1"/>
    </xf>
    <xf numFmtId="0" fontId="28" fillId="0" borderId="112" xfId="0" applyFont="1" applyBorder="1" applyAlignment="1" applyProtection="1">
      <alignment vertical="center" shrinkToFit="1"/>
      <protection hidden="1"/>
    </xf>
    <xf numFmtId="0" fontId="36" fillId="0" borderId="114" xfId="0" applyFont="1" applyBorder="1" applyAlignment="1" applyProtection="1">
      <alignment horizontal="center" vertical="center" wrapText="1" shrinkToFit="1"/>
      <protection hidden="1"/>
    </xf>
    <xf numFmtId="0" fontId="36" fillId="0" borderId="52" xfId="0" applyFont="1" applyBorder="1" applyAlignment="1" applyProtection="1">
      <alignment horizontal="center" vertical="center" shrinkToFit="1"/>
      <protection hidden="1"/>
    </xf>
    <xf numFmtId="0" fontId="36" fillId="0" borderId="56" xfId="0" applyFont="1" applyBorder="1" applyAlignment="1" applyProtection="1">
      <alignment horizontal="center" vertical="center" shrinkToFit="1"/>
      <protection hidden="1"/>
    </xf>
    <xf numFmtId="0" fontId="36" fillId="0" borderId="65" xfId="0" applyFont="1" applyBorder="1" applyAlignment="1" applyProtection="1">
      <alignment horizontal="center" vertical="center" shrinkToFit="1"/>
      <protection hidden="1"/>
    </xf>
    <xf numFmtId="0" fontId="20" fillId="0" borderId="114" xfId="0" applyFont="1" applyBorder="1" applyAlignment="1" applyProtection="1">
      <alignment horizontal="center" vertical="center" wrapText="1"/>
      <protection hidden="1"/>
    </xf>
    <xf numFmtId="0" fontId="20" fillId="0" borderId="53" xfId="0" applyFont="1" applyBorder="1" applyAlignment="1" applyProtection="1">
      <alignment horizontal="center" vertical="center" wrapText="1"/>
      <protection hidden="1"/>
    </xf>
    <xf numFmtId="0" fontId="20" fillId="0" borderId="55" xfId="0" applyFont="1" applyBorder="1" applyAlignment="1" applyProtection="1">
      <alignment horizontal="center" vertical="center" wrapText="1"/>
      <protection hidden="1"/>
    </xf>
    <xf numFmtId="0" fontId="20" fillId="0" borderId="51" xfId="0" applyFont="1" applyBorder="1" applyAlignment="1" applyProtection="1">
      <alignment horizontal="center" vertical="center" wrapText="1"/>
      <protection hidden="1"/>
    </xf>
    <xf numFmtId="0" fontId="20" fillId="0" borderId="56" xfId="0" applyFont="1" applyBorder="1" applyAlignment="1" applyProtection="1">
      <alignment horizontal="center" vertical="center" wrapText="1"/>
      <protection hidden="1"/>
    </xf>
    <xf numFmtId="0" fontId="20" fillId="0" borderId="57" xfId="0" applyFont="1" applyBorder="1" applyAlignment="1" applyProtection="1">
      <alignment horizontal="center" vertical="center" wrapText="1"/>
      <protection hidden="1"/>
    </xf>
    <xf numFmtId="0" fontId="12" fillId="0" borderId="51" xfId="0" applyFont="1" applyBorder="1" applyAlignment="1" applyProtection="1">
      <alignment horizontal="center" vertical="center" wrapText="1"/>
      <protection/>
    </xf>
    <xf numFmtId="0" fontId="27" fillId="0" borderId="115" xfId="0" applyFont="1" applyBorder="1" applyAlignment="1" applyProtection="1">
      <alignment horizontal="center" vertical="center"/>
      <protection hidden="1"/>
    </xf>
    <xf numFmtId="0" fontId="27" fillId="0" borderId="113" xfId="0" applyFont="1" applyBorder="1" applyAlignment="1" applyProtection="1">
      <alignment horizontal="center" vertical="center"/>
      <protection hidden="1"/>
    </xf>
    <xf numFmtId="0" fontId="27" fillId="0" borderId="112" xfId="0" applyFont="1" applyBorder="1" applyAlignment="1" applyProtection="1">
      <alignment horizontal="center" vertical="center"/>
      <protection hidden="1"/>
    </xf>
    <xf numFmtId="0" fontId="16" fillId="0" borderId="116" xfId="0" applyFont="1" applyBorder="1" applyAlignment="1" applyProtection="1">
      <alignment horizontal="left" vertical="center"/>
      <protection hidden="1"/>
    </xf>
    <xf numFmtId="0" fontId="16" fillId="0" borderId="59" xfId="0" applyFont="1" applyBorder="1" applyAlignment="1" applyProtection="1">
      <alignment horizontal="left" vertical="center"/>
      <protection hidden="1"/>
    </xf>
    <xf numFmtId="0" fontId="26" fillId="0" borderId="53" xfId="0" applyFont="1" applyBorder="1" applyAlignment="1" applyProtection="1">
      <alignment horizontal="center" vertical="center"/>
      <protection hidden="1"/>
    </xf>
    <xf numFmtId="0" fontId="36" fillId="0" borderId="114" xfId="0" applyFont="1" applyBorder="1" applyAlignment="1" applyProtection="1">
      <alignment horizontal="center" vertical="center" wrapText="1"/>
      <protection hidden="1"/>
    </xf>
    <xf numFmtId="0" fontId="36" fillId="0" borderId="56" xfId="0" applyFont="1" applyBorder="1" applyAlignment="1" applyProtection="1">
      <alignment horizontal="center" vertical="center"/>
      <protection hidden="1"/>
    </xf>
    <xf numFmtId="0" fontId="27" fillId="0" borderId="60" xfId="0" applyFont="1" applyBorder="1" applyAlignment="1" applyProtection="1">
      <alignment horizontal="center" vertical="center"/>
      <protection hidden="1"/>
    </xf>
    <xf numFmtId="0" fontId="27" fillId="0" borderId="63" xfId="0" applyFont="1" applyBorder="1" applyAlignment="1" applyProtection="1">
      <alignment horizontal="center" vertical="center"/>
      <protection hidden="1"/>
    </xf>
    <xf numFmtId="0" fontId="27" fillId="1" borderId="55" xfId="0" applyFont="1" applyFill="1" applyBorder="1" applyAlignment="1" applyProtection="1">
      <alignment horizontal="center" vertical="center"/>
      <protection hidden="1"/>
    </xf>
    <xf numFmtId="0" fontId="27" fillId="1" borderId="51" xfId="0" applyFont="1" applyFill="1" applyBorder="1" applyAlignment="1" applyProtection="1">
      <alignment horizontal="center" vertical="center"/>
      <protection hidden="1"/>
    </xf>
    <xf numFmtId="0" fontId="27" fillId="1" borderId="54" xfId="0" applyFont="1" applyFill="1" applyBorder="1" applyAlignment="1" applyProtection="1">
      <alignment horizontal="center" vertical="center"/>
      <protection hidden="1"/>
    </xf>
    <xf numFmtId="0" fontId="27" fillId="0" borderId="67" xfId="0" applyFont="1" applyBorder="1" applyAlignment="1" applyProtection="1">
      <alignment horizontal="center" vertical="center"/>
      <protection hidden="1"/>
    </xf>
    <xf numFmtId="0" fontId="27" fillId="0" borderId="51" xfId="0" applyFont="1" applyBorder="1" applyAlignment="1" applyProtection="1">
      <alignment horizontal="center" vertical="center"/>
      <protection hidden="1"/>
    </xf>
    <xf numFmtId="0" fontId="27" fillId="0" borderId="54" xfId="0" applyFont="1" applyBorder="1" applyAlignment="1" applyProtection="1">
      <alignment horizontal="center" vertical="center"/>
      <protection hidden="1"/>
    </xf>
    <xf numFmtId="0" fontId="28" fillId="0" borderId="53" xfId="0" applyFont="1" applyBorder="1" applyAlignment="1" applyProtection="1">
      <alignment horizontal="center" vertical="center"/>
      <protection hidden="1"/>
    </xf>
    <xf numFmtId="0" fontId="28" fillId="0" borderId="117" xfId="0" applyFont="1" applyBorder="1" applyAlignment="1" applyProtection="1">
      <alignment horizontal="center" vertical="center"/>
      <protection hidden="1"/>
    </xf>
    <xf numFmtId="0" fontId="28" fillId="0" borderId="57" xfId="0" applyFont="1" applyBorder="1" applyAlignment="1" applyProtection="1">
      <alignment horizontal="center" vertical="center"/>
      <protection hidden="1"/>
    </xf>
    <xf numFmtId="0" fontId="28" fillId="0" borderId="79" xfId="0" applyFont="1" applyBorder="1" applyAlignment="1" applyProtection="1">
      <alignment horizontal="center" vertical="center"/>
      <protection hidden="1"/>
    </xf>
    <xf numFmtId="0" fontId="26" fillId="0" borderId="116" xfId="0" applyFont="1" applyBorder="1" applyAlignment="1" applyProtection="1">
      <alignment horizontal="center" vertical="center"/>
      <protection hidden="1"/>
    </xf>
    <xf numFmtId="0" fontId="26" fillId="0" borderId="60" xfId="0" applyFont="1" applyBorder="1" applyAlignment="1" applyProtection="1">
      <alignment horizontal="center" vertical="center"/>
      <protection hidden="1"/>
    </xf>
    <xf numFmtId="0" fontId="27" fillId="1" borderId="58" xfId="0" applyFont="1" applyFill="1" applyBorder="1" applyAlignment="1" applyProtection="1">
      <alignment horizontal="center" vertical="center"/>
      <protection hidden="1"/>
    </xf>
    <xf numFmtId="0" fontId="27" fillId="1" borderId="113" xfId="0" applyFont="1" applyFill="1" applyBorder="1" applyAlignment="1" applyProtection="1">
      <alignment horizontal="center" vertical="center"/>
      <protection hidden="1"/>
    </xf>
    <xf numFmtId="0" fontId="27" fillId="1" borderId="112" xfId="0" applyFont="1" applyFill="1" applyBorder="1" applyAlignment="1" applyProtection="1">
      <alignment horizontal="center" vertical="center"/>
      <protection hidden="1"/>
    </xf>
    <xf numFmtId="0" fontId="27" fillId="0" borderId="114" xfId="0" applyFont="1" applyBorder="1" applyAlignment="1" applyProtection="1">
      <alignment horizontal="center" vertical="center"/>
      <protection hidden="1"/>
    </xf>
    <xf numFmtId="0" fontId="27" fillId="0" borderId="53" xfId="0" applyFont="1" applyBorder="1" applyAlignment="1" applyProtection="1">
      <alignment horizontal="center" vertical="center"/>
      <protection hidden="1"/>
    </xf>
    <xf numFmtId="0" fontId="27" fillId="0" borderId="52" xfId="0" applyFont="1" applyBorder="1" applyAlignment="1" applyProtection="1">
      <alignment horizontal="center" vertical="center"/>
      <protection hidden="1"/>
    </xf>
    <xf numFmtId="0" fontId="27" fillId="0" borderId="48" xfId="0" applyFont="1" applyBorder="1" applyAlignment="1" applyProtection="1">
      <alignment horizontal="center"/>
      <protection hidden="1"/>
    </xf>
    <xf numFmtId="0" fontId="29" fillId="0" borderId="113" xfId="0" applyFont="1" applyBorder="1" applyAlignment="1" applyProtection="1">
      <alignment horizontal="center" vertical="center"/>
      <protection hidden="1"/>
    </xf>
    <xf numFmtId="0" fontId="29" fillId="0" borderId="118" xfId="0" applyFont="1" applyBorder="1" applyAlignment="1" applyProtection="1">
      <alignment horizontal="center" vertical="center"/>
      <protection hidden="1"/>
    </xf>
    <xf numFmtId="0" fontId="12" fillId="0" borderId="57" xfId="0" applyFont="1" applyBorder="1" applyAlignment="1" applyProtection="1">
      <alignment horizontal="center" vertical="center" wrapText="1"/>
      <protection/>
    </xf>
    <xf numFmtId="0" fontId="33" fillId="0" borderId="0" xfId="60" applyFont="1" applyBorder="1" applyAlignment="1" quotePrefix="1">
      <alignment horizontal="center"/>
      <protection/>
    </xf>
    <xf numFmtId="0" fontId="27" fillId="0" borderId="48" xfId="0" applyFont="1" applyBorder="1" applyAlignment="1" applyProtection="1">
      <alignment horizontal="center" vertical="center"/>
      <protection hidden="1"/>
    </xf>
    <xf numFmtId="0" fontId="27" fillId="0" borderId="58" xfId="0" applyFont="1" applyBorder="1" applyAlignment="1" applyProtection="1">
      <alignment horizontal="center" vertical="center"/>
      <protection hidden="1"/>
    </xf>
    <xf numFmtId="0" fontId="14" fillId="0" borderId="114" xfId="0" applyFont="1" applyBorder="1" applyAlignment="1" applyProtection="1">
      <alignment horizontal="center" vertical="center" wrapText="1" shrinkToFit="1"/>
      <protection hidden="1"/>
    </xf>
    <xf numFmtId="0" fontId="14" fillId="0" borderId="52" xfId="0" applyFont="1" applyBorder="1" applyAlignment="1" applyProtection="1">
      <alignment horizontal="center" vertical="center" shrinkToFit="1"/>
      <protection hidden="1"/>
    </xf>
    <xf numFmtId="0" fontId="14" fillId="0" borderId="56" xfId="0" applyFont="1" applyBorder="1" applyAlignment="1" applyProtection="1">
      <alignment horizontal="center" vertical="center" shrinkToFit="1"/>
      <protection hidden="1"/>
    </xf>
    <xf numFmtId="0" fontId="14" fillId="0" borderId="65" xfId="0" applyFont="1" applyBorder="1" applyAlignment="1" applyProtection="1">
      <alignment horizontal="center" vertical="center" shrinkToFit="1"/>
      <protection hidden="1"/>
    </xf>
    <xf numFmtId="0" fontId="14" fillId="0" borderId="114" xfId="0" applyFont="1" applyBorder="1" applyAlignment="1" applyProtection="1">
      <alignment horizontal="center" vertical="center" wrapText="1"/>
      <protection hidden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 wrapText="1"/>
      <protection hidden="1"/>
    </xf>
    <xf numFmtId="0" fontId="14" fillId="0" borderId="112" xfId="0" applyFont="1" applyBorder="1" applyAlignment="1" applyProtection="1">
      <alignment horizontal="center" vertical="center" wrapText="1"/>
      <protection hidden="1"/>
    </xf>
    <xf numFmtId="0" fontId="28" fillId="0" borderId="118" xfId="0" applyFont="1" applyBorder="1" applyAlignment="1" applyProtection="1">
      <alignment vertical="center"/>
      <protection hidden="1"/>
    </xf>
    <xf numFmtId="0" fontId="28" fillId="0" borderId="91" xfId="0" applyFont="1" applyBorder="1" applyAlignment="1" applyProtection="1">
      <alignment vertical="center"/>
      <protection hidden="1"/>
    </xf>
    <xf numFmtId="0" fontId="28" fillId="0" borderId="16" xfId="0" applyFont="1" applyBorder="1" applyAlignment="1" applyProtection="1">
      <alignment vertical="center"/>
      <protection hidden="1"/>
    </xf>
    <xf numFmtId="0" fontId="27" fillId="0" borderId="55" xfId="0" applyFont="1" applyBorder="1" applyAlignment="1" applyProtection="1">
      <alignment horizontal="center" vertical="center"/>
      <protection hidden="1"/>
    </xf>
    <xf numFmtId="0" fontId="27" fillId="38" borderId="67" xfId="0" applyFont="1" applyFill="1" applyBorder="1" applyAlignment="1" applyProtection="1">
      <alignment horizontal="center" vertical="center"/>
      <protection hidden="1"/>
    </xf>
    <xf numFmtId="0" fontId="27" fillId="38" borderId="51" xfId="0" applyFont="1" applyFill="1" applyBorder="1" applyAlignment="1" applyProtection="1">
      <alignment horizontal="center" vertical="center"/>
      <protection hidden="1"/>
    </xf>
    <xf numFmtId="0" fontId="27" fillId="38" borderId="54" xfId="0" applyFont="1" applyFill="1" applyBorder="1" applyAlignment="1" applyProtection="1">
      <alignment horizontal="center" vertical="center"/>
      <protection hidden="1"/>
    </xf>
    <xf numFmtId="0" fontId="27" fillId="0" borderId="61" xfId="0" applyFont="1" applyBorder="1" applyAlignment="1" applyProtection="1">
      <alignment vertical="center"/>
      <protection hidden="1"/>
    </xf>
    <xf numFmtId="0" fontId="27" fillId="0" borderId="62" xfId="0" applyFont="1" applyBorder="1" applyAlignment="1" applyProtection="1">
      <alignment vertical="center"/>
      <protection hidden="1"/>
    </xf>
    <xf numFmtId="0" fontId="27" fillId="0" borderId="63" xfId="0" applyFont="1" applyBorder="1" applyAlignment="1" applyProtection="1">
      <alignment vertical="center"/>
      <protection hidden="1"/>
    </xf>
    <xf numFmtId="0" fontId="27" fillId="38" borderId="115" xfId="0" applyFont="1" applyFill="1" applyBorder="1" applyAlignment="1" applyProtection="1">
      <alignment horizontal="center" vertical="center"/>
      <protection hidden="1"/>
    </xf>
    <xf numFmtId="0" fontId="27" fillId="38" borderId="113" xfId="0" applyFont="1" applyFill="1" applyBorder="1" applyAlignment="1" applyProtection="1">
      <alignment horizontal="center" vertical="center"/>
      <protection hidden="1"/>
    </xf>
    <xf numFmtId="0" fontId="27" fillId="38" borderId="112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地区大会申込書(様式1・３)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66675</xdr:rowOff>
    </xdr:from>
    <xdr:to>
      <xdr:col>0</xdr:col>
      <xdr:colOff>866775</xdr:colOff>
      <xdr:row>3</xdr:row>
      <xdr:rowOff>95250</xdr:rowOff>
    </xdr:to>
    <xdr:sp>
      <xdr:nvSpPr>
        <xdr:cNvPr id="1" name="AutoShape 23"/>
        <xdr:cNvSpPr>
          <a:spLocks/>
        </xdr:cNvSpPr>
      </xdr:nvSpPr>
      <xdr:spPr>
        <a:xfrm>
          <a:off x="542925" y="60007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66675</xdr:rowOff>
    </xdr:from>
    <xdr:to>
      <xdr:col>0</xdr:col>
      <xdr:colOff>866775</xdr:colOff>
      <xdr:row>6</xdr:row>
      <xdr:rowOff>95250</xdr:rowOff>
    </xdr:to>
    <xdr:sp>
      <xdr:nvSpPr>
        <xdr:cNvPr id="2" name="AutoShape 24"/>
        <xdr:cNvSpPr>
          <a:spLocks/>
        </xdr:cNvSpPr>
      </xdr:nvSpPr>
      <xdr:spPr>
        <a:xfrm>
          <a:off x="542925" y="11620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9</xdr:row>
      <xdr:rowOff>66675</xdr:rowOff>
    </xdr:from>
    <xdr:to>
      <xdr:col>0</xdr:col>
      <xdr:colOff>866775</xdr:colOff>
      <xdr:row>10</xdr:row>
      <xdr:rowOff>95250</xdr:rowOff>
    </xdr:to>
    <xdr:sp>
      <xdr:nvSpPr>
        <xdr:cNvPr id="3" name="AutoShape 25"/>
        <xdr:cNvSpPr>
          <a:spLocks/>
        </xdr:cNvSpPr>
      </xdr:nvSpPr>
      <xdr:spPr>
        <a:xfrm>
          <a:off x="542925" y="194310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12</xdr:row>
      <xdr:rowOff>66675</xdr:rowOff>
    </xdr:from>
    <xdr:to>
      <xdr:col>0</xdr:col>
      <xdr:colOff>866775</xdr:colOff>
      <xdr:row>13</xdr:row>
      <xdr:rowOff>95250</xdr:rowOff>
    </xdr:to>
    <xdr:sp>
      <xdr:nvSpPr>
        <xdr:cNvPr id="4" name="AutoShape 26"/>
        <xdr:cNvSpPr>
          <a:spLocks/>
        </xdr:cNvSpPr>
      </xdr:nvSpPr>
      <xdr:spPr>
        <a:xfrm>
          <a:off x="542925" y="250507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15</xdr:row>
      <xdr:rowOff>66675</xdr:rowOff>
    </xdr:from>
    <xdr:to>
      <xdr:col>0</xdr:col>
      <xdr:colOff>866775</xdr:colOff>
      <xdr:row>16</xdr:row>
      <xdr:rowOff>95250</xdr:rowOff>
    </xdr:to>
    <xdr:sp>
      <xdr:nvSpPr>
        <xdr:cNvPr id="5" name="AutoShape 27"/>
        <xdr:cNvSpPr>
          <a:spLocks/>
        </xdr:cNvSpPr>
      </xdr:nvSpPr>
      <xdr:spPr>
        <a:xfrm>
          <a:off x="542925" y="30670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18</xdr:row>
      <xdr:rowOff>66675</xdr:rowOff>
    </xdr:from>
    <xdr:to>
      <xdr:col>0</xdr:col>
      <xdr:colOff>866775</xdr:colOff>
      <xdr:row>19</xdr:row>
      <xdr:rowOff>95250</xdr:rowOff>
    </xdr:to>
    <xdr:sp>
      <xdr:nvSpPr>
        <xdr:cNvPr id="6" name="AutoShape 29"/>
        <xdr:cNvSpPr>
          <a:spLocks/>
        </xdr:cNvSpPr>
      </xdr:nvSpPr>
      <xdr:spPr>
        <a:xfrm>
          <a:off x="542925" y="362902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21</xdr:row>
      <xdr:rowOff>66675</xdr:rowOff>
    </xdr:from>
    <xdr:to>
      <xdr:col>0</xdr:col>
      <xdr:colOff>866775</xdr:colOff>
      <xdr:row>22</xdr:row>
      <xdr:rowOff>95250</xdr:rowOff>
    </xdr:to>
    <xdr:sp>
      <xdr:nvSpPr>
        <xdr:cNvPr id="7" name="AutoShape 30"/>
        <xdr:cNvSpPr>
          <a:spLocks/>
        </xdr:cNvSpPr>
      </xdr:nvSpPr>
      <xdr:spPr>
        <a:xfrm>
          <a:off x="542925" y="437197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66675</xdr:rowOff>
    </xdr:from>
    <xdr:to>
      <xdr:col>0</xdr:col>
      <xdr:colOff>866775</xdr:colOff>
      <xdr:row>3</xdr:row>
      <xdr:rowOff>95250</xdr:rowOff>
    </xdr:to>
    <xdr:sp>
      <xdr:nvSpPr>
        <xdr:cNvPr id="8" name="AutoShape 31"/>
        <xdr:cNvSpPr>
          <a:spLocks/>
        </xdr:cNvSpPr>
      </xdr:nvSpPr>
      <xdr:spPr>
        <a:xfrm>
          <a:off x="542925" y="60007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66675</xdr:rowOff>
    </xdr:from>
    <xdr:to>
      <xdr:col>0</xdr:col>
      <xdr:colOff>866775</xdr:colOff>
      <xdr:row>6</xdr:row>
      <xdr:rowOff>95250</xdr:rowOff>
    </xdr:to>
    <xdr:sp>
      <xdr:nvSpPr>
        <xdr:cNvPr id="9" name="AutoShape 32"/>
        <xdr:cNvSpPr>
          <a:spLocks/>
        </xdr:cNvSpPr>
      </xdr:nvSpPr>
      <xdr:spPr>
        <a:xfrm>
          <a:off x="542925" y="11620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9</xdr:row>
      <xdr:rowOff>66675</xdr:rowOff>
    </xdr:from>
    <xdr:to>
      <xdr:col>0</xdr:col>
      <xdr:colOff>866775</xdr:colOff>
      <xdr:row>10</xdr:row>
      <xdr:rowOff>95250</xdr:rowOff>
    </xdr:to>
    <xdr:sp>
      <xdr:nvSpPr>
        <xdr:cNvPr id="10" name="AutoShape 33"/>
        <xdr:cNvSpPr>
          <a:spLocks/>
        </xdr:cNvSpPr>
      </xdr:nvSpPr>
      <xdr:spPr>
        <a:xfrm>
          <a:off x="542925" y="194310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12</xdr:row>
      <xdr:rowOff>66675</xdr:rowOff>
    </xdr:from>
    <xdr:to>
      <xdr:col>0</xdr:col>
      <xdr:colOff>866775</xdr:colOff>
      <xdr:row>13</xdr:row>
      <xdr:rowOff>95250</xdr:rowOff>
    </xdr:to>
    <xdr:sp>
      <xdr:nvSpPr>
        <xdr:cNvPr id="11" name="AutoShape 34"/>
        <xdr:cNvSpPr>
          <a:spLocks/>
        </xdr:cNvSpPr>
      </xdr:nvSpPr>
      <xdr:spPr>
        <a:xfrm>
          <a:off x="542925" y="250507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15</xdr:row>
      <xdr:rowOff>66675</xdr:rowOff>
    </xdr:from>
    <xdr:to>
      <xdr:col>0</xdr:col>
      <xdr:colOff>866775</xdr:colOff>
      <xdr:row>16</xdr:row>
      <xdr:rowOff>95250</xdr:rowOff>
    </xdr:to>
    <xdr:sp>
      <xdr:nvSpPr>
        <xdr:cNvPr id="12" name="AutoShape 35"/>
        <xdr:cNvSpPr>
          <a:spLocks/>
        </xdr:cNvSpPr>
      </xdr:nvSpPr>
      <xdr:spPr>
        <a:xfrm>
          <a:off x="542925" y="30670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18</xdr:row>
      <xdr:rowOff>66675</xdr:rowOff>
    </xdr:from>
    <xdr:to>
      <xdr:col>0</xdr:col>
      <xdr:colOff>866775</xdr:colOff>
      <xdr:row>19</xdr:row>
      <xdr:rowOff>95250</xdr:rowOff>
    </xdr:to>
    <xdr:sp>
      <xdr:nvSpPr>
        <xdr:cNvPr id="13" name="AutoShape 37"/>
        <xdr:cNvSpPr>
          <a:spLocks/>
        </xdr:cNvSpPr>
      </xdr:nvSpPr>
      <xdr:spPr>
        <a:xfrm>
          <a:off x="542925" y="362902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21</xdr:row>
      <xdr:rowOff>66675</xdr:rowOff>
    </xdr:from>
    <xdr:to>
      <xdr:col>0</xdr:col>
      <xdr:colOff>866775</xdr:colOff>
      <xdr:row>22</xdr:row>
      <xdr:rowOff>95250</xdr:rowOff>
    </xdr:to>
    <xdr:sp>
      <xdr:nvSpPr>
        <xdr:cNvPr id="14" name="AutoShape 38"/>
        <xdr:cNvSpPr>
          <a:spLocks/>
        </xdr:cNvSpPr>
      </xdr:nvSpPr>
      <xdr:spPr>
        <a:xfrm>
          <a:off x="542925" y="437197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190500</xdr:colOff>
      <xdr:row>3</xdr:row>
      <xdr:rowOff>0</xdr:rowOff>
    </xdr:from>
    <xdr:ext cx="1371600" cy="1066800"/>
    <xdr:sp macro="[0]!データ作成001">
      <xdr:nvSpPr>
        <xdr:cNvPr id="1" name="AutoShape 1"/>
        <xdr:cNvSpPr>
          <a:spLocks/>
        </xdr:cNvSpPr>
      </xdr:nvSpPr>
      <xdr:spPr>
        <a:xfrm>
          <a:off x="7581900" y="514350"/>
          <a:ext cx="1371600" cy="10668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2</xdr:row>
      <xdr:rowOff>9525</xdr:rowOff>
    </xdr:from>
    <xdr:to>
      <xdr:col>16</xdr:col>
      <xdr:colOff>561975</xdr:colOff>
      <xdr:row>10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9029700" y="371475"/>
          <a:ext cx="2990850" cy="1514475"/>
        </a:xfrm>
        <a:prstGeom prst="wedgeRoundRectCallout">
          <a:avLst>
            <a:gd name="adj1" fmla="val -79615"/>
            <a:gd name="adj2" fmla="val -6018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2</xdr:row>
      <xdr:rowOff>66675</xdr:rowOff>
    </xdr:from>
    <xdr:to>
      <xdr:col>14</xdr:col>
      <xdr:colOff>581025</xdr:colOff>
      <xdr:row>9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7915275" y="428625"/>
          <a:ext cx="2990850" cy="1171575"/>
        </a:xfrm>
        <a:prstGeom prst="wedgeRoundRectCallout">
          <a:avLst>
            <a:gd name="adj1" fmla="val -76115"/>
            <a:gd name="adj2" fmla="val -641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2</xdr:row>
      <xdr:rowOff>38100</xdr:rowOff>
    </xdr:from>
    <xdr:to>
      <xdr:col>18</xdr:col>
      <xdr:colOff>428625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8439150" y="381000"/>
          <a:ext cx="2981325" cy="1095375"/>
        </a:xfrm>
        <a:prstGeom prst="wedgeRoundRectCallout">
          <a:avLst>
            <a:gd name="adj1" fmla="val -79615"/>
            <a:gd name="adj2" fmla="val -63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Ｅ列ｄｂで昇順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Ｍ列種目数で昇順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zoomScalePageLayoutView="0" workbookViewId="0" topLeftCell="A1">
      <selection activeCell="A15" sqref="A15:G15"/>
    </sheetView>
  </sheetViews>
  <sheetFormatPr defaultColWidth="9.00390625" defaultRowHeight="13.5"/>
  <cols>
    <col min="1" max="7" width="18.875" style="0" customWidth="1"/>
  </cols>
  <sheetData>
    <row r="1" spans="1:7" ht="24.75">
      <c r="A1" s="270" t="s">
        <v>423</v>
      </c>
      <c r="B1" s="270"/>
      <c r="C1" s="270"/>
      <c r="D1" s="270"/>
      <c r="E1" s="270"/>
      <c r="F1" s="270"/>
      <c r="G1" s="270"/>
    </row>
    <row r="2" spans="1:7" s="11" customFormat="1" ht="17.25">
      <c r="A2" s="264" t="s">
        <v>556</v>
      </c>
      <c r="B2" s="265"/>
      <c r="C2" s="265"/>
      <c r="D2" s="265"/>
      <c r="E2" s="265"/>
      <c r="F2" s="265"/>
      <c r="G2" s="266"/>
    </row>
    <row r="3" s="12" customFormat="1" ht="13.5"/>
    <row r="4" s="12" customFormat="1" ht="13.5"/>
    <row r="5" spans="1:7" s="13" customFormat="1" ht="17.25">
      <c r="A5" s="264" t="s">
        <v>557</v>
      </c>
      <c r="B5" s="265"/>
      <c r="C5" s="265"/>
      <c r="D5" s="265"/>
      <c r="E5" s="265"/>
      <c r="F5" s="265"/>
      <c r="G5" s="266"/>
    </row>
    <row r="6" s="14" customFormat="1" ht="13.5"/>
    <row r="7" s="14" customFormat="1" ht="13.5"/>
    <row r="8" spans="1:7" s="13" customFormat="1" ht="17.25">
      <c r="A8" s="271" t="s">
        <v>52</v>
      </c>
      <c r="B8" s="272"/>
      <c r="C8" s="272"/>
      <c r="D8" s="272"/>
      <c r="E8" s="272"/>
      <c r="F8" s="272"/>
      <c r="G8" s="273"/>
    </row>
    <row r="9" spans="1:7" s="13" customFormat="1" ht="17.25">
      <c r="A9" s="260" t="s">
        <v>558</v>
      </c>
      <c r="B9" s="261"/>
      <c r="C9" s="261"/>
      <c r="D9" s="261"/>
      <c r="E9" s="261"/>
      <c r="F9" s="261"/>
      <c r="G9" s="262"/>
    </row>
    <row r="10" s="14" customFormat="1" ht="13.5"/>
    <row r="11" s="14" customFormat="1" ht="13.5"/>
    <row r="12" spans="1:7" s="13" customFormat="1" ht="17.25">
      <c r="A12" s="264" t="s">
        <v>56</v>
      </c>
      <c r="B12" s="265"/>
      <c r="C12" s="265"/>
      <c r="D12" s="265"/>
      <c r="E12" s="265"/>
      <c r="F12" s="265"/>
      <c r="G12" s="266"/>
    </row>
    <row r="13" s="14" customFormat="1" ht="13.5"/>
    <row r="14" s="14" customFormat="1" ht="13.5"/>
    <row r="15" spans="1:7" s="13" customFormat="1" ht="17.25">
      <c r="A15" s="264" t="s">
        <v>424</v>
      </c>
      <c r="B15" s="265"/>
      <c r="C15" s="265"/>
      <c r="D15" s="265"/>
      <c r="E15" s="265"/>
      <c r="F15" s="265"/>
      <c r="G15" s="266"/>
    </row>
    <row r="16" s="14" customFormat="1" ht="13.5"/>
    <row r="17" s="14" customFormat="1" ht="13.5"/>
    <row r="18" spans="1:7" s="13" customFormat="1" ht="17.25">
      <c r="A18" s="264" t="s">
        <v>74</v>
      </c>
      <c r="B18" s="265"/>
      <c r="C18" s="265"/>
      <c r="D18" s="265"/>
      <c r="E18" s="265"/>
      <c r="F18" s="265"/>
      <c r="G18" s="266"/>
    </row>
    <row r="19" s="14" customFormat="1" ht="13.5"/>
    <row r="20" s="14" customFormat="1" ht="13.5"/>
    <row r="21" spans="1:7" s="15" customFormat="1" ht="31.5" customHeight="1">
      <c r="A21" s="267" t="s">
        <v>563</v>
      </c>
      <c r="B21" s="268"/>
      <c r="C21" s="268"/>
      <c r="D21" s="268"/>
      <c r="E21" s="268"/>
      <c r="F21" s="268"/>
      <c r="G21" s="269"/>
    </row>
    <row r="22" s="14" customFormat="1" ht="13.5"/>
    <row r="23" s="14" customFormat="1" ht="13.5"/>
    <row r="24" spans="1:7" s="13" customFormat="1" ht="17.25">
      <c r="A24" s="264" t="s">
        <v>425</v>
      </c>
      <c r="B24" s="265"/>
      <c r="C24" s="265"/>
      <c r="D24" s="265"/>
      <c r="E24" s="265"/>
      <c r="F24" s="265"/>
      <c r="G24" s="266"/>
    </row>
    <row r="25" spans="1:7" s="12" customFormat="1" ht="13.5">
      <c r="A25" s="16" t="s">
        <v>53</v>
      </c>
      <c r="B25" s="263" t="s">
        <v>54</v>
      </c>
      <c r="C25" s="263"/>
      <c r="D25" s="263"/>
      <c r="E25" s="263"/>
      <c r="F25" s="263"/>
      <c r="G25" s="263"/>
    </row>
    <row r="26" spans="1:7" s="12" customFormat="1" ht="13.5">
      <c r="A26" s="16" t="s">
        <v>55</v>
      </c>
      <c r="B26" s="263" t="s">
        <v>394</v>
      </c>
      <c r="C26" s="263"/>
      <c r="D26" s="263"/>
      <c r="E26" s="263"/>
      <c r="F26" s="263"/>
      <c r="G26" s="263"/>
    </row>
    <row r="30" ht="15" customHeight="1"/>
  </sheetData>
  <sheetProtection/>
  <mergeCells count="11">
    <mergeCell ref="A8:G8"/>
    <mergeCell ref="B26:G26"/>
    <mergeCell ref="A12:G12"/>
    <mergeCell ref="A15:G15"/>
    <mergeCell ref="A18:G18"/>
    <mergeCell ref="A21:G21"/>
    <mergeCell ref="A1:G1"/>
    <mergeCell ref="A2:G2"/>
    <mergeCell ref="A24:G24"/>
    <mergeCell ref="B25:G25"/>
    <mergeCell ref="A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210"/>
  <sheetViews>
    <sheetView zoomScalePageLayoutView="0" workbookViewId="0" topLeftCell="C421">
      <selection activeCell="C2" sqref="C2"/>
    </sheetView>
  </sheetViews>
  <sheetFormatPr defaultColWidth="9.00390625" defaultRowHeight="13.5"/>
  <cols>
    <col min="1" max="1" width="6.125" style="29" hidden="1" customWidth="1"/>
    <col min="2" max="2" width="7.125" style="29" hidden="1" customWidth="1"/>
    <col min="3" max="3" width="4.625" style="29" bestFit="1" customWidth="1"/>
    <col min="4" max="4" width="17.00390625" style="29" customWidth="1"/>
    <col min="5" max="5" width="10.50390625" style="29" bestFit="1" customWidth="1"/>
    <col min="6" max="6" width="12.125" style="29" bestFit="1" customWidth="1"/>
    <col min="7" max="7" width="13.50390625" style="29" bestFit="1" customWidth="1"/>
    <col min="8" max="8" width="3.25390625" style="29" bestFit="1" customWidth="1"/>
    <col min="9" max="9" width="3.50390625" style="29" bestFit="1" customWidth="1"/>
    <col min="10" max="10" width="7.50390625" style="29" bestFit="1" customWidth="1"/>
    <col min="11" max="11" width="5.50390625" style="29" bestFit="1" customWidth="1"/>
    <col min="12" max="12" width="14.625" style="29" bestFit="1" customWidth="1"/>
    <col min="13" max="13" width="7.125" style="29" bestFit="1" customWidth="1"/>
    <col min="14" max="16384" width="9.00390625" style="29" customWidth="1"/>
  </cols>
  <sheetData>
    <row r="1" spans="3:13" ht="13.5">
      <c r="C1" s="30" t="s">
        <v>25</v>
      </c>
      <c r="D1" s="30" t="s">
        <v>1</v>
      </c>
      <c r="E1" s="30" t="s">
        <v>14</v>
      </c>
      <c r="F1" s="30" t="s">
        <v>15</v>
      </c>
      <c r="G1" s="30" t="s">
        <v>13</v>
      </c>
      <c r="H1" s="30" t="s">
        <v>16</v>
      </c>
      <c r="I1" s="30" t="s">
        <v>17</v>
      </c>
      <c r="J1" s="30" t="s">
        <v>18</v>
      </c>
      <c r="K1" s="30" t="s">
        <v>12</v>
      </c>
      <c r="L1" s="30" t="s">
        <v>19</v>
      </c>
      <c r="M1" s="30" t="s">
        <v>26</v>
      </c>
    </row>
    <row r="2" spans="1:13" ht="13.5">
      <c r="A2" s="29" t="e">
        <f aca="true" t="shared" si="0" ref="A2:A65">IF(E1=E2,A1,A1+1)</f>
        <v>#N/A</v>
      </c>
      <c r="B2" s="29" t="e">
        <f aca="true" t="shared" si="1" ref="B2:B65">A2*10+M2</f>
        <v>#N/A</v>
      </c>
      <c r="C2" s="31" t="e">
        <v>#N/A</v>
      </c>
      <c r="D2" s="31" t="e">
        <v>#N/A</v>
      </c>
      <c r="E2" s="31" t="e">
        <v>#N/A</v>
      </c>
      <c r="F2" s="31" t="s">
        <v>51</v>
      </c>
      <c r="G2" s="31" t="s">
        <v>51</v>
      </c>
      <c r="H2" s="31" t="s">
        <v>51</v>
      </c>
      <c r="I2" s="31" t="s">
        <v>51</v>
      </c>
      <c r="J2" s="31" t="s">
        <v>51</v>
      </c>
      <c r="K2" s="31" t="s">
        <v>51</v>
      </c>
      <c r="L2" s="31" t="s">
        <v>51</v>
      </c>
      <c r="M2" s="31" t="e">
        <v>#N/A</v>
      </c>
    </row>
    <row r="3" spans="1:13" ht="13.5">
      <c r="A3" s="29" t="e">
        <f t="shared" si="0"/>
        <v>#N/A</v>
      </c>
      <c r="B3" s="29" t="e">
        <f t="shared" si="1"/>
        <v>#N/A</v>
      </c>
      <c r="C3" s="31" t="e">
        <v>#N/A</v>
      </c>
      <c r="D3" s="31" t="e">
        <v>#N/A</v>
      </c>
      <c r="E3" s="31" t="e">
        <v>#N/A</v>
      </c>
      <c r="F3" s="31" t="s">
        <v>51</v>
      </c>
      <c r="G3" s="31" t="s">
        <v>51</v>
      </c>
      <c r="H3" s="31" t="s">
        <v>51</v>
      </c>
      <c r="I3" s="31" t="s">
        <v>51</v>
      </c>
      <c r="J3" s="31" t="s">
        <v>51</v>
      </c>
      <c r="K3" s="31" t="s">
        <v>51</v>
      </c>
      <c r="L3" s="31" t="s">
        <v>51</v>
      </c>
      <c r="M3" s="31" t="e">
        <v>#N/A</v>
      </c>
    </row>
    <row r="4" spans="1:13" ht="13.5">
      <c r="A4" s="29" t="e">
        <f t="shared" si="0"/>
        <v>#N/A</v>
      </c>
      <c r="B4" s="29" t="e">
        <f t="shared" si="1"/>
        <v>#N/A</v>
      </c>
      <c r="C4" s="31" t="e">
        <v>#N/A</v>
      </c>
      <c r="D4" s="31" t="e">
        <v>#N/A</v>
      </c>
      <c r="E4" s="31" t="e">
        <v>#N/A</v>
      </c>
      <c r="F4" s="31" t="s">
        <v>51</v>
      </c>
      <c r="G4" s="31" t="s">
        <v>51</v>
      </c>
      <c r="H4" s="31" t="s">
        <v>51</v>
      </c>
      <c r="I4" s="31" t="s">
        <v>51</v>
      </c>
      <c r="J4" s="31" t="s">
        <v>51</v>
      </c>
      <c r="K4" s="31" t="s">
        <v>51</v>
      </c>
      <c r="L4" s="31" t="s">
        <v>51</v>
      </c>
      <c r="M4" s="31" t="e">
        <v>#N/A</v>
      </c>
    </row>
    <row r="5" spans="1:13" ht="13.5">
      <c r="A5" s="29" t="e">
        <f t="shared" si="0"/>
        <v>#N/A</v>
      </c>
      <c r="B5" s="29" t="e">
        <f t="shared" si="1"/>
        <v>#N/A</v>
      </c>
      <c r="C5" s="31" t="e">
        <v>#N/A</v>
      </c>
      <c r="D5" s="31" t="e">
        <v>#N/A</v>
      </c>
      <c r="E5" s="31" t="e">
        <v>#N/A</v>
      </c>
      <c r="F5" s="31" t="s">
        <v>51</v>
      </c>
      <c r="G5" s="31" t="s">
        <v>51</v>
      </c>
      <c r="H5" s="31" t="s">
        <v>51</v>
      </c>
      <c r="I5" s="31" t="s">
        <v>51</v>
      </c>
      <c r="J5" s="31" t="s">
        <v>51</v>
      </c>
      <c r="K5" s="31" t="s">
        <v>51</v>
      </c>
      <c r="L5" s="31" t="s">
        <v>51</v>
      </c>
      <c r="M5" s="31" t="e">
        <v>#N/A</v>
      </c>
    </row>
    <row r="6" spans="1:13" ht="13.5">
      <c r="A6" s="29" t="e">
        <f t="shared" si="0"/>
        <v>#N/A</v>
      </c>
      <c r="B6" s="29" t="e">
        <f t="shared" si="1"/>
        <v>#N/A</v>
      </c>
      <c r="C6" s="31" t="e">
        <v>#N/A</v>
      </c>
      <c r="D6" s="31" t="e">
        <v>#N/A</v>
      </c>
      <c r="E6" s="31" t="e">
        <v>#N/A</v>
      </c>
      <c r="F6" s="31" t="s">
        <v>51</v>
      </c>
      <c r="G6" s="31" t="s">
        <v>51</v>
      </c>
      <c r="H6" s="31" t="s">
        <v>51</v>
      </c>
      <c r="I6" s="31" t="s">
        <v>51</v>
      </c>
      <c r="J6" s="31" t="s">
        <v>51</v>
      </c>
      <c r="K6" s="31" t="s">
        <v>51</v>
      </c>
      <c r="L6" s="31" t="s">
        <v>51</v>
      </c>
      <c r="M6" s="31" t="e">
        <v>#N/A</v>
      </c>
    </row>
    <row r="7" spans="1:13" ht="13.5">
      <c r="A7" s="29" t="e">
        <f t="shared" si="0"/>
        <v>#N/A</v>
      </c>
      <c r="B7" s="29" t="e">
        <f t="shared" si="1"/>
        <v>#N/A</v>
      </c>
      <c r="C7" s="31" t="e">
        <v>#N/A</v>
      </c>
      <c r="D7" s="31" t="e">
        <v>#N/A</v>
      </c>
      <c r="E7" s="31" t="e">
        <v>#N/A</v>
      </c>
      <c r="F7" s="31" t="s">
        <v>51</v>
      </c>
      <c r="G7" s="31" t="s">
        <v>51</v>
      </c>
      <c r="H7" s="31" t="s">
        <v>51</v>
      </c>
      <c r="I7" s="31" t="s">
        <v>51</v>
      </c>
      <c r="J7" s="31" t="s">
        <v>51</v>
      </c>
      <c r="K7" s="31" t="s">
        <v>51</v>
      </c>
      <c r="L7" s="31" t="s">
        <v>51</v>
      </c>
      <c r="M7" s="31" t="e">
        <v>#N/A</v>
      </c>
    </row>
    <row r="8" spans="1:13" ht="13.5">
      <c r="A8" s="29" t="e">
        <f t="shared" si="0"/>
        <v>#N/A</v>
      </c>
      <c r="B8" s="29" t="e">
        <f t="shared" si="1"/>
        <v>#N/A</v>
      </c>
      <c r="C8" s="31" t="e">
        <v>#N/A</v>
      </c>
      <c r="D8" s="31" t="e">
        <v>#N/A</v>
      </c>
      <c r="E8" s="31" t="e">
        <v>#N/A</v>
      </c>
      <c r="F8" s="31" t="s">
        <v>51</v>
      </c>
      <c r="G8" s="31" t="s">
        <v>51</v>
      </c>
      <c r="H8" s="31" t="s">
        <v>51</v>
      </c>
      <c r="I8" s="31" t="s">
        <v>51</v>
      </c>
      <c r="J8" s="31" t="s">
        <v>51</v>
      </c>
      <c r="K8" s="31" t="s">
        <v>51</v>
      </c>
      <c r="L8" s="31" t="s">
        <v>51</v>
      </c>
      <c r="M8" s="31" t="e">
        <v>#N/A</v>
      </c>
    </row>
    <row r="9" spans="1:13" ht="13.5">
      <c r="A9" s="29" t="e">
        <f t="shared" si="0"/>
        <v>#N/A</v>
      </c>
      <c r="B9" s="29" t="e">
        <f t="shared" si="1"/>
        <v>#N/A</v>
      </c>
      <c r="C9" s="32" t="e">
        <v>#N/A</v>
      </c>
      <c r="D9" s="32" t="e">
        <v>#N/A</v>
      </c>
      <c r="E9" s="32" t="e">
        <v>#N/A</v>
      </c>
      <c r="F9" s="32" t="s">
        <v>51</v>
      </c>
      <c r="G9" s="32" t="s">
        <v>51</v>
      </c>
      <c r="H9" s="32" t="s">
        <v>51</v>
      </c>
      <c r="I9" s="32" t="s">
        <v>51</v>
      </c>
      <c r="J9" s="32" t="s">
        <v>51</v>
      </c>
      <c r="K9" s="32" t="s">
        <v>51</v>
      </c>
      <c r="L9" s="32" t="s">
        <v>51</v>
      </c>
      <c r="M9" s="32" t="e">
        <v>#N/A</v>
      </c>
    </row>
    <row r="10" spans="1:13" ht="13.5">
      <c r="A10" s="29" t="e">
        <f t="shared" si="0"/>
        <v>#N/A</v>
      </c>
      <c r="B10" s="29" t="e">
        <f t="shared" si="1"/>
        <v>#N/A</v>
      </c>
      <c r="C10" s="32" t="e">
        <v>#N/A</v>
      </c>
      <c r="D10" s="32" t="e">
        <v>#N/A</v>
      </c>
      <c r="E10" s="32" t="e">
        <v>#N/A</v>
      </c>
      <c r="F10" s="32" t="s">
        <v>51</v>
      </c>
      <c r="G10" s="32" t="s">
        <v>51</v>
      </c>
      <c r="H10" s="32" t="s">
        <v>51</v>
      </c>
      <c r="I10" s="32" t="s">
        <v>51</v>
      </c>
      <c r="J10" s="32" t="s">
        <v>51</v>
      </c>
      <c r="K10" s="32" t="s">
        <v>51</v>
      </c>
      <c r="L10" s="32" t="s">
        <v>51</v>
      </c>
      <c r="M10" s="32" t="e">
        <v>#N/A</v>
      </c>
    </row>
    <row r="11" spans="1:13" ht="13.5">
      <c r="A11" s="29" t="e">
        <f t="shared" si="0"/>
        <v>#N/A</v>
      </c>
      <c r="B11" s="29" t="e">
        <f t="shared" si="1"/>
        <v>#N/A</v>
      </c>
      <c r="C11" s="32" t="e">
        <v>#N/A</v>
      </c>
      <c r="D11" s="32" t="e">
        <v>#N/A</v>
      </c>
      <c r="E11" s="32" t="e">
        <v>#N/A</v>
      </c>
      <c r="F11" s="32" t="s">
        <v>51</v>
      </c>
      <c r="G11" s="32" t="s">
        <v>51</v>
      </c>
      <c r="H11" s="32" t="s">
        <v>51</v>
      </c>
      <c r="I11" s="32" t="s">
        <v>51</v>
      </c>
      <c r="J11" s="32" t="s">
        <v>51</v>
      </c>
      <c r="K11" s="32" t="s">
        <v>51</v>
      </c>
      <c r="L11" s="32" t="s">
        <v>51</v>
      </c>
      <c r="M11" s="32" t="e">
        <v>#N/A</v>
      </c>
    </row>
    <row r="12" spans="1:13" ht="13.5">
      <c r="A12" s="29" t="e">
        <f t="shared" si="0"/>
        <v>#N/A</v>
      </c>
      <c r="B12" s="29" t="e">
        <f t="shared" si="1"/>
        <v>#N/A</v>
      </c>
      <c r="C12" s="31" t="e">
        <v>#N/A</v>
      </c>
      <c r="D12" s="31" t="e">
        <v>#N/A</v>
      </c>
      <c r="E12" s="31" t="e">
        <v>#N/A</v>
      </c>
      <c r="F12" s="31" t="s">
        <v>51</v>
      </c>
      <c r="G12" s="31" t="s">
        <v>51</v>
      </c>
      <c r="H12" s="31" t="s">
        <v>51</v>
      </c>
      <c r="I12" s="31" t="s">
        <v>51</v>
      </c>
      <c r="J12" s="31" t="s">
        <v>51</v>
      </c>
      <c r="K12" s="31" t="s">
        <v>51</v>
      </c>
      <c r="L12" s="31" t="s">
        <v>51</v>
      </c>
      <c r="M12" s="31" t="e">
        <v>#N/A</v>
      </c>
    </row>
    <row r="13" spans="1:13" ht="13.5">
      <c r="A13" s="29" t="e">
        <f t="shared" si="0"/>
        <v>#N/A</v>
      </c>
      <c r="B13" s="29" t="e">
        <f t="shared" si="1"/>
        <v>#N/A</v>
      </c>
      <c r="C13" s="32" t="e">
        <v>#N/A</v>
      </c>
      <c r="D13" s="32" t="e">
        <v>#N/A</v>
      </c>
      <c r="E13" s="32" t="e">
        <v>#N/A</v>
      </c>
      <c r="F13" s="32" t="s">
        <v>51</v>
      </c>
      <c r="G13" s="32" t="s">
        <v>51</v>
      </c>
      <c r="H13" s="32" t="s">
        <v>51</v>
      </c>
      <c r="I13" s="32" t="s">
        <v>51</v>
      </c>
      <c r="J13" s="32" t="s">
        <v>51</v>
      </c>
      <c r="K13" s="32" t="s">
        <v>51</v>
      </c>
      <c r="L13" s="32" t="s">
        <v>51</v>
      </c>
      <c r="M13" s="32" t="e">
        <v>#N/A</v>
      </c>
    </row>
    <row r="14" spans="1:13" ht="13.5">
      <c r="A14" s="29" t="e">
        <f t="shared" si="0"/>
        <v>#N/A</v>
      </c>
      <c r="B14" s="29" t="e">
        <f t="shared" si="1"/>
        <v>#N/A</v>
      </c>
      <c r="C14" s="32" t="e">
        <v>#N/A</v>
      </c>
      <c r="D14" s="32" t="e">
        <v>#N/A</v>
      </c>
      <c r="E14" s="32" t="e">
        <v>#N/A</v>
      </c>
      <c r="F14" s="32" t="s">
        <v>51</v>
      </c>
      <c r="G14" s="32" t="s">
        <v>51</v>
      </c>
      <c r="H14" s="32" t="s">
        <v>51</v>
      </c>
      <c r="I14" s="32" t="s">
        <v>51</v>
      </c>
      <c r="J14" s="32" t="s">
        <v>51</v>
      </c>
      <c r="K14" s="32" t="s">
        <v>51</v>
      </c>
      <c r="L14" s="32" t="s">
        <v>51</v>
      </c>
      <c r="M14" s="32" t="e">
        <v>#N/A</v>
      </c>
    </row>
    <row r="15" spans="1:13" ht="13.5">
      <c r="A15" s="29" t="e">
        <f t="shared" si="0"/>
        <v>#N/A</v>
      </c>
      <c r="B15" s="29" t="e">
        <f t="shared" si="1"/>
        <v>#N/A</v>
      </c>
      <c r="C15" s="31" t="e">
        <v>#N/A</v>
      </c>
      <c r="D15" s="31" t="e">
        <v>#N/A</v>
      </c>
      <c r="E15" s="31" t="e">
        <v>#N/A</v>
      </c>
      <c r="F15" s="31" t="s">
        <v>51</v>
      </c>
      <c r="G15" s="31" t="s">
        <v>51</v>
      </c>
      <c r="H15" s="31" t="s">
        <v>51</v>
      </c>
      <c r="I15" s="31" t="s">
        <v>51</v>
      </c>
      <c r="J15" s="31" t="s">
        <v>51</v>
      </c>
      <c r="K15" s="31" t="s">
        <v>51</v>
      </c>
      <c r="L15" s="31" t="s">
        <v>51</v>
      </c>
      <c r="M15" s="31" t="e">
        <v>#N/A</v>
      </c>
    </row>
    <row r="16" spans="1:13" ht="13.5">
      <c r="A16" s="29" t="e">
        <f t="shared" si="0"/>
        <v>#N/A</v>
      </c>
      <c r="B16" s="29" t="e">
        <f t="shared" si="1"/>
        <v>#N/A</v>
      </c>
      <c r="C16" s="31" t="e">
        <v>#N/A</v>
      </c>
      <c r="D16" s="31" t="e">
        <v>#N/A</v>
      </c>
      <c r="E16" s="31" t="e">
        <v>#N/A</v>
      </c>
      <c r="F16" s="31" t="s">
        <v>51</v>
      </c>
      <c r="G16" s="31" t="s">
        <v>51</v>
      </c>
      <c r="H16" s="31" t="s">
        <v>51</v>
      </c>
      <c r="I16" s="31" t="s">
        <v>51</v>
      </c>
      <c r="J16" s="31" t="s">
        <v>51</v>
      </c>
      <c r="K16" s="31" t="s">
        <v>51</v>
      </c>
      <c r="L16" s="31" t="s">
        <v>51</v>
      </c>
      <c r="M16" s="31" t="e">
        <v>#N/A</v>
      </c>
    </row>
    <row r="17" spans="1:13" ht="13.5">
      <c r="A17" s="29" t="e">
        <f t="shared" si="0"/>
        <v>#N/A</v>
      </c>
      <c r="B17" s="29" t="e">
        <f t="shared" si="1"/>
        <v>#N/A</v>
      </c>
      <c r="C17" s="32" t="e">
        <v>#N/A</v>
      </c>
      <c r="D17" s="32" t="e">
        <v>#N/A</v>
      </c>
      <c r="E17" s="32" t="e">
        <v>#N/A</v>
      </c>
      <c r="F17" s="32" t="s">
        <v>51</v>
      </c>
      <c r="G17" s="32" t="s">
        <v>51</v>
      </c>
      <c r="H17" s="32" t="s">
        <v>51</v>
      </c>
      <c r="I17" s="32" t="s">
        <v>51</v>
      </c>
      <c r="J17" s="32" t="s">
        <v>51</v>
      </c>
      <c r="K17" s="32" t="s">
        <v>51</v>
      </c>
      <c r="L17" s="32" t="s">
        <v>51</v>
      </c>
      <c r="M17" s="32" t="e">
        <v>#N/A</v>
      </c>
    </row>
    <row r="18" spans="1:13" ht="13.5">
      <c r="A18" s="29" t="e">
        <f t="shared" si="0"/>
        <v>#N/A</v>
      </c>
      <c r="B18" s="29" t="e">
        <f t="shared" si="1"/>
        <v>#N/A</v>
      </c>
      <c r="C18" s="32" t="e">
        <v>#N/A</v>
      </c>
      <c r="D18" s="32" t="e">
        <v>#N/A</v>
      </c>
      <c r="E18" s="32" t="e">
        <v>#N/A</v>
      </c>
      <c r="F18" s="32" t="s">
        <v>51</v>
      </c>
      <c r="G18" s="32" t="s">
        <v>51</v>
      </c>
      <c r="H18" s="32" t="s">
        <v>51</v>
      </c>
      <c r="I18" s="32" t="s">
        <v>51</v>
      </c>
      <c r="J18" s="32" t="s">
        <v>51</v>
      </c>
      <c r="K18" s="32" t="s">
        <v>51</v>
      </c>
      <c r="L18" s="32" t="s">
        <v>51</v>
      </c>
      <c r="M18" s="32" t="e">
        <v>#N/A</v>
      </c>
    </row>
    <row r="19" spans="1:13" ht="13.5">
      <c r="A19" s="29" t="e">
        <f t="shared" si="0"/>
        <v>#N/A</v>
      </c>
      <c r="B19" s="29" t="e">
        <f t="shared" si="1"/>
        <v>#N/A</v>
      </c>
      <c r="C19" s="31" t="e">
        <v>#N/A</v>
      </c>
      <c r="D19" s="31" t="e">
        <v>#N/A</v>
      </c>
      <c r="E19" s="31" t="e">
        <v>#N/A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e">
        <v>#N/A</v>
      </c>
    </row>
    <row r="20" spans="1:13" ht="13.5">
      <c r="A20" s="29" t="e">
        <f t="shared" si="0"/>
        <v>#N/A</v>
      </c>
      <c r="B20" s="29" t="e">
        <f t="shared" si="1"/>
        <v>#N/A</v>
      </c>
      <c r="C20" s="31" t="e">
        <v>#N/A</v>
      </c>
      <c r="D20" s="31" t="e">
        <v>#N/A</v>
      </c>
      <c r="E20" s="31" t="e">
        <v>#N/A</v>
      </c>
      <c r="F20" s="31" t="s">
        <v>51</v>
      </c>
      <c r="G20" s="31" t="s">
        <v>51</v>
      </c>
      <c r="H20" s="31" t="s">
        <v>51</v>
      </c>
      <c r="I20" s="31" t="s">
        <v>51</v>
      </c>
      <c r="J20" s="31" t="s">
        <v>51</v>
      </c>
      <c r="K20" s="31" t="s">
        <v>51</v>
      </c>
      <c r="L20" s="31" t="s">
        <v>51</v>
      </c>
      <c r="M20" s="31" t="e">
        <v>#N/A</v>
      </c>
    </row>
    <row r="21" spans="1:13" ht="13.5">
      <c r="A21" s="29" t="e">
        <f t="shared" si="0"/>
        <v>#N/A</v>
      </c>
      <c r="B21" s="29" t="e">
        <f t="shared" si="1"/>
        <v>#N/A</v>
      </c>
      <c r="C21" s="31" t="e">
        <v>#N/A</v>
      </c>
      <c r="D21" s="31" t="e">
        <v>#N/A</v>
      </c>
      <c r="E21" s="31" t="e">
        <v>#N/A</v>
      </c>
      <c r="F21" s="31" t="s">
        <v>51</v>
      </c>
      <c r="G21" s="31" t="s">
        <v>51</v>
      </c>
      <c r="H21" s="31" t="s">
        <v>51</v>
      </c>
      <c r="I21" s="31" t="s">
        <v>51</v>
      </c>
      <c r="J21" s="31" t="s">
        <v>51</v>
      </c>
      <c r="K21" s="31" t="s">
        <v>51</v>
      </c>
      <c r="L21" s="31" t="s">
        <v>51</v>
      </c>
      <c r="M21" s="31" t="e">
        <v>#N/A</v>
      </c>
    </row>
    <row r="22" spans="1:13" ht="13.5">
      <c r="A22" s="29" t="e">
        <f t="shared" si="0"/>
        <v>#N/A</v>
      </c>
      <c r="B22" s="29" t="e">
        <f t="shared" si="1"/>
        <v>#N/A</v>
      </c>
      <c r="C22" s="31" t="e">
        <v>#N/A</v>
      </c>
      <c r="D22" s="31" t="e">
        <v>#N/A</v>
      </c>
      <c r="E22" s="31" t="e">
        <v>#N/A</v>
      </c>
      <c r="F22" s="31" t="s">
        <v>51</v>
      </c>
      <c r="G22" s="31" t="s">
        <v>51</v>
      </c>
      <c r="H22" s="31" t="s">
        <v>51</v>
      </c>
      <c r="I22" s="31" t="s">
        <v>51</v>
      </c>
      <c r="J22" s="31" t="s">
        <v>51</v>
      </c>
      <c r="K22" s="31" t="s">
        <v>51</v>
      </c>
      <c r="L22" s="31" t="s">
        <v>51</v>
      </c>
      <c r="M22" s="31" t="e">
        <v>#N/A</v>
      </c>
    </row>
    <row r="23" spans="1:13" ht="13.5">
      <c r="A23" s="29" t="e">
        <f t="shared" si="0"/>
        <v>#N/A</v>
      </c>
      <c r="B23" s="29" t="e">
        <f t="shared" si="1"/>
        <v>#N/A</v>
      </c>
      <c r="C23" s="31" t="e">
        <v>#N/A</v>
      </c>
      <c r="D23" s="31" t="e">
        <v>#N/A</v>
      </c>
      <c r="E23" s="31" t="e">
        <v>#N/A</v>
      </c>
      <c r="F23" s="31" t="s">
        <v>51</v>
      </c>
      <c r="G23" s="31" t="s">
        <v>51</v>
      </c>
      <c r="H23" s="31" t="s">
        <v>51</v>
      </c>
      <c r="I23" s="31" t="s">
        <v>51</v>
      </c>
      <c r="J23" s="31" t="s">
        <v>51</v>
      </c>
      <c r="K23" s="31" t="s">
        <v>51</v>
      </c>
      <c r="L23" s="31" t="s">
        <v>51</v>
      </c>
      <c r="M23" s="31" t="e">
        <v>#N/A</v>
      </c>
    </row>
    <row r="24" spans="1:13" ht="13.5">
      <c r="A24" s="29" t="e">
        <f t="shared" si="0"/>
        <v>#N/A</v>
      </c>
      <c r="B24" s="29" t="e">
        <f t="shared" si="1"/>
        <v>#N/A</v>
      </c>
      <c r="C24" s="32" t="e">
        <v>#N/A</v>
      </c>
      <c r="D24" s="32" t="e">
        <v>#N/A</v>
      </c>
      <c r="E24" s="32" t="e">
        <v>#N/A</v>
      </c>
      <c r="F24" s="32" t="s">
        <v>51</v>
      </c>
      <c r="G24" s="32" t="s">
        <v>51</v>
      </c>
      <c r="H24" s="32" t="s">
        <v>51</v>
      </c>
      <c r="I24" s="32" t="s">
        <v>51</v>
      </c>
      <c r="J24" s="32" t="s">
        <v>51</v>
      </c>
      <c r="K24" s="32" t="s">
        <v>51</v>
      </c>
      <c r="L24" s="32" t="s">
        <v>51</v>
      </c>
      <c r="M24" s="32" t="e">
        <v>#N/A</v>
      </c>
    </row>
    <row r="25" spans="1:13" ht="13.5">
      <c r="A25" s="29" t="e">
        <f t="shared" si="0"/>
        <v>#N/A</v>
      </c>
      <c r="B25" s="29" t="e">
        <f t="shared" si="1"/>
        <v>#N/A</v>
      </c>
      <c r="C25" s="31" t="e">
        <v>#N/A</v>
      </c>
      <c r="D25" s="31" t="e">
        <v>#N/A</v>
      </c>
      <c r="E25" s="31" t="e">
        <v>#N/A</v>
      </c>
      <c r="F25" s="31" t="s">
        <v>51</v>
      </c>
      <c r="G25" s="31" t="s">
        <v>51</v>
      </c>
      <c r="H25" s="31" t="s">
        <v>51</v>
      </c>
      <c r="I25" s="31" t="s">
        <v>51</v>
      </c>
      <c r="J25" s="31" t="s">
        <v>51</v>
      </c>
      <c r="K25" s="31" t="s">
        <v>51</v>
      </c>
      <c r="L25" s="31" t="s">
        <v>51</v>
      </c>
      <c r="M25" s="31" t="e">
        <v>#N/A</v>
      </c>
    </row>
    <row r="26" spans="1:13" ht="13.5">
      <c r="A26" s="29" t="e">
        <f t="shared" si="0"/>
        <v>#N/A</v>
      </c>
      <c r="B26" s="29" t="e">
        <f t="shared" si="1"/>
        <v>#N/A</v>
      </c>
      <c r="C26" s="31" t="e">
        <v>#N/A</v>
      </c>
      <c r="D26" s="31" t="e">
        <v>#N/A</v>
      </c>
      <c r="E26" s="31" t="e">
        <v>#N/A</v>
      </c>
      <c r="F26" s="31" t="s">
        <v>51</v>
      </c>
      <c r="G26" s="31" t="s">
        <v>51</v>
      </c>
      <c r="H26" s="31" t="s">
        <v>51</v>
      </c>
      <c r="I26" s="31" t="s">
        <v>51</v>
      </c>
      <c r="J26" s="31" t="s">
        <v>51</v>
      </c>
      <c r="K26" s="31" t="s">
        <v>51</v>
      </c>
      <c r="L26" s="31" t="s">
        <v>51</v>
      </c>
      <c r="M26" s="31" t="e">
        <v>#N/A</v>
      </c>
    </row>
    <row r="27" spans="1:13" ht="13.5">
      <c r="A27" s="29" t="e">
        <f t="shared" si="0"/>
        <v>#N/A</v>
      </c>
      <c r="B27" s="29" t="e">
        <f t="shared" si="1"/>
        <v>#N/A</v>
      </c>
      <c r="C27" s="31" t="e">
        <v>#N/A</v>
      </c>
      <c r="D27" s="31" t="e">
        <v>#N/A</v>
      </c>
      <c r="E27" s="31" t="e">
        <v>#N/A</v>
      </c>
      <c r="F27" s="31" t="s">
        <v>51</v>
      </c>
      <c r="G27" s="31" t="s">
        <v>51</v>
      </c>
      <c r="H27" s="31" t="s">
        <v>51</v>
      </c>
      <c r="I27" s="31" t="s">
        <v>51</v>
      </c>
      <c r="J27" s="31" t="s">
        <v>51</v>
      </c>
      <c r="K27" s="31" t="s">
        <v>51</v>
      </c>
      <c r="L27" s="31" t="s">
        <v>51</v>
      </c>
      <c r="M27" s="31" t="e">
        <v>#N/A</v>
      </c>
    </row>
    <row r="28" spans="1:13" ht="13.5">
      <c r="A28" s="29" t="e">
        <f t="shared" si="0"/>
        <v>#N/A</v>
      </c>
      <c r="B28" s="29" t="e">
        <f t="shared" si="1"/>
        <v>#N/A</v>
      </c>
      <c r="C28" s="31" t="e">
        <v>#N/A</v>
      </c>
      <c r="D28" s="31" t="e">
        <v>#N/A</v>
      </c>
      <c r="E28" s="31" t="e">
        <v>#N/A</v>
      </c>
      <c r="F28" s="31" t="s">
        <v>51</v>
      </c>
      <c r="G28" s="31" t="s">
        <v>51</v>
      </c>
      <c r="H28" s="31" t="s">
        <v>51</v>
      </c>
      <c r="I28" s="31" t="s">
        <v>51</v>
      </c>
      <c r="J28" s="31" t="s">
        <v>51</v>
      </c>
      <c r="K28" s="31" t="s">
        <v>51</v>
      </c>
      <c r="L28" s="31" t="s">
        <v>51</v>
      </c>
      <c r="M28" s="31" t="e">
        <v>#N/A</v>
      </c>
    </row>
    <row r="29" spans="1:13" ht="13.5">
      <c r="A29" s="29" t="e">
        <f t="shared" si="0"/>
        <v>#N/A</v>
      </c>
      <c r="B29" s="29" t="e">
        <f t="shared" si="1"/>
        <v>#N/A</v>
      </c>
      <c r="C29" s="32" t="e">
        <v>#N/A</v>
      </c>
      <c r="D29" s="32" t="e">
        <v>#N/A</v>
      </c>
      <c r="E29" s="32" t="e">
        <v>#N/A</v>
      </c>
      <c r="F29" s="32" t="s">
        <v>51</v>
      </c>
      <c r="G29" s="32" t="s">
        <v>51</v>
      </c>
      <c r="H29" s="32" t="s">
        <v>51</v>
      </c>
      <c r="I29" s="32" t="s">
        <v>51</v>
      </c>
      <c r="J29" s="32" t="s">
        <v>51</v>
      </c>
      <c r="K29" s="32" t="s">
        <v>51</v>
      </c>
      <c r="L29" s="32" t="s">
        <v>51</v>
      </c>
      <c r="M29" s="32" t="e">
        <v>#N/A</v>
      </c>
    </row>
    <row r="30" spans="1:13" ht="13.5">
      <c r="A30" s="29" t="e">
        <f t="shared" si="0"/>
        <v>#N/A</v>
      </c>
      <c r="B30" s="29" t="e">
        <f t="shared" si="1"/>
        <v>#N/A</v>
      </c>
      <c r="C30" s="31" t="e">
        <v>#N/A</v>
      </c>
      <c r="D30" s="31" t="e">
        <v>#N/A</v>
      </c>
      <c r="E30" s="31" t="e">
        <v>#N/A</v>
      </c>
      <c r="F30" s="31" t="s">
        <v>51</v>
      </c>
      <c r="G30" s="31" t="s">
        <v>51</v>
      </c>
      <c r="H30" s="31" t="s">
        <v>51</v>
      </c>
      <c r="I30" s="31" t="s">
        <v>51</v>
      </c>
      <c r="J30" s="31" t="s">
        <v>51</v>
      </c>
      <c r="K30" s="31" t="s">
        <v>51</v>
      </c>
      <c r="L30" s="31" t="s">
        <v>51</v>
      </c>
      <c r="M30" s="31" t="e">
        <v>#N/A</v>
      </c>
    </row>
    <row r="31" spans="1:13" ht="13.5">
      <c r="A31" s="29" t="e">
        <f t="shared" si="0"/>
        <v>#N/A</v>
      </c>
      <c r="B31" s="29" t="e">
        <f t="shared" si="1"/>
        <v>#N/A</v>
      </c>
      <c r="C31" s="32" t="e">
        <v>#N/A</v>
      </c>
      <c r="D31" s="32" t="e">
        <v>#N/A</v>
      </c>
      <c r="E31" s="32" t="e">
        <v>#N/A</v>
      </c>
      <c r="F31" s="32" t="s">
        <v>51</v>
      </c>
      <c r="G31" s="32" t="s">
        <v>51</v>
      </c>
      <c r="H31" s="32" t="s">
        <v>51</v>
      </c>
      <c r="I31" s="32" t="s">
        <v>51</v>
      </c>
      <c r="J31" s="32" t="s">
        <v>51</v>
      </c>
      <c r="K31" s="32" t="s">
        <v>51</v>
      </c>
      <c r="L31" s="32" t="s">
        <v>51</v>
      </c>
      <c r="M31" s="32" t="e">
        <v>#N/A</v>
      </c>
    </row>
    <row r="32" spans="1:13" ht="13.5">
      <c r="A32" s="29" t="e">
        <f t="shared" si="0"/>
        <v>#N/A</v>
      </c>
      <c r="B32" s="29" t="e">
        <f t="shared" si="1"/>
        <v>#N/A</v>
      </c>
      <c r="C32" s="32" t="e">
        <v>#N/A</v>
      </c>
      <c r="D32" s="32" t="e">
        <v>#N/A</v>
      </c>
      <c r="E32" s="32" t="e">
        <v>#N/A</v>
      </c>
      <c r="F32" s="32" t="s">
        <v>51</v>
      </c>
      <c r="G32" s="32" t="s">
        <v>51</v>
      </c>
      <c r="H32" s="32" t="s">
        <v>51</v>
      </c>
      <c r="I32" s="32" t="s">
        <v>51</v>
      </c>
      <c r="J32" s="32" t="s">
        <v>51</v>
      </c>
      <c r="K32" s="32" t="s">
        <v>51</v>
      </c>
      <c r="L32" s="32" t="s">
        <v>51</v>
      </c>
      <c r="M32" s="32" t="e">
        <v>#N/A</v>
      </c>
    </row>
    <row r="33" spans="1:13" ht="13.5">
      <c r="A33" s="29" t="e">
        <f t="shared" si="0"/>
        <v>#N/A</v>
      </c>
      <c r="B33" s="29" t="e">
        <f t="shared" si="1"/>
        <v>#N/A</v>
      </c>
      <c r="C33" s="31" t="e">
        <v>#N/A</v>
      </c>
      <c r="D33" s="31" t="e">
        <v>#N/A</v>
      </c>
      <c r="E33" s="31" t="e">
        <v>#N/A</v>
      </c>
      <c r="F33" s="31" t="s">
        <v>51</v>
      </c>
      <c r="G33" s="31" t="s">
        <v>51</v>
      </c>
      <c r="H33" s="31" t="s">
        <v>51</v>
      </c>
      <c r="I33" s="31" t="s">
        <v>51</v>
      </c>
      <c r="J33" s="31" t="s">
        <v>51</v>
      </c>
      <c r="K33" s="31" t="s">
        <v>51</v>
      </c>
      <c r="L33" s="31" t="s">
        <v>51</v>
      </c>
      <c r="M33" s="31" t="e">
        <v>#N/A</v>
      </c>
    </row>
    <row r="34" spans="1:13" ht="13.5">
      <c r="A34" s="29" t="e">
        <f t="shared" si="0"/>
        <v>#N/A</v>
      </c>
      <c r="B34" s="29" t="e">
        <f t="shared" si="1"/>
        <v>#N/A</v>
      </c>
      <c r="C34" s="32" t="e">
        <v>#N/A</v>
      </c>
      <c r="D34" s="32" t="e">
        <v>#N/A</v>
      </c>
      <c r="E34" s="32" t="e">
        <v>#N/A</v>
      </c>
      <c r="F34" s="32" t="s">
        <v>51</v>
      </c>
      <c r="G34" s="32" t="s">
        <v>51</v>
      </c>
      <c r="H34" s="32" t="s">
        <v>51</v>
      </c>
      <c r="I34" s="32" t="s">
        <v>51</v>
      </c>
      <c r="J34" s="32" t="s">
        <v>51</v>
      </c>
      <c r="K34" s="32" t="s">
        <v>51</v>
      </c>
      <c r="L34" s="32" t="s">
        <v>51</v>
      </c>
      <c r="M34" s="32" t="e">
        <v>#N/A</v>
      </c>
    </row>
    <row r="35" spans="1:13" ht="13.5">
      <c r="A35" s="29" t="e">
        <f t="shared" si="0"/>
        <v>#N/A</v>
      </c>
      <c r="B35" s="29" t="e">
        <f t="shared" si="1"/>
        <v>#N/A</v>
      </c>
      <c r="C35" s="31" t="e">
        <v>#N/A</v>
      </c>
      <c r="D35" s="31" t="e">
        <v>#N/A</v>
      </c>
      <c r="E35" s="31" t="e">
        <v>#N/A</v>
      </c>
      <c r="F35" s="31" t="s">
        <v>51</v>
      </c>
      <c r="G35" s="31" t="s">
        <v>51</v>
      </c>
      <c r="H35" s="31" t="s">
        <v>51</v>
      </c>
      <c r="I35" s="31" t="s">
        <v>51</v>
      </c>
      <c r="J35" s="31" t="s">
        <v>51</v>
      </c>
      <c r="K35" s="31" t="s">
        <v>51</v>
      </c>
      <c r="L35" s="31" t="s">
        <v>51</v>
      </c>
      <c r="M35" s="31" t="e">
        <v>#N/A</v>
      </c>
    </row>
    <row r="36" spans="1:13" ht="13.5">
      <c r="A36" s="29" t="e">
        <f t="shared" si="0"/>
        <v>#N/A</v>
      </c>
      <c r="B36" s="29" t="e">
        <f t="shared" si="1"/>
        <v>#N/A</v>
      </c>
      <c r="C36" s="31" t="e">
        <v>#N/A</v>
      </c>
      <c r="D36" s="31" t="e">
        <v>#N/A</v>
      </c>
      <c r="E36" s="31" t="e">
        <v>#N/A</v>
      </c>
      <c r="F36" s="31" t="s">
        <v>51</v>
      </c>
      <c r="G36" s="31" t="s">
        <v>51</v>
      </c>
      <c r="H36" s="31" t="s">
        <v>51</v>
      </c>
      <c r="I36" s="31" t="s">
        <v>51</v>
      </c>
      <c r="J36" s="31" t="s">
        <v>51</v>
      </c>
      <c r="K36" s="31" t="s">
        <v>51</v>
      </c>
      <c r="L36" s="31" t="s">
        <v>51</v>
      </c>
      <c r="M36" s="31" t="e">
        <v>#N/A</v>
      </c>
    </row>
    <row r="37" spans="1:13" ht="13.5">
      <c r="A37" s="29" t="e">
        <f t="shared" si="0"/>
        <v>#N/A</v>
      </c>
      <c r="B37" s="29" t="e">
        <f t="shared" si="1"/>
        <v>#N/A</v>
      </c>
      <c r="C37" s="32" t="e">
        <v>#N/A</v>
      </c>
      <c r="D37" s="32" t="e">
        <v>#N/A</v>
      </c>
      <c r="E37" s="32" t="e">
        <v>#N/A</v>
      </c>
      <c r="F37" s="32" t="s">
        <v>51</v>
      </c>
      <c r="G37" s="32" t="s">
        <v>51</v>
      </c>
      <c r="H37" s="32" t="s">
        <v>51</v>
      </c>
      <c r="I37" s="32" t="s">
        <v>51</v>
      </c>
      <c r="J37" s="32" t="s">
        <v>51</v>
      </c>
      <c r="K37" s="32" t="s">
        <v>51</v>
      </c>
      <c r="L37" s="32" t="s">
        <v>51</v>
      </c>
      <c r="M37" s="32" t="e">
        <v>#N/A</v>
      </c>
    </row>
    <row r="38" spans="1:13" ht="13.5">
      <c r="A38" s="29" t="e">
        <f t="shared" si="0"/>
        <v>#N/A</v>
      </c>
      <c r="B38" s="29" t="e">
        <f t="shared" si="1"/>
        <v>#N/A</v>
      </c>
      <c r="C38" s="31" t="e">
        <v>#N/A</v>
      </c>
      <c r="D38" s="31" t="e">
        <v>#N/A</v>
      </c>
      <c r="E38" s="31" t="e">
        <v>#N/A</v>
      </c>
      <c r="F38" s="31" t="s">
        <v>51</v>
      </c>
      <c r="G38" s="31" t="s">
        <v>51</v>
      </c>
      <c r="H38" s="31" t="s">
        <v>51</v>
      </c>
      <c r="I38" s="31" t="s">
        <v>51</v>
      </c>
      <c r="J38" s="31" t="s">
        <v>51</v>
      </c>
      <c r="K38" s="31" t="s">
        <v>51</v>
      </c>
      <c r="L38" s="31" t="s">
        <v>51</v>
      </c>
      <c r="M38" s="31" t="e">
        <v>#N/A</v>
      </c>
    </row>
    <row r="39" spans="1:13" ht="13.5">
      <c r="A39" s="29" t="e">
        <f t="shared" si="0"/>
        <v>#N/A</v>
      </c>
      <c r="B39" s="29" t="e">
        <f t="shared" si="1"/>
        <v>#N/A</v>
      </c>
      <c r="C39" s="32" t="e">
        <v>#N/A</v>
      </c>
      <c r="D39" s="32" t="e">
        <v>#N/A</v>
      </c>
      <c r="E39" s="32" t="e">
        <v>#N/A</v>
      </c>
      <c r="F39" s="32" t="s">
        <v>51</v>
      </c>
      <c r="G39" s="32" t="s">
        <v>51</v>
      </c>
      <c r="H39" s="32" t="s">
        <v>51</v>
      </c>
      <c r="I39" s="32" t="s">
        <v>51</v>
      </c>
      <c r="J39" s="32" t="s">
        <v>51</v>
      </c>
      <c r="K39" s="32" t="s">
        <v>51</v>
      </c>
      <c r="L39" s="32" t="s">
        <v>51</v>
      </c>
      <c r="M39" s="32" t="e">
        <v>#N/A</v>
      </c>
    </row>
    <row r="40" spans="1:13" ht="13.5">
      <c r="A40" s="29" t="e">
        <f t="shared" si="0"/>
        <v>#N/A</v>
      </c>
      <c r="B40" s="29" t="e">
        <f t="shared" si="1"/>
        <v>#N/A</v>
      </c>
      <c r="C40" s="32" t="e">
        <v>#N/A</v>
      </c>
      <c r="D40" s="32" t="e">
        <v>#N/A</v>
      </c>
      <c r="E40" s="32" t="e">
        <v>#N/A</v>
      </c>
      <c r="F40" s="32" t="s">
        <v>51</v>
      </c>
      <c r="G40" s="32" t="s">
        <v>51</v>
      </c>
      <c r="H40" s="32" t="s">
        <v>51</v>
      </c>
      <c r="I40" s="32" t="s">
        <v>51</v>
      </c>
      <c r="J40" s="32" t="s">
        <v>51</v>
      </c>
      <c r="K40" s="32" t="s">
        <v>51</v>
      </c>
      <c r="L40" s="32" t="s">
        <v>51</v>
      </c>
      <c r="M40" s="32" t="e">
        <v>#N/A</v>
      </c>
    </row>
    <row r="41" spans="1:13" ht="13.5">
      <c r="A41" s="29" t="e">
        <f t="shared" si="0"/>
        <v>#N/A</v>
      </c>
      <c r="B41" s="29" t="e">
        <f t="shared" si="1"/>
        <v>#N/A</v>
      </c>
      <c r="C41" s="31" t="e">
        <v>#N/A</v>
      </c>
      <c r="D41" s="31" t="e">
        <v>#N/A</v>
      </c>
      <c r="E41" s="31" t="e">
        <v>#N/A</v>
      </c>
      <c r="F41" s="31" t="s">
        <v>51</v>
      </c>
      <c r="G41" s="31" t="s">
        <v>51</v>
      </c>
      <c r="H41" s="31" t="s">
        <v>51</v>
      </c>
      <c r="I41" s="31" t="s">
        <v>51</v>
      </c>
      <c r="J41" s="31" t="s">
        <v>51</v>
      </c>
      <c r="K41" s="31" t="s">
        <v>51</v>
      </c>
      <c r="L41" s="31" t="s">
        <v>51</v>
      </c>
      <c r="M41" s="31" t="e">
        <v>#N/A</v>
      </c>
    </row>
    <row r="42" spans="1:13" ht="13.5">
      <c r="A42" s="29" t="e">
        <f t="shared" si="0"/>
        <v>#N/A</v>
      </c>
      <c r="B42" s="29" t="e">
        <f t="shared" si="1"/>
        <v>#N/A</v>
      </c>
      <c r="C42" s="31" t="e">
        <v>#N/A</v>
      </c>
      <c r="D42" s="31" t="e">
        <v>#N/A</v>
      </c>
      <c r="E42" s="31" t="e">
        <v>#N/A</v>
      </c>
      <c r="F42" s="31" t="s">
        <v>51</v>
      </c>
      <c r="G42" s="31" t="s">
        <v>51</v>
      </c>
      <c r="H42" s="31" t="s">
        <v>51</v>
      </c>
      <c r="I42" s="31" t="s">
        <v>51</v>
      </c>
      <c r="J42" s="31" t="s">
        <v>51</v>
      </c>
      <c r="K42" s="31" t="s">
        <v>51</v>
      </c>
      <c r="L42" s="31" t="s">
        <v>51</v>
      </c>
      <c r="M42" s="31" t="e">
        <v>#N/A</v>
      </c>
    </row>
    <row r="43" spans="1:13" ht="13.5">
      <c r="A43" s="29" t="e">
        <f t="shared" si="0"/>
        <v>#N/A</v>
      </c>
      <c r="B43" s="29" t="e">
        <f t="shared" si="1"/>
        <v>#N/A</v>
      </c>
      <c r="C43" s="32" t="e">
        <v>#N/A</v>
      </c>
      <c r="D43" s="32" t="e">
        <v>#N/A</v>
      </c>
      <c r="E43" s="32" t="e">
        <v>#N/A</v>
      </c>
      <c r="F43" s="32" t="s">
        <v>51</v>
      </c>
      <c r="G43" s="32" t="s">
        <v>51</v>
      </c>
      <c r="H43" s="32" t="s">
        <v>51</v>
      </c>
      <c r="I43" s="32" t="s">
        <v>51</v>
      </c>
      <c r="J43" s="32" t="s">
        <v>51</v>
      </c>
      <c r="K43" s="32" t="s">
        <v>51</v>
      </c>
      <c r="L43" s="32" t="s">
        <v>51</v>
      </c>
      <c r="M43" s="32" t="e">
        <v>#N/A</v>
      </c>
    </row>
    <row r="44" spans="1:13" ht="13.5">
      <c r="A44" s="29" t="e">
        <f t="shared" si="0"/>
        <v>#N/A</v>
      </c>
      <c r="B44" s="29" t="e">
        <f t="shared" si="1"/>
        <v>#N/A</v>
      </c>
      <c r="C44" s="32" t="e">
        <v>#N/A</v>
      </c>
      <c r="D44" s="32" t="e">
        <v>#N/A</v>
      </c>
      <c r="E44" s="32" t="e">
        <v>#N/A</v>
      </c>
      <c r="F44" s="32" t="s">
        <v>51</v>
      </c>
      <c r="G44" s="32" t="s">
        <v>51</v>
      </c>
      <c r="H44" s="32" t="s">
        <v>51</v>
      </c>
      <c r="I44" s="32" t="s">
        <v>51</v>
      </c>
      <c r="J44" s="32" t="s">
        <v>51</v>
      </c>
      <c r="K44" s="32" t="s">
        <v>51</v>
      </c>
      <c r="L44" s="32" t="s">
        <v>51</v>
      </c>
      <c r="M44" s="32" t="e">
        <v>#N/A</v>
      </c>
    </row>
    <row r="45" spans="1:13" ht="13.5">
      <c r="A45" s="29" t="e">
        <f t="shared" si="0"/>
        <v>#N/A</v>
      </c>
      <c r="B45" s="29" t="e">
        <f t="shared" si="1"/>
        <v>#N/A</v>
      </c>
      <c r="C45" s="31" t="e">
        <v>#N/A</v>
      </c>
      <c r="D45" s="31" t="e">
        <v>#N/A</v>
      </c>
      <c r="E45" s="31" t="e">
        <v>#N/A</v>
      </c>
      <c r="F45" s="31" t="s">
        <v>51</v>
      </c>
      <c r="G45" s="31" t="s">
        <v>51</v>
      </c>
      <c r="H45" s="31" t="s">
        <v>51</v>
      </c>
      <c r="I45" s="31" t="s">
        <v>51</v>
      </c>
      <c r="J45" s="31" t="s">
        <v>51</v>
      </c>
      <c r="K45" s="31" t="s">
        <v>51</v>
      </c>
      <c r="L45" s="31" t="s">
        <v>51</v>
      </c>
      <c r="M45" s="31" t="e">
        <v>#N/A</v>
      </c>
    </row>
    <row r="46" spans="1:13" ht="13.5">
      <c r="A46" s="29" t="e">
        <f t="shared" si="0"/>
        <v>#N/A</v>
      </c>
      <c r="B46" s="29" t="e">
        <f t="shared" si="1"/>
        <v>#N/A</v>
      </c>
      <c r="C46" s="31" t="e">
        <v>#N/A</v>
      </c>
      <c r="D46" s="31" t="e">
        <v>#N/A</v>
      </c>
      <c r="E46" s="31" t="e">
        <v>#N/A</v>
      </c>
      <c r="F46" s="31" t="s">
        <v>51</v>
      </c>
      <c r="G46" s="31" t="s">
        <v>51</v>
      </c>
      <c r="H46" s="31" t="s">
        <v>51</v>
      </c>
      <c r="I46" s="31" t="s">
        <v>51</v>
      </c>
      <c r="J46" s="31" t="s">
        <v>51</v>
      </c>
      <c r="K46" s="31" t="s">
        <v>51</v>
      </c>
      <c r="L46" s="31" t="s">
        <v>51</v>
      </c>
      <c r="M46" s="31" t="e">
        <v>#N/A</v>
      </c>
    </row>
    <row r="47" spans="1:13" ht="13.5">
      <c r="A47" s="29" t="e">
        <f t="shared" si="0"/>
        <v>#N/A</v>
      </c>
      <c r="B47" s="29" t="e">
        <f t="shared" si="1"/>
        <v>#N/A</v>
      </c>
      <c r="C47" s="31" t="e">
        <v>#N/A</v>
      </c>
      <c r="D47" s="31" t="e">
        <v>#N/A</v>
      </c>
      <c r="E47" s="31" t="e">
        <v>#N/A</v>
      </c>
      <c r="F47" s="31" t="s">
        <v>51</v>
      </c>
      <c r="G47" s="31" t="s">
        <v>51</v>
      </c>
      <c r="H47" s="31" t="s">
        <v>51</v>
      </c>
      <c r="I47" s="31" t="s">
        <v>51</v>
      </c>
      <c r="J47" s="31" t="s">
        <v>51</v>
      </c>
      <c r="K47" s="31" t="s">
        <v>51</v>
      </c>
      <c r="L47" s="31" t="s">
        <v>51</v>
      </c>
      <c r="M47" s="31" t="e">
        <v>#N/A</v>
      </c>
    </row>
    <row r="48" spans="1:13" ht="13.5">
      <c r="A48" s="29" t="e">
        <f t="shared" si="0"/>
        <v>#N/A</v>
      </c>
      <c r="B48" s="29" t="e">
        <f t="shared" si="1"/>
        <v>#N/A</v>
      </c>
      <c r="C48" s="31" t="e">
        <v>#N/A</v>
      </c>
      <c r="D48" s="31" t="e">
        <v>#N/A</v>
      </c>
      <c r="E48" s="31" t="e">
        <v>#N/A</v>
      </c>
      <c r="F48" s="31" t="s">
        <v>51</v>
      </c>
      <c r="G48" s="31" t="s">
        <v>51</v>
      </c>
      <c r="H48" s="31" t="s">
        <v>51</v>
      </c>
      <c r="I48" s="31" t="s">
        <v>51</v>
      </c>
      <c r="J48" s="31" t="s">
        <v>51</v>
      </c>
      <c r="K48" s="31" t="s">
        <v>51</v>
      </c>
      <c r="L48" s="31" t="s">
        <v>51</v>
      </c>
      <c r="M48" s="31" t="e">
        <v>#N/A</v>
      </c>
    </row>
    <row r="49" spans="1:13" ht="13.5">
      <c r="A49" s="29" t="e">
        <f t="shared" si="0"/>
        <v>#N/A</v>
      </c>
      <c r="B49" s="29" t="e">
        <f t="shared" si="1"/>
        <v>#N/A</v>
      </c>
      <c r="C49" s="31" t="e">
        <v>#N/A</v>
      </c>
      <c r="D49" s="31" t="e">
        <v>#N/A</v>
      </c>
      <c r="E49" s="31" t="e">
        <v>#N/A</v>
      </c>
      <c r="F49" s="31" t="s">
        <v>51</v>
      </c>
      <c r="G49" s="31" t="s">
        <v>51</v>
      </c>
      <c r="H49" s="31" t="s">
        <v>51</v>
      </c>
      <c r="I49" s="31" t="s">
        <v>51</v>
      </c>
      <c r="J49" s="31" t="s">
        <v>51</v>
      </c>
      <c r="K49" s="31" t="s">
        <v>51</v>
      </c>
      <c r="L49" s="31" t="s">
        <v>51</v>
      </c>
      <c r="M49" s="31" t="e">
        <v>#N/A</v>
      </c>
    </row>
    <row r="50" spans="1:13" ht="13.5">
      <c r="A50" s="29" t="e">
        <f t="shared" si="0"/>
        <v>#N/A</v>
      </c>
      <c r="B50" s="29" t="e">
        <f t="shared" si="1"/>
        <v>#N/A</v>
      </c>
      <c r="C50" s="31" t="e">
        <v>#N/A</v>
      </c>
      <c r="D50" s="31" t="e">
        <v>#N/A</v>
      </c>
      <c r="E50" s="31" t="e">
        <v>#N/A</v>
      </c>
      <c r="F50" s="31" t="s">
        <v>51</v>
      </c>
      <c r="G50" s="31" t="s">
        <v>51</v>
      </c>
      <c r="H50" s="31" t="s">
        <v>51</v>
      </c>
      <c r="I50" s="31" t="s">
        <v>51</v>
      </c>
      <c r="J50" s="31" t="s">
        <v>51</v>
      </c>
      <c r="K50" s="31" t="s">
        <v>51</v>
      </c>
      <c r="L50" s="31" t="s">
        <v>51</v>
      </c>
      <c r="M50" s="31" t="e">
        <v>#N/A</v>
      </c>
    </row>
    <row r="51" spans="1:13" ht="13.5">
      <c r="A51" s="29" t="e">
        <f t="shared" si="0"/>
        <v>#N/A</v>
      </c>
      <c r="B51" s="29" t="e">
        <f t="shared" si="1"/>
        <v>#N/A</v>
      </c>
      <c r="C51" s="31" t="e">
        <v>#N/A</v>
      </c>
      <c r="D51" s="31" t="e">
        <v>#N/A</v>
      </c>
      <c r="E51" s="31" t="e">
        <v>#N/A</v>
      </c>
      <c r="F51" s="31" t="s">
        <v>51</v>
      </c>
      <c r="G51" s="31" t="s">
        <v>51</v>
      </c>
      <c r="H51" s="31" t="s">
        <v>51</v>
      </c>
      <c r="I51" s="31" t="s">
        <v>51</v>
      </c>
      <c r="J51" s="31" t="s">
        <v>51</v>
      </c>
      <c r="K51" s="31" t="s">
        <v>51</v>
      </c>
      <c r="L51" s="31" t="s">
        <v>51</v>
      </c>
      <c r="M51" s="31" t="e">
        <v>#N/A</v>
      </c>
    </row>
    <row r="52" spans="1:13" ht="13.5">
      <c r="A52" s="29" t="e">
        <f t="shared" si="0"/>
        <v>#N/A</v>
      </c>
      <c r="B52" s="29" t="e">
        <f t="shared" si="1"/>
        <v>#N/A</v>
      </c>
      <c r="C52" s="31" t="e">
        <v>#N/A</v>
      </c>
      <c r="D52" s="31" t="e">
        <v>#N/A</v>
      </c>
      <c r="E52" s="31" t="e">
        <v>#N/A</v>
      </c>
      <c r="F52" s="31" t="s">
        <v>51</v>
      </c>
      <c r="G52" s="31" t="s">
        <v>51</v>
      </c>
      <c r="H52" s="31" t="s">
        <v>51</v>
      </c>
      <c r="I52" s="31" t="s">
        <v>51</v>
      </c>
      <c r="J52" s="31" t="s">
        <v>51</v>
      </c>
      <c r="K52" s="31" t="s">
        <v>51</v>
      </c>
      <c r="L52" s="31" t="s">
        <v>51</v>
      </c>
      <c r="M52" s="31" t="e">
        <v>#N/A</v>
      </c>
    </row>
    <row r="53" spans="1:13" ht="13.5">
      <c r="A53" s="29" t="e">
        <f t="shared" si="0"/>
        <v>#N/A</v>
      </c>
      <c r="B53" s="29" t="e">
        <f t="shared" si="1"/>
        <v>#N/A</v>
      </c>
      <c r="C53" s="31" t="e">
        <v>#N/A</v>
      </c>
      <c r="D53" s="31" t="e">
        <v>#N/A</v>
      </c>
      <c r="E53" s="31" t="e">
        <v>#N/A</v>
      </c>
      <c r="F53" s="31" t="s">
        <v>51</v>
      </c>
      <c r="G53" s="31" t="s">
        <v>51</v>
      </c>
      <c r="H53" s="31" t="s">
        <v>51</v>
      </c>
      <c r="I53" s="31" t="s">
        <v>51</v>
      </c>
      <c r="J53" s="31" t="s">
        <v>51</v>
      </c>
      <c r="K53" s="31" t="s">
        <v>51</v>
      </c>
      <c r="L53" s="31" t="s">
        <v>51</v>
      </c>
      <c r="M53" s="31" t="e">
        <v>#N/A</v>
      </c>
    </row>
    <row r="54" spans="1:13" ht="13.5">
      <c r="A54" s="29" t="e">
        <f t="shared" si="0"/>
        <v>#N/A</v>
      </c>
      <c r="B54" s="29" t="e">
        <f t="shared" si="1"/>
        <v>#N/A</v>
      </c>
      <c r="C54" s="31" t="e">
        <v>#N/A</v>
      </c>
      <c r="D54" s="31" t="e">
        <v>#N/A</v>
      </c>
      <c r="E54" s="31" t="e">
        <v>#N/A</v>
      </c>
      <c r="F54" s="31" t="s">
        <v>51</v>
      </c>
      <c r="G54" s="31" t="s">
        <v>51</v>
      </c>
      <c r="H54" s="31" t="s">
        <v>51</v>
      </c>
      <c r="I54" s="31" t="s">
        <v>51</v>
      </c>
      <c r="J54" s="31" t="s">
        <v>51</v>
      </c>
      <c r="K54" s="31" t="s">
        <v>51</v>
      </c>
      <c r="L54" s="31" t="s">
        <v>51</v>
      </c>
      <c r="M54" s="31" t="e">
        <v>#N/A</v>
      </c>
    </row>
    <row r="55" spans="1:13" ht="13.5">
      <c r="A55" s="29" t="e">
        <f t="shared" si="0"/>
        <v>#N/A</v>
      </c>
      <c r="B55" s="29" t="e">
        <f t="shared" si="1"/>
        <v>#N/A</v>
      </c>
      <c r="C55" s="31" t="e">
        <v>#N/A</v>
      </c>
      <c r="D55" s="31" t="e">
        <v>#N/A</v>
      </c>
      <c r="E55" s="31" t="e">
        <v>#N/A</v>
      </c>
      <c r="F55" s="31" t="s">
        <v>51</v>
      </c>
      <c r="G55" s="31" t="s">
        <v>51</v>
      </c>
      <c r="H55" s="31" t="s">
        <v>51</v>
      </c>
      <c r="I55" s="31" t="s">
        <v>51</v>
      </c>
      <c r="J55" s="31" t="s">
        <v>51</v>
      </c>
      <c r="K55" s="31" t="s">
        <v>51</v>
      </c>
      <c r="L55" s="31" t="s">
        <v>51</v>
      </c>
      <c r="M55" s="31" t="e">
        <v>#N/A</v>
      </c>
    </row>
    <row r="56" spans="1:13" ht="13.5">
      <c r="A56" s="29" t="e">
        <f t="shared" si="0"/>
        <v>#N/A</v>
      </c>
      <c r="B56" s="29" t="e">
        <f t="shared" si="1"/>
        <v>#N/A</v>
      </c>
      <c r="C56" s="31" t="e">
        <v>#N/A</v>
      </c>
      <c r="D56" s="31" t="e">
        <v>#N/A</v>
      </c>
      <c r="E56" s="31" t="e">
        <v>#N/A</v>
      </c>
      <c r="F56" s="31" t="s">
        <v>51</v>
      </c>
      <c r="G56" s="31" t="s">
        <v>51</v>
      </c>
      <c r="H56" s="31" t="s">
        <v>51</v>
      </c>
      <c r="I56" s="31" t="s">
        <v>51</v>
      </c>
      <c r="J56" s="31" t="s">
        <v>51</v>
      </c>
      <c r="K56" s="31" t="s">
        <v>51</v>
      </c>
      <c r="L56" s="31" t="s">
        <v>51</v>
      </c>
      <c r="M56" s="31" t="e">
        <v>#N/A</v>
      </c>
    </row>
    <row r="57" spans="1:13" ht="13.5">
      <c r="A57" s="29" t="e">
        <f t="shared" si="0"/>
        <v>#N/A</v>
      </c>
      <c r="B57" s="29" t="e">
        <f t="shared" si="1"/>
        <v>#N/A</v>
      </c>
      <c r="C57" s="31" t="e">
        <v>#N/A</v>
      </c>
      <c r="D57" s="31" t="e">
        <v>#N/A</v>
      </c>
      <c r="E57" s="31" t="e">
        <v>#N/A</v>
      </c>
      <c r="F57" s="31" t="s">
        <v>51</v>
      </c>
      <c r="G57" s="31" t="s">
        <v>51</v>
      </c>
      <c r="H57" s="31" t="s">
        <v>51</v>
      </c>
      <c r="I57" s="31" t="s">
        <v>51</v>
      </c>
      <c r="J57" s="31" t="s">
        <v>51</v>
      </c>
      <c r="K57" s="31" t="s">
        <v>51</v>
      </c>
      <c r="L57" s="31" t="s">
        <v>51</v>
      </c>
      <c r="M57" s="31" t="e">
        <v>#N/A</v>
      </c>
    </row>
    <row r="58" spans="1:13" ht="13.5">
      <c r="A58" s="29" t="e">
        <f t="shared" si="0"/>
        <v>#N/A</v>
      </c>
      <c r="B58" s="29" t="e">
        <f t="shared" si="1"/>
        <v>#N/A</v>
      </c>
      <c r="C58" s="31" t="e">
        <v>#N/A</v>
      </c>
      <c r="D58" s="31" t="e">
        <v>#N/A</v>
      </c>
      <c r="E58" s="31" t="e">
        <v>#N/A</v>
      </c>
      <c r="F58" s="31" t="s">
        <v>51</v>
      </c>
      <c r="G58" s="31" t="s">
        <v>51</v>
      </c>
      <c r="H58" s="31" t="s">
        <v>51</v>
      </c>
      <c r="I58" s="31" t="s">
        <v>51</v>
      </c>
      <c r="J58" s="31" t="s">
        <v>51</v>
      </c>
      <c r="K58" s="31" t="s">
        <v>51</v>
      </c>
      <c r="L58" s="31" t="s">
        <v>51</v>
      </c>
      <c r="M58" s="31" t="e">
        <v>#N/A</v>
      </c>
    </row>
    <row r="59" spans="1:13" ht="13.5">
      <c r="A59" s="29" t="e">
        <f t="shared" si="0"/>
        <v>#N/A</v>
      </c>
      <c r="B59" s="29" t="e">
        <f t="shared" si="1"/>
        <v>#N/A</v>
      </c>
      <c r="C59" s="31" t="e">
        <v>#N/A</v>
      </c>
      <c r="D59" s="31" t="e">
        <v>#N/A</v>
      </c>
      <c r="E59" s="31" t="e">
        <v>#N/A</v>
      </c>
      <c r="F59" s="31" t="s">
        <v>51</v>
      </c>
      <c r="G59" s="31" t="s">
        <v>51</v>
      </c>
      <c r="H59" s="31" t="s">
        <v>51</v>
      </c>
      <c r="I59" s="31" t="s">
        <v>51</v>
      </c>
      <c r="J59" s="31" t="s">
        <v>51</v>
      </c>
      <c r="K59" s="31" t="s">
        <v>51</v>
      </c>
      <c r="L59" s="31" t="s">
        <v>51</v>
      </c>
      <c r="M59" s="31" t="e">
        <v>#N/A</v>
      </c>
    </row>
    <row r="60" spans="1:13" ht="13.5">
      <c r="A60" s="29" t="e">
        <f t="shared" si="0"/>
        <v>#N/A</v>
      </c>
      <c r="B60" s="29" t="e">
        <f t="shared" si="1"/>
        <v>#N/A</v>
      </c>
      <c r="C60" s="31" t="e">
        <v>#N/A</v>
      </c>
      <c r="D60" s="31" t="e">
        <v>#N/A</v>
      </c>
      <c r="E60" s="31" t="e">
        <v>#N/A</v>
      </c>
      <c r="F60" s="31" t="s">
        <v>51</v>
      </c>
      <c r="G60" s="31" t="s">
        <v>51</v>
      </c>
      <c r="H60" s="31" t="s">
        <v>51</v>
      </c>
      <c r="I60" s="31" t="s">
        <v>51</v>
      </c>
      <c r="J60" s="31" t="s">
        <v>51</v>
      </c>
      <c r="K60" s="31" t="s">
        <v>51</v>
      </c>
      <c r="L60" s="31" t="s">
        <v>51</v>
      </c>
      <c r="M60" s="31" t="e">
        <v>#N/A</v>
      </c>
    </row>
    <row r="61" spans="1:13" ht="13.5">
      <c r="A61" s="29" t="e">
        <f t="shared" si="0"/>
        <v>#N/A</v>
      </c>
      <c r="B61" s="29" t="e">
        <f t="shared" si="1"/>
        <v>#N/A</v>
      </c>
      <c r="C61" s="31" t="e">
        <v>#N/A</v>
      </c>
      <c r="D61" s="31" t="e">
        <v>#N/A</v>
      </c>
      <c r="E61" s="31" t="e">
        <v>#N/A</v>
      </c>
      <c r="F61" s="31" t="s">
        <v>51</v>
      </c>
      <c r="G61" s="31" t="s">
        <v>51</v>
      </c>
      <c r="H61" s="31" t="s">
        <v>51</v>
      </c>
      <c r="I61" s="31" t="s">
        <v>51</v>
      </c>
      <c r="J61" s="31" t="s">
        <v>51</v>
      </c>
      <c r="K61" s="31" t="s">
        <v>51</v>
      </c>
      <c r="L61" s="31" t="s">
        <v>51</v>
      </c>
      <c r="M61" s="31" t="e">
        <v>#N/A</v>
      </c>
    </row>
    <row r="62" spans="1:13" ht="13.5">
      <c r="A62" s="29" t="e">
        <f t="shared" si="0"/>
        <v>#N/A</v>
      </c>
      <c r="B62" s="29" t="e">
        <f t="shared" si="1"/>
        <v>#N/A</v>
      </c>
      <c r="C62" s="31" t="e">
        <v>#N/A</v>
      </c>
      <c r="D62" s="31" t="e">
        <v>#N/A</v>
      </c>
      <c r="E62" s="31" t="e">
        <v>#N/A</v>
      </c>
      <c r="F62" s="31" t="s">
        <v>51</v>
      </c>
      <c r="G62" s="31" t="s">
        <v>51</v>
      </c>
      <c r="H62" s="31" t="s">
        <v>51</v>
      </c>
      <c r="I62" s="31" t="s">
        <v>51</v>
      </c>
      <c r="J62" s="31" t="s">
        <v>51</v>
      </c>
      <c r="K62" s="31" t="s">
        <v>51</v>
      </c>
      <c r="L62" s="31" t="s">
        <v>51</v>
      </c>
      <c r="M62" s="31" t="e">
        <v>#N/A</v>
      </c>
    </row>
    <row r="63" spans="1:13" ht="13.5">
      <c r="A63" s="29" t="e">
        <f t="shared" si="0"/>
        <v>#N/A</v>
      </c>
      <c r="B63" s="29" t="e">
        <f t="shared" si="1"/>
        <v>#N/A</v>
      </c>
      <c r="C63" s="32" t="e">
        <v>#N/A</v>
      </c>
      <c r="D63" s="32" t="e">
        <v>#N/A</v>
      </c>
      <c r="E63" s="32" t="e">
        <v>#N/A</v>
      </c>
      <c r="F63" s="32" t="s">
        <v>51</v>
      </c>
      <c r="G63" s="32" t="s">
        <v>51</v>
      </c>
      <c r="H63" s="32" t="s">
        <v>51</v>
      </c>
      <c r="I63" s="32" t="s">
        <v>51</v>
      </c>
      <c r="J63" s="32" t="s">
        <v>51</v>
      </c>
      <c r="K63" s="32" t="s">
        <v>51</v>
      </c>
      <c r="L63" s="32" t="s">
        <v>51</v>
      </c>
      <c r="M63" s="32" t="e">
        <v>#N/A</v>
      </c>
    </row>
    <row r="64" spans="1:13" ht="13.5">
      <c r="A64" s="29" t="e">
        <f t="shared" si="0"/>
        <v>#N/A</v>
      </c>
      <c r="B64" s="29" t="e">
        <f t="shared" si="1"/>
        <v>#N/A</v>
      </c>
      <c r="C64" s="32" t="e">
        <v>#N/A</v>
      </c>
      <c r="D64" s="32" t="e">
        <v>#N/A</v>
      </c>
      <c r="E64" s="32" t="e">
        <v>#N/A</v>
      </c>
      <c r="F64" s="32" t="s">
        <v>51</v>
      </c>
      <c r="G64" s="32" t="s">
        <v>51</v>
      </c>
      <c r="H64" s="32" t="s">
        <v>51</v>
      </c>
      <c r="I64" s="32" t="s">
        <v>51</v>
      </c>
      <c r="J64" s="32" t="s">
        <v>51</v>
      </c>
      <c r="K64" s="32" t="s">
        <v>51</v>
      </c>
      <c r="L64" s="32" t="s">
        <v>51</v>
      </c>
      <c r="M64" s="32" t="e">
        <v>#N/A</v>
      </c>
    </row>
    <row r="65" spans="1:13" ht="13.5">
      <c r="A65" s="29" t="e">
        <f t="shared" si="0"/>
        <v>#N/A</v>
      </c>
      <c r="B65" s="29" t="e">
        <f t="shared" si="1"/>
        <v>#N/A</v>
      </c>
      <c r="C65" s="32" t="e">
        <v>#N/A</v>
      </c>
      <c r="D65" s="32" t="e">
        <v>#N/A</v>
      </c>
      <c r="E65" s="32" t="e">
        <v>#N/A</v>
      </c>
      <c r="F65" s="32" t="s">
        <v>51</v>
      </c>
      <c r="G65" s="32" t="s">
        <v>51</v>
      </c>
      <c r="H65" s="32" t="s">
        <v>51</v>
      </c>
      <c r="I65" s="32" t="s">
        <v>51</v>
      </c>
      <c r="J65" s="32" t="s">
        <v>51</v>
      </c>
      <c r="K65" s="32" t="s">
        <v>51</v>
      </c>
      <c r="L65" s="32" t="s">
        <v>51</v>
      </c>
      <c r="M65" s="32" t="e">
        <v>#N/A</v>
      </c>
    </row>
    <row r="66" spans="1:13" ht="13.5">
      <c r="A66" s="29" t="e">
        <f aca="true" t="shared" si="2" ref="A66:A129">IF(E65=E66,A65,A65+1)</f>
        <v>#N/A</v>
      </c>
      <c r="B66" s="29" t="e">
        <f aca="true" t="shared" si="3" ref="B66:B129">A66*10+M66</f>
        <v>#N/A</v>
      </c>
      <c r="C66" s="32" t="e">
        <v>#N/A</v>
      </c>
      <c r="D66" s="32" t="e">
        <v>#N/A</v>
      </c>
      <c r="E66" s="32" t="e">
        <v>#N/A</v>
      </c>
      <c r="F66" s="32" t="s">
        <v>51</v>
      </c>
      <c r="G66" s="32" t="s">
        <v>51</v>
      </c>
      <c r="H66" s="32" t="s">
        <v>51</v>
      </c>
      <c r="I66" s="32" t="s">
        <v>51</v>
      </c>
      <c r="J66" s="32" t="s">
        <v>51</v>
      </c>
      <c r="K66" s="32" t="s">
        <v>51</v>
      </c>
      <c r="L66" s="32" t="s">
        <v>51</v>
      </c>
      <c r="M66" s="32" t="e">
        <v>#N/A</v>
      </c>
    </row>
    <row r="67" spans="1:13" ht="13.5">
      <c r="A67" s="29" t="e">
        <f t="shared" si="2"/>
        <v>#N/A</v>
      </c>
      <c r="B67" s="29" t="e">
        <f t="shared" si="3"/>
        <v>#N/A</v>
      </c>
      <c r="C67" s="32" t="e">
        <v>#N/A</v>
      </c>
      <c r="D67" s="32" t="e">
        <v>#N/A</v>
      </c>
      <c r="E67" s="32" t="e">
        <v>#N/A</v>
      </c>
      <c r="F67" s="32" t="s">
        <v>51</v>
      </c>
      <c r="G67" s="32" t="s">
        <v>51</v>
      </c>
      <c r="H67" s="32" t="s">
        <v>51</v>
      </c>
      <c r="I67" s="32" t="s">
        <v>51</v>
      </c>
      <c r="J67" s="32" t="s">
        <v>51</v>
      </c>
      <c r="K67" s="32" t="s">
        <v>51</v>
      </c>
      <c r="L67" s="32" t="s">
        <v>51</v>
      </c>
      <c r="M67" s="32" t="e">
        <v>#N/A</v>
      </c>
    </row>
    <row r="68" spans="1:13" ht="13.5">
      <c r="A68" s="29" t="e">
        <f t="shared" si="2"/>
        <v>#N/A</v>
      </c>
      <c r="B68" s="29" t="e">
        <f t="shared" si="3"/>
        <v>#N/A</v>
      </c>
      <c r="C68" s="31" t="e">
        <v>#N/A</v>
      </c>
      <c r="D68" s="31" t="e">
        <v>#N/A</v>
      </c>
      <c r="E68" s="31" t="e">
        <v>#N/A</v>
      </c>
      <c r="F68" s="31" t="s">
        <v>51</v>
      </c>
      <c r="G68" s="31" t="s">
        <v>51</v>
      </c>
      <c r="H68" s="31" t="s">
        <v>51</v>
      </c>
      <c r="I68" s="31" t="s">
        <v>51</v>
      </c>
      <c r="J68" s="31" t="s">
        <v>51</v>
      </c>
      <c r="K68" s="31" t="s">
        <v>51</v>
      </c>
      <c r="L68" s="31" t="s">
        <v>51</v>
      </c>
      <c r="M68" s="31" t="e">
        <v>#N/A</v>
      </c>
    </row>
    <row r="69" spans="1:13" ht="13.5">
      <c r="A69" s="29" t="e">
        <f t="shared" si="2"/>
        <v>#N/A</v>
      </c>
      <c r="B69" s="29" t="e">
        <f t="shared" si="3"/>
        <v>#N/A</v>
      </c>
      <c r="C69" s="31" t="e">
        <v>#N/A</v>
      </c>
      <c r="D69" s="31" t="e">
        <v>#N/A</v>
      </c>
      <c r="E69" s="31" t="e">
        <v>#N/A</v>
      </c>
      <c r="F69" s="31" t="s">
        <v>51</v>
      </c>
      <c r="G69" s="31" t="s">
        <v>51</v>
      </c>
      <c r="H69" s="31" t="s">
        <v>51</v>
      </c>
      <c r="I69" s="31" t="s">
        <v>51</v>
      </c>
      <c r="J69" s="31" t="s">
        <v>51</v>
      </c>
      <c r="K69" s="31" t="s">
        <v>51</v>
      </c>
      <c r="L69" s="31" t="s">
        <v>51</v>
      </c>
      <c r="M69" s="31" t="e">
        <v>#N/A</v>
      </c>
    </row>
    <row r="70" spans="1:13" ht="13.5">
      <c r="A70" s="29" t="e">
        <f t="shared" si="2"/>
        <v>#N/A</v>
      </c>
      <c r="B70" s="29" t="e">
        <f t="shared" si="3"/>
        <v>#N/A</v>
      </c>
      <c r="C70" s="31" t="e">
        <v>#N/A</v>
      </c>
      <c r="D70" s="31" t="e">
        <v>#N/A</v>
      </c>
      <c r="E70" s="31" t="e">
        <v>#N/A</v>
      </c>
      <c r="F70" s="31" t="s">
        <v>51</v>
      </c>
      <c r="G70" s="31" t="s">
        <v>51</v>
      </c>
      <c r="H70" s="31" t="s">
        <v>51</v>
      </c>
      <c r="I70" s="31" t="s">
        <v>51</v>
      </c>
      <c r="J70" s="31" t="s">
        <v>51</v>
      </c>
      <c r="K70" s="31" t="s">
        <v>51</v>
      </c>
      <c r="L70" s="31" t="s">
        <v>51</v>
      </c>
      <c r="M70" s="31" t="e">
        <v>#N/A</v>
      </c>
    </row>
    <row r="71" spans="1:13" ht="13.5">
      <c r="A71" s="29" t="e">
        <f t="shared" si="2"/>
        <v>#N/A</v>
      </c>
      <c r="B71" s="29" t="e">
        <f t="shared" si="3"/>
        <v>#N/A</v>
      </c>
      <c r="C71" s="31" t="e">
        <v>#N/A</v>
      </c>
      <c r="D71" s="31" t="e">
        <v>#N/A</v>
      </c>
      <c r="E71" s="31" t="e">
        <v>#N/A</v>
      </c>
      <c r="F71" s="31" t="s">
        <v>51</v>
      </c>
      <c r="G71" s="31" t="s">
        <v>51</v>
      </c>
      <c r="H71" s="31" t="s">
        <v>51</v>
      </c>
      <c r="I71" s="31" t="s">
        <v>51</v>
      </c>
      <c r="J71" s="31" t="s">
        <v>51</v>
      </c>
      <c r="K71" s="31" t="s">
        <v>51</v>
      </c>
      <c r="L71" s="31" t="s">
        <v>51</v>
      </c>
      <c r="M71" s="31" t="e">
        <v>#N/A</v>
      </c>
    </row>
    <row r="72" spans="1:13" ht="13.5">
      <c r="A72" s="29" t="e">
        <f t="shared" si="2"/>
        <v>#N/A</v>
      </c>
      <c r="B72" s="29" t="e">
        <f t="shared" si="3"/>
        <v>#N/A</v>
      </c>
      <c r="C72" s="31" t="e">
        <v>#N/A</v>
      </c>
      <c r="D72" s="31" t="e">
        <v>#N/A</v>
      </c>
      <c r="E72" s="31" t="e">
        <v>#N/A</v>
      </c>
      <c r="F72" s="31" t="s">
        <v>51</v>
      </c>
      <c r="G72" s="31" t="s">
        <v>51</v>
      </c>
      <c r="H72" s="31" t="s">
        <v>51</v>
      </c>
      <c r="I72" s="31" t="s">
        <v>51</v>
      </c>
      <c r="J72" s="31" t="s">
        <v>51</v>
      </c>
      <c r="K72" s="31" t="s">
        <v>51</v>
      </c>
      <c r="L72" s="31" t="s">
        <v>51</v>
      </c>
      <c r="M72" s="31" t="e">
        <v>#N/A</v>
      </c>
    </row>
    <row r="73" spans="1:13" ht="13.5">
      <c r="A73" s="29" t="e">
        <f t="shared" si="2"/>
        <v>#N/A</v>
      </c>
      <c r="B73" s="29" t="e">
        <f t="shared" si="3"/>
        <v>#N/A</v>
      </c>
      <c r="C73" s="31" t="e">
        <v>#N/A</v>
      </c>
      <c r="D73" s="31" t="e">
        <v>#N/A</v>
      </c>
      <c r="E73" s="31" t="e">
        <v>#N/A</v>
      </c>
      <c r="F73" s="31" t="s">
        <v>51</v>
      </c>
      <c r="G73" s="31" t="s">
        <v>51</v>
      </c>
      <c r="H73" s="31" t="s">
        <v>51</v>
      </c>
      <c r="I73" s="31" t="s">
        <v>51</v>
      </c>
      <c r="J73" s="31" t="s">
        <v>51</v>
      </c>
      <c r="K73" s="31" t="s">
        <v>51</v>
      </c>
      <c r="L73" s="31" t="s">
        <v>51</v>
      </c>
      <c r="M73" s="31" t="e">
        <v>#N/A</v>
      </c>
    </row>
    <row r="74" spans="1:13" ht="13.5">
      <c r="A74" s="29" t="e">
        <f t="shared" si="2"/>
        <v>#N/A</v>
      </c>
      <c r="B74" s="29" t="e">
        <f t="shared" si="3"/>
        <v>#N/A</v>
      </c>
      <c r="C74" s="31" t="e">
        <v>#N/A</v>
      </c>
      <c r="D74" s="31" t="e">
        <v>#N/A</v>
      </c>
      <c r="E74" s="31" t="e">
        <v>#N/A</v>
      </c>
      <c r="F74" s="31" t="s">
        <v>51</v>
      </c>
      <c r="G74" s="31" t="s">
        <v>51</v>
      </c>
      <c r="H74" s="31" t="s">
        <v>51</v>
      </c>
      <c r="I74" s="31" t="s">
        <v>51</v>
      </c>
      <c r="J74" s="31" t="s">
        <v>51</v>
      </c>
      <c r="K74" s="31" t="s">
        <v>51</v>
      </c>
      <c r="L74" s="31" t="s">
        <v>51</v>
      </c>
      <c r="M74" s="31" t="e">
        <v>#N/A</v>
      </c>
    </row>
    <row r="75" spans="1:13" ht="13.5">
      <c r="A75" s="29" t="e">
        <f t="shared" si="2"/>
        <v>#N/A</v>
      </c>
      <c r="B75" s="29" t="e">
        <f t="shared" si="3"/>
        <v>#N/A</v>
      </c>
      <c r="C75" s="31" t="e">
        <v>#N/A</v>
      </c>
      <c r="D75" s="31" t="e">
        <v>#N/A</v>
      </c>
      <c r="E75" s="31" t="e">
        <v>#N/A</v>
      </c>
      <c r="F75" s="31" t="s">
        <v>51</v>
      </c>
      <c r="G75" s="31" t="s">
        <v>51</v>
      </c>
      <c r="H75" s="31" t="s">
        <v>51</v>
      </c>
      <c r="I75" s="31" t="s">
        <v>51</v>
      </c>
      <c r="J75" s="31" t="s">
        <v>51</v>
      </c>
      <c r="K75" s="31" t="s">
        <v>51</v>
      </c>
      <c r="L75" s="31" t="s">
        <v>51</v>
      </c>
      <c r="M75" s="31" t="e">
        <v>#N/A</v>
      </c>
    </row>
    <row r="76" spans="1:13" ht="13.5">
      <c r="A76" s="29" t="e">
        <f t="shared" si="2"/>
        <v>#N/A</v>
      </c>
      <c r="B76" s="29" t="e">
        <f t="shared" si="3"/>
        <v>#N/A</v>
      </c>
      <c r="C76" s="31" t="e">
        <v>#N/A</v>
      </c>
      <c r="D76" s="31" t="e">
        <v>#N/A</v>
      </c>
      <c r="E76" s="31" t="e">
        <v>#N/A</v>
      </c>
      <c r="F76" s="31" t="s">
        <v>51</v>
      </c>
      <c r="G76" s="31" t="s">
        <v>51</v>
      </c>
      <c r="H76" s="31" t="s">
        <v>51</v>
      </c>
      <c r="I76" s="31" t="s">
        <v>51</v>
      </c>
      <c r="J76" s="31" t="s">
        <v>51</v>
      </c>
      <c r="K76" s="31" t="s">
        <v>51</v>
      </c>
      <c r="L76" s="31" t="s">
        <v>51</v>
      </c>
      <c r="M76" s="31" t="e">
        <v>#N/A</v>
      </c>
    </row>
    <row r="77" spans="1:13" ht="13.5">
      <c r="A77" s="29" t="e">
        <f t="shared" si="2"/>
        <v>#N/A</v>
      </c>
      <c r="B77" s="29" t="e">
        <f t="shared" si="3"/>
        <v>#N/A</v>
      </c>
      <c r="C77" s="31" t="e">
        <v>#N/A</v>
      </c>
      <c r="D77" s="31" t="e">
        <v>#N/A</v>
      </c>
      <c r="E77" s="31" t="e">
        <v>#N/A</v>
      </c>
      <c r="F77" s="31" t="s">
        <v>51</v>
      </c>
      <c r="G77" s="31" t="s">
        <v>51</v>
      </c>
      <c r="H77" s="31" t="s">
        <v>51</v>
      </c>
      <c r="I77" s="31" t="s">
        <v>51</v>
      </c>
      <c r="J77" s="31" t="s">
        <v>51</v>
      </c>
      <c r="K77" s="31" t="s">
        <v>51</v>
      </c>
      <c r="L77" s="31" t="s">
        <v>51</v>
      </c>
      <c r="M77" s="31" t="e">
        <v>#N/A</v>
      </c>
    </row>
    <row r="78" spans="1:13" ht="13.5">
      <c r="A78" s="29" t="e">
        <f t="shared" si="2"/>
        <v>#N/A</v>
      </c>
      <c r="B78" s="29" t="e">
        <f t="shared" si="3"/>
        <v>#N/A</v>
      </c>
      <c r="C78" s="32" t="e">
        <v>#N/A</v>
      </c>
      <c r="D78" s="32" t="e">
        <v>#N/A</v>
      </c>
      <c r="E78" s="32" t="e">
        <v>#N/A</v>
      </c>
      <c r="F78" s="32" t="s">
        <v>51</v>
      </c>
      <c r="G78" s="32" t="s">
        <v>51</v>
      </c>
      <c r="H78" s="32" t="s">
        <v>51</v>
      </c>
      <c r="I78" s="32" t="s">
        <v>51</v>
      </c>
      <c r="J78" s="32" t="s">
        <v>51</v>
      </c>
      <c r="K78" s="32" t="s">
        <v>51</v>
      </c>
      <c r="L78" s="32" t="s">
        <v>51</v>
      </c>
      <c r="M78" s="32" t="e">
        <v>#N/A</v>
      </c>
    </row>
    <row r="79" spans="1:13" ht="13.5">
      <c r="A79" s="29" t="e">
        <f t="shared" si="2"/>
        <v>#N/A</v>
      </c>
      <c r="B79" s="29" t="e">
        <f t="shared" si="3"/>
        <v>#N/A</v>
      </c>
      <c r="C79" s="32" t="e">
        <v>#N/A</v>
      </c>
      <c r="D79" s="32" t="e">
        <v>#N/A</v>
      </c>
      <c r="E79" s="32" t="e">
        <v>#N/A</v>
      </c>
      <c r="F79" s="32" t="s">
        <v>51</v>
      </c>
      <c r="G79" s="32" t="s">
        <v>51</v>
      </c>
      <c r="H79" s="32" t="s">
        <v>51</v>
      </c>
      <c r="I79" s="32" t="s">
        <v>51</v>
      </c>
      <c r="J79" s="32" t="s">
        <v>51</v>
      </c>
      <c r="K79" s="32" t="s">
        <v>51</v>
      </c>
      <c r="L79" s="32" t="s">
        <v>51</v>
      </c>
      <c r="M79" s="32" t="e">
        <v>#N/A</v>
      </c>
    </row>
    <row r="80" spans="1:13" ht="13.5">
      <c r="A80" s="29" t="e">
        <f t="shared" si="2"/>
        <v>#N/A</v>
      </c>
      <c r="B80" s="29" t="e">
        <f t="shared" si="3"/>
        <v>#N/A</v>
      </c>
      <c r="C80" s="32" t="e">
        <v>#N/A</v>
      </c>
      <c r="D80" s="32" t="e">
        <v>#N/A</v>
      </c>
      <c r="E80" s="32" t="e">
        <v>#N/A</v>
      </c>
      <c r="F80" s="32" t="s">
        <v>51</v>
      </c>
      <c r="G80" s="32" t="s">
        <v>51</v>
      </c>
      <c r="H80" s="32" t="s">
        <v>51</v>
      </c>
      <c r="I80" s="32" t="s">
        <v>51</v>
      </c>
      <c r="J80" s="32" t="s">
        <v>51</v>
      </c>
      <c r="K80" s="32" t="s">
        <v>51</v>
      </c>
      <c r="L80" s="32" t="s">
        <v>51</v>
      </c>
      <c r="M80" s="32" t="e">
        <v>#N/A</v>
      </c>
    </row>
    <row r="81" spans="1:13" ht="13.5">
      <c r="A81" s="29" t="e">
        <f t="shared" si="2"/>
        <v>#N/A</v>
      </c>
      <c r="B81" s="29" t="e">
        <f t="shared" si="3"/>
        <v>#N/A</v>
      </c>
      <c r="C81" s="32" t="e">
        <v>#N/A</v>
      </c>
      <c r="D81" s="32" t="e">
        <v>#N/A</v>
      </c>
      <c r="E81" s="32" t="e">
        <v>#N/A</v>
      </c>
      <c r="F81" s="32" t="s">
        <v>51</v>
      </c>
      <c r="G81" s="32" t="s">
        <v>51</v>
      </c>
      <c r="H81" s="32" t="s">
        <v>51</v>
      </c>
      <c r="I81" s="32" t="s">
        <v>51</v>
      </c>
      <c r="J81" s="32" t="s">
        <v>51</v>
      </c>
      <c r="K81" s="32" t="s">
        <v>51</v>
      </c>
      <c r="L81" s="32" t="s">
        <v>51</v>
      </c>
      <c r="M81" s="32" t="e">
        <v>#N/A</v>
      </c>
    </row>
    <row r="82" spans="1:13" ht="13.5">
      <c r="A82" s="29" t="e">
        <f t="shared" si="2"/>
        <v>#N/A</v>
      </c>
      <c r="B82" s="29" t="e">
        <f t="shared" si="3"/>
        <v>#N/A</v>
      </c>
      <c r="C82" s="32" t="e">
        <v>#N/A</v>
      </c>
      <c r="D82" s="32" t="e">
        <v>#N/A</v>
      </c>
      <c r="E82" s="32" t="e">
        <v>#N/A</v>
      </c>
      <c r="F82" s="32" t="s">
        <v>51</v>
      </c>
      <c r="G82" s="32" t="s">
        <v>51</v>
      </c>
      <c r="H82" s="32" t="s">
        <v>51</v>
      </c>
      <c r="I82" s="32" t="s">
        <v>51</v>
      </c>
      <c r="J82" s="32" t="s">
        <v>51</v>
      </c>
      <c r="K82" s="32" t="s">
        <v>51</v>
      </c>
      <c r="L82" s="32" t="s">
        <v>51</v>
      </c>
      <c r="M82" s="32" t="e">
        <v>#N/A</v>
      </c>
    </row>
    <row r="83" spans="1:13" ht="13.5">
      <c r="A83" s="29" t="e">
        <f t="shared" si="2"/>
        <v>#N/A</v>
      </c>
      <c r="B83" s="29" t="e">
        <f t="shared" si="3"/>
        <v>#N/A</v>
      </c>
      <c r="C83" s="32" t="e">
        <v>#N/A</v>
      </c>
      <c r="D83" s="32" t="e">
        <v>#N/A</v>
      </c>
      <c r="E83" s="32" t="e">
        <v>#N/A</v>
      </c>
      <c r="F83" s="32" t="s">
        <v>51</v>
      </c>
      <c r="G83" s="32" t="s">
        <v>51</v>
      </c>
      <c r="H83" s="32" t="s">
        <v>51</v>
      </c>
      <c r="I83" s="32" t="s">
        <v>51</v>
      </c>
      <c r="J83" s="32" t="s">
        <v>51</v>
      </c>
      <c r="K83" s="32" t="s">
        <v>51</v>
      </c>
      <c r="L83" s="32" t="s">
        <v>51</v>
      </c>
      <c r="M83" s="32" t="e">
        <v>#N/A</v>
      </c>
    </row>
    <row r="84" spans="1:13" ht="13.5">
      <c r="A84" s="29" t="e">
        <f t="shared" si="2"/>
        <v>#N/A</v>
      </c>
      <c r="B84" s="29" t="e">
        <f t="shared" si="3"/>
        <v>#N/A</v>
      </c>
      <c r="C84" s="32" t="e">
        <v>#N/A</v>
      </c>
      <c r="D84" s="32" t="e">
        <v>#N/A</v>
      </c>
      <c r="E84" s="32" t="e">
        <v>#N/A</v>
      </c>
      <c r="F84" s="32" t="s">
        <v>51</v>
      </c>
      <c r="G84" s="32" t="s">
        <v>51</v>
      </c>
      <c r="H84" s="32" t="s">
        <v>51</v>
      </c>
      <c r="I84" s="32" t="s">
        <v>51</v>
      </c>
      <c r="J84" s="32" t="s">
        <v>51</v>
      </c>
      <c r="K84" s="32" t="s">
        <v>51</v>
      </c>
      <c r="L84" s="32" t="s">
        <v>51</v>
      </c>
      <c r="M84" s="32" t="e">
        <v>#N/A</v>
      </c>
    </row>
    <row r="85" spans="1:13" ht="13.5">
      <c r="A85" s="29" t="e">
        <f t="shared" si="2"/>
        <v>#N/A</v>
      </c>
      <c r="B85" s="29" t="e">
        <f t="shared" si="3"/>
        <v>#N/A</v>
      </c>
      <c r="C85" s="32" t="e">
        <v>#N/A</v>
      </c>
      <c r="D85" s="32" t="e">
        <v>#N/A</v>
      </c>
      <c r="E85" s="32" t="e">
        <v>#N/A</v>
      </c>
      <c r="F85" s="32" t="s">
        <v>51</v>
      </c>
      <c r="G85" s="32" t="s">
        <v>51</v>
      </c>
      <c r="H85" s="32" t="s">
        <v>51</v>
      </c>
      <c r="I85" s="32" t="s">
        <v>51</v>
      </c>
      <c r="J85" s="32" t="s">
        <v>51</v>
      </c>
      <c r="K85" s="32" t="s">
        <v>51</v>
      </c>
      <c r="L85" s="32" t="s">
        <v>51</v>
      </c>
      <c r="M85" s="32" t="e">
        <v>#N/A</v>
      </c>
    </row>
    <row r="86" spans="1:13" ht="13.5">
      <c r="A86" s="29" t="e">
        <f t="shared" si="2"/>
        <v>#N/A</v>
      </c>
      <c r="B86" s="29" t="e">
        <f t="shared" si="3"/>
        <v>#N/A</v>
      </c>
      <c r="C86" s="32" t="e">
        <v>#N/A</v>
      </c>
      <c r="D86" s="32" t="e">
        <v>#N/A</v>
      </c>
      <c r="E86" s="32" t="e">
        <v>#N/A</v>
      </c>
      <c r="F86" s="32" t="s">
        <v>51</v>
      </c>
      <c r="G86" s="32" t="s">
        <v>51</v>
      </c>
      <c r="H86" s="32" t="s">
        <v>51</v>
      </c>
      <c r="I86" s="32" t="s">
        <v>51</v>
      </c>
      <c r="J86" s="32" t="s">
        <v>51</v>
      </c>
      <c r="K86" s="32" t="s">
        <v>51</v>
      </c>
      <c r="L86" s="32" t="s">
        <v>51</v>
      </c>
      <c r="M86" s="32" t="e">
        <v>#N/A</v>
      </c>
    </row>
    <row r="87" spans="1:13" ht="13.5">
      <c r="A87" s="29" t="e">
        <f t="shared" si="2"/>
        <v>#N/A</v>
      </c>
      <c r="B87" s="29" t="e">
        <f t="shared" si="3"/>
        <v>#N/A</v>
      </c>
      <c r="C87" s="32" t="e">
        <v>#N/A</v>
      </c>
      <c r="D87" s="32" t="e">
        <v>#N/A</v>
      </c>
      <c r="E87" s="32" t="e">
        <v>#N/A</v>
      </c>
      <c r="F87" s="32" t="s">
        <v>51</v>
      </c>
      <c r="G87" s="32" t="s">
        <v>51</v>
      </c>
      <c r="H87" s="32" t="s">
        <v>51</v>
      </c>
      <c r="I87" s="32" t="s">
        <v>51</v>
      </c>
      <c r="J87" s="32" t="s">
        <v>51</v>
      </c>
      <c r="K87" s="32" t="s">
        <v>51</v>
      </c>
      <c r="L87" s="32" t="s">
        <v>51</v>
      </c>
      <c r="M87" s="32" t="e">
        <v>#N/A</v>
      </c>
    </row>
    <row r="88" spans="1:13" ht="13.5">
      <c r="A88" s="29" t="e">
        <f t="shared" si="2"/>
        <v>#N/A</v>
      </c>
      <c r="B88" s="29" t="e">
        <f t="shared" si="3"/>
        <v>#N/A</v>
      </c>
      <c r="C88" s="32" t="e">
        <v>#N/A</v>
      </c>
      <c r="D88" s="32" t="e">
        <v>#N/A</v>
      </c>
      <c r="E88" s="32" t="e">
        <v>#N/A</v>
      </c>
      <c r="F88" s="32" t="s">
        <v>51</v>
      </c>
      <c r="G88" s="32" t="s">
        <v>51</v>
      </c>
      <c r="H88" s="32" t="s">
        <v>51</v>
      </c>
      <c r="I88" s="32" t="s">
        <v>51</v>
      </c>
      <c r="J88" s="32" t="s">
        <v>51</v>
      </c>
      <c r="K88" s="32" t="s">
        <v>51</v>
      </c>
      <c r="L88" s="32" t="s">
        <v>51</v>
      </c>
      <c r="M88" s="32" t="e">
        <v>#N/A</v>
      </c>
    </row>
    <row r="89" spans="1:13" ht="13.5">
      <c r="A89" s="29" t="e">
        <f t="shared" si="2"/>
        <v>#N/A</v>
      </c>
      <c r="B89" s="29" t="e">
        <f t="shared" si="3"/>
        <v>#N/A</v>
      </c>
      <c r="C89" s="32" t="e">
        <v>#N/A</v>
      </c>
      <c r="D89" s="32" t="e">
        <v>#N/A</v>
      </c>
      <c r="E89" s="32" t="e">
        <v>#N/A</v>
      </c>
      <c r="F89" s="32" t="s">
        <v>51</v>
      </c>
      <c r="G89" s="32" t="s">
        <v>51</v>
      </c>
      <c r="H89" s="32" t="s">
        <v>51</v>
      </c>
      <c r="I89" s="32" t="s">
        <v>51</v>
      </c>
      <c r="J89" s="32" t="s">
        <v>51</v>
      </c>
      <c r="K89" s="32" t="s">
        <v>51</v>
      </c>
      <c r="L89" s="32" t="s">
        <v>51</v>
      </c>
      <c r="M89" s="32" t="e">
        <v>#N/A</v>
      </c>
    </row>
    <row r="90" spans="1:13" ht="13.5">
      <c r="A90" s="29" t="e">
        <f t="shared" si="2"/>
        <v>#N/A</v>
      </c>
      <c r="B90" s="29" t="e">
        <f t="shared" si="3"/>
        <v>#N/A</v>
      </c>
      <c r="C90" s="32" t="e">
        <v>#N/A</v>
      </c>
      <c r="D90" s="32" t="e">
        <v>#N/A</v>
      </c>
      <c r="E90" s="32" t="e">
        <v>#N/A</v>
      </c>
      <c r="F90" s="32" t="s">
        <v>51</v>
      </c>
      <c r="G90" s="32" t="s">
        <v>51</v>
      </c>
      <c r="H90" s="32" t="s">
        <v>51</v>
      </c>
      <c r="I90" s="32" t="s">
        <v>51</v>
      </c>
      <c r="J90" s="32" t="s">
        <v>51</v>
      </c>
      <c r="K90" s="32" t="s">
        <v>51</v>
      </c>
      <c r="L90" s="32" t="s">
        <v>51</v>
      </c>
      <c r="M90" s="32" t="e">
        <v>#N/A</v>
      </c>
    </row>
    <row r="91" spans="1:13" ht="13.5">
      <c r="A91" s="29" t="e">
        <f t="shared" si="2"/>
        <v>#N/A</v>
      </c>
      <c r="B91" s="29" t="e">
        <f t="shared" si="3"/>
        <v>#N/A</v>
      </c>
      <c r="C91" s="32" t="e">
        <v>#N/A</v>
      </c>
      <c r="D91" s="32" t="e">
        <v>#N/A</v>
      </c>
      <c r="E91" s="32" t="e">
        <v>#N/A</v>
      </c>
      <c r="F91" s="32" t="s">
        <v>51</v>
      </c>
      <c r="G91" s="32" t="s">
        <v>51</v>
      </c>
      <c r="H91" s="32" t="s">
        <v>51</v>
      </c>
      <c r="I91" s="32" t="s">
        <v>51</v>
      </c>
      <c r="J91" s="32" t="s">
        <v>51</v>
      </c>
      <c r="K91" s="32" t="s">
        <v>51</v>
      </c>
      <c r="L91" s="32" t="s">
        <v>51</v>
      </c>
      <c r="M91" s="32" t="e">
        <v>#N/A</v>
      </c>
    </row>
    <row r="92" spans="1:13" ht="13.5">
      <c r="A92" s="29" t="e">
        <f t="shared" si="2"/>
        <v>#N/A</v>
      </c>
      <c r="B92" s="29" t="e">
        <f t="shared" si="3"/>
        <v>#N/A</v>
      </c>
      <c r="C92" s="31" t="e">
        <v>#N/A</v>
      </c>
      <c r="D92" s="31" t="e">
        <v>#N/A</v>
      </c>
      <c r="E92" s="31" t="e">
        <v>#N/A</v>
      </c>
      <c r="F92" s="31" t="s">
        <v>51</v>
      </c>
      <c r="G92" s="31" t="s">
        <v>51</v>
      </c>
      <c r="H92" s="31" t="s">
        <v>51</v>
      </c>
      <c r="I92" s="31" t="s">
        <v>51</v>
      </c>
      <c r="J92" s="31" t="s">
        <v>51</v>
      </c>
      <c r="K92" s="31" t="s">
        <v>51</v>
      </c>
      <c r="L92" s="31" t="s">
        <v>51</v>
      </c>
      <c r="M92" s="31" t="e">
        <v>#N/A</v>
      </c>
    </row>
    <row r="93" spans="1:13" ht="13.5">
      <c r="A93" s="29" t="e">
        <f t="shared" si="2"/>
        <v>#N/A</v>
      </c>
      <c r="B93" s="29" t="e">
        <f t="shared" si="3"/>
        <v>#N/A</v>
      </c>
      <c r="C93" s="31" t="e">
        <v>#N/A</v>
      </c>
      <c r="D93" s="31" t="e">
        <v>#N/A</v>
      </c>
      <c r="E93" s="31" t="e">
        <v>#N/A</v>
      </c>
      <c r="F93" s="31" t="s">
        <v>51</v>
      </c>
      <c r="G93" s="31" t="s">
        <v>51</v>
      </c>
      <c r="H93" s="31" t="s">
        <v>51</v>
      </c>
      <c r="I93" s="31" t="s">
        <v>51</v>
      </c>
      <c r="J93" s="31" t="s">
        <v>51</v>
      </c>
      <c r="K93" s="31" t="s">
        <v>51</v>
      </c>
      <c r="L93" s="31" t="s">
        <v>51</v>
      </c>
      <c r="M93" s="31" t="e">
        <v>#N/A</v>
      </c>
    </row>
    <row r="94" spans="1:13" ht="13.5">
      <c r="A94" s="29" t="e">
        <f t="shared" si="2"/>
        <v>#N/A</v>
      </c>
      <c r="B94" s="29" t="e">
        <f t="shared" si="3"/>
        <v>#N/A</v>
      </c>
      <c r="C94" s="31" t="e">
        <v>#N/A</v>
      </c>
      <c r="D94" s="31" t="e">
        <v>#N/A</v>
      </c>
      <c r="E94" s="31" t="e">
        <v>#N/A</v>
      </c>
      <c r="F94" s="31" t="s">
        <v>51</v>
      </c>
      <c r="G94" s="31" t="s">
        <v>51</v>
      </c>
      <c r="H94" s="31" t="s">
        <v>51</v>
      </c>
      <c r="I94" s="31" t="s">
        <v>51</v>
      </c>
      <c r="J94" s="31" t="s">
        <v>51</v>
      </c>
      <c r="K94" s="31" t="s">
        <v>51</v>
      </c>
      <c r="L94" s="31" t="s">
        <v>51</v>
      </c>
      <c r="M94" s="31" t="e">
        <v>#N/A</v>
      </c>
    </row>
    <row r="95" spans="1:13" ht="13.5">
      <c r="A95" s="29" t="e">
        <f t="shared" si="2"/>
        <v>#N/A</v>
      </c>
      <c r="B95" s="29" t="e">
        <f t="shared" si="3"/>
        <v>#N/A</v>
      </c>
      <c r="C95" s="31" t="e">
        <v>#N/A</v>
      </c>
      <c r="D95" s="31" t="e">
        <v>#N/A</v>
      </c>
      <c r="E95" s="31" t="e">
        <v>#N/A</v>
      </c>
      <c r="F95" s="31" t="s">
        <v>51</v>
      </c>
      <c r="G95" s="31" t="s">
        <v>51</v>
      </c>
      <c r="H95" s="31" t="s">
        <v>51</v>
      </c>
      <c r="I95" s="31" t="s">
        <v>51</v>
      </c>
      <c r="J95" s="31" t="s">
        <v>51</v>
      </c>
      <c r="K95" s="31" t="s">
        <v>51</v>
      </c>
      <c r="L95" s="31" t="s">
        <v>51</v>
      </c>
      <c r="M95" s="31" t="e">
        <v>#N/A</v>
      </c>
    </row>
    <row r="96" spans="1:13" ht="13.5">
      <c r="A96" s="29" t="e">
        <f t="shared" si="2"/>
        <v>#N/A</v>
      </c>
      <c r="B96" s="29" t="e">
        <f t="shared" si="3"/>
        <v>#N/A</v>
      </c>
      <c r="C96" s="31" t="e">
        <v>#N/A</v>
      </c>
      <c r="D96" s="31" t="e">
        <v>#N/A</v>
      </c>
      <c r="E96" s="31" t="e">
        <v>#N/A</v>
      </c>
      <c r="F96" s="31" t="s">
        <v>51</v>
      </c>
      <c r="G96" s="31" t="s">
        <v>51</v>
      </c>
      <c r="H96" s="31" t="s">
        <v>51</v>
      </c>
      <c r="I96" s="31" t="s">
        <v>51</v>
      </c>
      <c r="J96" s="31" t="s">
        <v>51</v>
      </c>
      <c r="K96" s="31" t="s">
        <v>51</v>
      </c>
      <c r="L96" s="31" t="s">
        <v>51</v>
      </c>
      <c r="M96" s="31" t="e">
        <v>#N/A</v>
      </c>
    </row>
    <row r="97" spans="1:13" ht="13.5">
      <c r="A97" s="29" t="e">
        <f t="shared" si="2"/>
        <v>#N/A</v>
      </c>
      <c r="B97" s="29" t="e">
        <f t="shared" si="3"/>
        <v>#N/A</v>
      </c>
      <c r="C97" s="31" t="e">
        <v>#N/A</v>
      </c>
      <c r="D97" s="31" t="e">
        <v>#N/A</v>
      </c>
      <c r="E97" s="31" t="e">
        <v>#N/A</v>
      </c>
      <c r="F97" s="31" t="s">
        <v>51</v>
      </c>
      <c r="G97" s="31" t="s">
        <v>51</v>
      </c>
      <c r="H97" s="31" t="s">
        <v>51</v>
      </c>
      <c r="I97" s="31" t="s">
        <v>51</v>
      </c>
      <c r="J97" s="31" t="s">
        <v>51</v>
      </c>
      <c r="K97" s="31" t="s">
        <v>51</v>
      </c>
      <c r="L97" s="31" t="s">
        <v>51</v>
      </c>
      <c r="M97" s="31" t="e">
        <v>#N/A</v>
      </c>
    </row>
    <row r="98" spans="1:13" s="33" customFormat="1" ht="13.5">
      <c r="A98" s="29" t="e">
        <f t="shared" si="2"/>
        <v>#N/A</v>
      </c>
      <c r="B98" s="29" t="e">
        <f t="shared" si="3"/>
        <v>#N/A</v>
      </c>
      <c r="C98" s="31" t="e">
        <v>#N/A</v>
      </c>
      <c r="D98" s="31" t="e">
        <v>#N/A</v>
      </c>
      <c r="E98" s="31" t="e">
        <v>#N/A</v>
      </c>
      <c r="F98" s="31" t="s">
        <v>51</v>
      </c>
      <c r="G98" s="31" t="s">
        <v>51</v>
      </c>
      <c r="H98" s="31" t="s">
        <v>51</v>
      </c>
      <c r="I98" s="31" t="s">
        <v>51</v>
      </c>
      <c r="J98" s="31" t="s">
        <v>51</v>
      </c>
      <c r="K98" s="31" t="s">
        <v>51</v>
      </c>
      <c r="L98" s="31" t="s">
        <v>51</v>
      </c>
      <c r="M98" s="31" t="e">
        <v>#N/A</v>
      </c>
    </row>
    <row r="99" spans="1:13" s="33" customFormat="1" ht="13.5">
      <c r="A99" s="29" t="e">
        <f t="shared" si="2"/>
        <v>#N/A</v>
      </c>
      <c r="B99" s="29" t="e">
        <f t="shared" si="3"/>
        <v>#N/A</v>
      </c>
      <c r="C99" s="31" t="e">
        <v>#N/A</v>
      </c>
      <c r="D99" s="31" t="e">
        <v>#N/A</v>
      </c>
      <c r="E99" s="31" t="e">
        <v>#N/A</v>
      </c>
      <c r="F99" s="31" t="s">
        <v>51</v>
      </c>
      <c r="G99" s="31" t="s">
        <v>51</v>
      </c>
      <c r="H99" s="31" t="s">
        <v>51</v>
      </c>
      <c r="I99" s="31" t="s">
        <v>51</v>
      </c>
      <c r="J99" s="31" t="s">
        <v>51</v>
      </c>
      <c r="K99" s="31" t="s">
        <v>51</v>
      </c>
      <c r="L99" s="31" t="s">
        <v>51</v>
      </c>
      <c r="M99" s="31" t="e">
        <v>#N/A</v>
      </c>
    </row>
    <row r="100" spans="1:13" s="33" customFormat="1" ht="13.5">
      <c r="A100" s="29" t="e">
        <f t="shared" si="2"/>
        <v>#N/A</v>
      </c>
      <c r="B100" s="29" t="e">
        <f t="shared" si="3"/>
        <v>#N/A</v>
      </c>
      <c r="C100" s="32" t="e">
        <v>#N/A</v>
      </c>
      <c r="D100" s="32" t="e">
        <v>#N/A</v>
      </c>
      <c r="E100" s="32" t="e">
        <v>#N/A</v>
      </c>
      <c r="F100" s="32" t="s">
        <v>51</v>
      </c>
      <c r="G100" s="32" t="s">
        <v>51</v>
      </c>
      <c r="H100" s="32" t="s">
        <v>51</v>
      </c>
      <c r="I100" s="32" t="s">
        <v>51</v>
      </c>
      <c r="J100" s="32" t="s">
        <v>51</v>
      </c>
      <c r="K100" s="32" t="s">
        <v>51</v>
      </c>
      <c r="L100" s="32" t="s">
        <v>51</v>
      </c>
      <c r="M100" s="32" t="e">
        <v>#N/A</v>
      </c>
    </row>
    <row r="101" spans="1:13" s="33" customFormat="1" ht="13.5">
      <c r="A101" s="29" t="e">
        <f t="shared" si="2"/>
        <v>#N/A</v>
      </c>
      <c r="B101" s="29" t="e">
        <f t="shared" si="3"/>
        <v>#N/A</v>
      </c>
      <c r="C101" s="31" t="e">
        <v>#N/A</v>
      </c>
      <c r="D101" s="31" t="e">
        <v>#N/A</v>
      </c>
      <c r="E101" s="31" t="e">
        <v>#N/A</v>
      </c>
      <c r="F101" s="31" t="s">
        <v>51</v>
      </c>
      <c r="G101" s="31" t="s">
        <v>51</v>
      </c>
      <c r="H101" s="31" t="s">
        <v>51</v>
      </c>
      <c r="I101" s="31" t="s">
        <v>51</v>
      </c>
      <c r="J101" s="31" t="s">
        <v>51</v>
      </c>
      <c r="K101" s="31" t="s">
        <v>51</v>
      </c>
      <c r="L101" s="31" t="s">
        <v>51</v>
      </c>
      <c r="M101" s="31" t="e">
        <v>#N/A</v>
      </c>
    </row>
    <row r="102" spans="1:13" s="33" customFormat="1" ht="13.5">
      <c r="A102" s="29" t="e">
        <f t="shared" si="2"/>
        <v>#N/A</v>
      </c>
      <c r="B102" s="29" t="e">
        <f t="shared" si="3"/>
        <v>#N/A</v>
      </c>
      <c r="C102" s="31" t="s">
        <v>51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>
        <v>1</v>
      </c>
    </row>
    <row r="103" spans="1:13" s="33" customFormat="1" ht="13.5">
      <c r="A103" s="29" t="e">
        <f t="shared" si="2"/>
        <v>#N/A</v>
      </c>
      <c r="B103" s="29" t="e">
        <f t="shared" si="3"/>
        <v>#N/A</v>
      </c>
      <c r="C103" s="31" t="s">
        <v>51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>
        <v>2</v>
      </c>
    </row>
    <row r="104" spans="1:13" s="33" customFormat="1" ht="13.5">
      <c r="A104" s="29" t="e">
        <f t="shared" si="2"/>
        <v>#N/A</v>
      </c>
      <c r="B104" s="29" t="e">
        <f t="shared" si="3"/>
        <v>#N/A</v>
      </c>
      <c r="C104" s="31" t="s">
        <v>51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>
        <v>3</v>
      </c>
    </row>
    <row r="105" spans="1:13" s="33" customFormat="1" ht="13.5">
      <c r="A105" s="29" t="e">
        <f t="shared" si="2"/>
        <v>#N/A</v>
      </c>
      <c r="B105" s="29" t="e">
        <f t="shared" si="3"/>
        <v>#N/A</v>
      </c>
      <c r="C105" s="31" t="s">
        <v>51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>
        <v>4</v>
      </c>
    </row>
    <row r="106" spans="1:13" s="33" customFormat="1" ht="13.5">
      <c r="A106" s="29" t="e">
        <f t="shared" si="2"/>
        <v>#N/A</v>
      </c>
      <c r="B106" s="29" t="e">
        <f t="shared" si="3"/>
        <v>#N/A</v>
      </c>
      <c r="C106" s="31" t="s">
        <v>51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>
        <v>5</v>
      </c>
    </row>
    <row r="107" spans="1:13" s="33" customFormat="1" ht="13.5">
      <c r="A107" s="29" t="e">
        <f t="shared" si="2"/>
        <v>#N/A</v>
      </c>
      <c r="B107" s="29" t="e">
        <f t="shared" si="3"/>
        <v>#N/A</v>
      </c>
      <c r="C107" s="31" t="s">
        <v>51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>
        <v>6</v>
      </c>
    </row>
    <row r="108" spans="1:13" s="33" customFormat="1" ht="13.5">
      <c r="A108" s="29" t="e">
        <f t="shared" si="2"/>
        <v>#N/A</v>
      </c>
      <c r="B108" s="29" t="e">
        <f t="shared" si="3"/>
        <v>#N/A</v>
      </c>
      <c r="C108" s="31" t="s">
        <v>51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>
        <v>7</v>
      </c>
    </row>
    <row r="109" spans="1:13" s="33" customFormat="1" ht="13.5">
      <c r="A109" s="29" t="e">
        <f t="shared" si="2"/>
        <v>#N/A</v>
      </c>
      <c r="B109" s="29" t="e">
        <f t="shared" si="3"/>
        <v>#N/A</v>
      </c>
      <c r="C109" s="32" t="s">
        <v>51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>
        <v>8</v>
      </c>
    </row>
    <row r="110" spans="1:13" s="33" customFormat="1" ht="13.5">
      <c r="A110" s="29" t="e">
        <f t="shared" si="2"/>
        <v>#N/A</v>
      </c>
      <c r="B110" s="29" t="e">
        <f t="shared" si="3"/>
        <v>#N/A</v>
      </c>
      <c r="C110" s="32" t="s">
        <v>51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>
        <v>9</v>
      </c>
    </row>
    <row r="111" spans="1:13" s="33" customFormat="1" ht="13.5">
      <c r="A111" s="29" t="e">
        <f t="shared" si="2"/>
        <v>#N/A</v>
      </c>
      <c r="B111" s="29" t="e">
        <f t="shared" si="3"/>
        <v>#N/A</v>
      </c>
      <c r="C111" s="32" t="s">
        <v>51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>
        <v>10</v>
      </c>
    </row>
    <row r="112" spans="1:13" s="33" customFormat="1" ht="13.5">
      <c r="A112" s="29" t="e">
        <f t="shared" si="2"/>
        <v>#N/A</v>
      </c>
      <c r="B112" s="29" t="e">
        <f t="shared" si="3"/>
        <v>#N/A</v>
      </c>
      <c r="C112" s="32" t="s">
        <v>51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>
        <v>11</v>
      </c>
    </row>
    <row r="113" spans="1:13" s="33" customFormat="1" ht="13.5">
      <c r="A113" s="29" t="e">
        <f t="shared" si="2"/>
        <v>#N/A</v>
      </c>
      <c r="B113" s="29" t="e">
        <f t="shared" si="3"/>
        <v>#N/A</v>
      </c>
      <c r="C113" s="32" t="s">
        <v>51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>
        <v>12</v>
      </c>
    </row>
    <row r="114" spans="1:13" s="33" customFormat="1" ht="13.5">
      <c r="A114" s="29" t="e">
        <f t="shared" si="2"/>
        <v>#N/A</v>
      </c>
      <c r="B114" s="29" t="e">
        <f t="shared" si="3"/>
        <v>#N/A</v>
      </c>
      <c r="C114" s="32" t="s">
        <v>51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>
        <v>13</v>
      </c>
    </row>
    <row r="115" spans="1:13" s="33" customFormat="1" ht="13.5">
      <c r="A115" s="29" t="e">
        <f t="shared" si="2"/>
        <v>#N/A</v>
      </c>
      <c r="B115" s="29" t="e">
        <f t="shared" si="3"/>
        <v>#N/A</v>
      </c>
      <c r="C115" s="32" t="s">
        <v>51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>
        <v>14</v>
      </c>
    </row>
    <row r="116" spans="1:13" s="33" customFormat="1" ht="13.5">
      <c r="A116" s="29" t="e">
        <f t="shared" si="2"/>
        <v>#N/A</v>
      </c>
      <c r="B116" s="29" t="e">
        <f t="shared" si="3"/>
        <v>#N/A</v>
      </c>
      <c r="C116" s="32" t="s">
        <v>51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>
        <v>15</v>
      </c>
    </row>
    <row r="117" spans="1:13" s="33" customFormat="1" ht="13.5">
      <c r="A117" s="29" t="e">
        <f t="shared" si="2"/>
        <v>#N/A</v>
      </c>
      <c r="B117" s="29" t="e">
        <f t="shared" si="3"/>
        <v>#N/A</v>
      </c>
      <c r="C117" s="32" t="s">
        <v>51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>
        <v>16</v>
      </c>
    </row>
    <row r="118" spans="1:13" s="33" customFormat="1" ht="13.5">
      <c r="A118" s="29" t="e">
        <f t="shared" si="2"/>
        <v>#N/A</v>
      </c>
      <c r="B118" s="29" t="e">
        <f t="shared" si="3"/>
        <v>#N/A</v>
      </c>
      <c r="C118" s="32" t="s">
        <v>51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>
        <v>17</v>
      </c>
    </row>
    <row r="119" spans="1:13" s="33" customFormat="1" ht="13.5">
      <c r="A119" s="29" t="e">
        <f t="shared" si="2"/>
        <v>#N/A</v>
      </c>
      <c r="B119" s="29" t="e">
        <f t="shared" si="3"/>
        <v>#N/A</v>
      </c>
      <c r="C119" s="32" t="s">
        <v>51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>
        <v>18</v>
      </c>
    </row>
    <row r="120" spans="1:13" s="33" customFormat="1" ht="13.5">
      <c r="A120" s="29" t="e">
        <f t="shared" si="2"/>
        <v>#N/A</v>
      </c>
      <c r="B120" s="29" t="e">
        <f t="shared" si="3"/>
        <v>#N/A</v>
      </c>
      <c r="C120" s="32" t="s">
        <v>51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>
        <v>19</v>
      </c>
    </row>
    <row r="121" spans="1:13" s="33" customFormat="1" ht="13.5">
      <c r="A121" s="29" t="e">
        <f t="shared" si="2"/>
        <v>#N/A</v>
      </c>
      <c r="B121" s="29" t="e">
        <f t="shared" si="3"/>
        <v>#N/A</v>
      </c>
      <c r="C121" s="32" t="s">
        <v>51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>
        <v>20</v>
      </c>
    </row>
    <row r="122" spans="1:13" s="33" customFormat="1" ht="13.5">
      <c r="A122" s="29" t="e">
        <f t="shared" si="2"/>
        <v>#N/A</v>
      </c>
      <c r="B122" s="29" t="e">
        <f t="shared" si="3"/>
        <v>#N/A</v>
      </c>
      <c r="C122" s="32" t="s">
        <v>51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>
        <v>21</v>
      </c>
    </row>
    <row r="123" spans="1:13" s="33" customFormat="1" ht="13.5">
      <c r="A123" s="29" t="e">
        <f t="shared" si="2"/>
        <v>#N/A</v>
      </c>
      <c r="B123" s="29" t="e">
        <f t="shared" si="3"/>
        <v>#N/A</v>
      </c>
      <c r="C123" s="32" t="s">
        <v>51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>
        <v>22</v>
      </c>
    </row>
    <row r="124" spans="1:13" s="33" customFormat="1" ht="13.5">
      <c r="A124" s="29" t="e">
        <f t="shared" si="2"/>
        <v>#N/A</v>
      </c>
      <c r="B124" s="29" t="e">
        <f t="shared" si="3"/>
        <v>#N/A</v>
      </c>
      <c r="C124" s="32" t="s">
        <v>51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>
        <v>23</v>
      </c>
    </row>
    <row r="125" spans="1:13" s="33" customFormat="1" ht="13.5">
      <c r="A125" s="29" t="e">
        <f t="shared" si="2"/>
        <v>#N/A</v>
      </c>
      <c r="B125" s="29" t="e">
        <f t="shared" si="3"/>
        <v>#N/A</v>
      </c>
      <c r="C125" s="31" t="s">
        <v>51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>
        <v>24</v>
      </c>
    </row>
    <row r="126" spans="1:13" s="33" customFormat="1" ht="13.5">
      <c r="A126" s="29" t="e">
        <f t="shared" si="2"/>
        <v>#N/A</v>
      </c>
      <c r="B126" s="29" t="e">
        <f t="shared" si="3"/>
        <v>#N/A</v>
      </c>
      <c r="C126" s="32" t="s">
        <v>51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>
        <v>25</v>
      </c>
    </row>
    <row r="127" spans="1:13" s="33" customFormat="1" ht="13.5">
      <c r="A127" s="29" t="e">
        <f t="shared" si="2"/>
        <v>#N/A</v>
      </c>
      <c r="B127" s="29" t="e">
        <f t="shared" si="3"/>
        <v>#N/A</v>
      </c>
      <c r="C127" s="31" t="s">
        <v>51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>
        <v>26</v>
      </c>
    </row>
    <row r="128" spans="1:13" s="33" customFormat="1" ht="13.5">
      <c r="A128" s="29" t="e">
        <f t="shared" si="2"/>
        <v>#N/A</v>
      </c>
      <c r="B128" s="29" t="e">
        <f t="shared" si="3"/>
        <v>#N/A</v>
      </c>
      <c r="C128" s="31" t="s">
        <v>51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>
        <v>27</v>
      </c>
    </row>
    <row r="129" spans="1:13" s="33" customFormat="1" ht="13.5">
      <c r="A129" s="29" t="e">
        <f t="shared" si="2"/>
        <v>#N/A</v>
      </c>
      <c r="B129" s="29" t="e">
        <f t="shared" si="3"/>
        <v>#N/A</v>
      </c>
      <c r="C129" s="31" t="s">
        <v>51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>
        <v>28</v>
      </c>
    </row>
    <row r="130" spans="1:13" s="33" customFormat="1" ht="13.5">
      <c r="A130" s="29" t="e">
        <f aca="true" t="shared" si="4" ref="A130:A193">IF(E129=E130,A129,A129+1)</f>
        <v>#N/A</v>
      </c>
      <c r="B130" s="29" t="e">
        <f aca="true" t="shared" si="5" ref="B130:B193">A130*10+M130</f>
        <v>#N/A</v>
      </c>
      <c r="C130" s="31" t="s">
        <v>51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>
        <v>29</v>
      </c>
    </row>
    <row r="131" spans="1:13" s="33" customFormat="1" ht="13.5">
      <c r="A131" s="29" t="e">
        <f t="shared" si="4"/>
        <v>#N/A</v>
      </c>
      <c r="B131" s="29" t="e">
        <f t="shared" si="5"/>
        <v>#N/A</v>
      </c>
      <c r="C131" s="31" t="s">
        <v>51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>
        <v>30</v>
      </c>
    </row>
    <row r="132" spans="1:13" s="33" customFormat="1" ht="13.5">
      <c r="A132" s="29" t="e">
        <f t="shared" si="4"/>
        <v>#N/A</v>
      </c>
      <c r="B132" s="29" t="e">
        <f t="shared" si="5"/>
        <v>#N/A</v>
      </c>
      <c r="C132" s="31" t="s">
        <v>51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>
        <v>31</v>
      </c>
    </row>
    <row r="133" spans="1:13" s="33" customFormat="1" ht="13.5">
      <c r="A133" s="29" t="e">
        <f t="shared" si="4"/>
        <v>#N/A</v>
      </c>
      <c r="B133" s="29" t="e">
        <f t="shared" si="5"/>
        <v>#N/A</v>
      </c>
      <c r="C133" s="31" t="s">
        <v>51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>
        <v>32</v>
      </c>
    </row>
    <row r="134" spans="1:13" s="33" customFormat="1" ht="13.5">
      <c r="A134" s="29" t="e">
        <f t="shared" si="4"/>
        <v>#N/A</v>
      </c>
      <c r="B134" s="29" t="e">
        <f t="shared" si="5"/>
        <v>#N/A</v>
      </c>
      <c r="C134" s="31" t="s">
        <v>51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>
        <v>33</v>
      </c>
    </row>
    <row r="135" spans="1:13" s="33" customFormat="1" ht="13.5">
      <c r="A135" s="29" t="e">
        <f t="shared" si="4"/>
        <v>#N/A</v>
      </c>
      <c r="B135" s="29" t="e">
        <f t="shared" si="5"/>
        <v>#N/A</v>
      </c>
      <c r="C135" s="31" t="s">
        <v>51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>
        <v>34</v>
      </c>
    </row>
    <row r="136" spans="1:13" s="33" customFormat="1" ht="13.5">
      <c r="A136" s="29" t="e">
        <f t="shared" si="4"/>
        <v>#N/A</v>
      </c>
      <c r="B136" s="29" t="e">
        <f t="shared" si="5"/>
        <v>#N/A</v>
      </c>
      <c r="C136" s="31" t="s">
        <v>51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>
        <v>35</v>
      </c>
    </row>
    <row r="137" spans="1:13" s="33" customFormat="1" ht="13.5">
      <c r="A137" s="29" t="e">
        <f t="shared" si="4"/>
        <v>#N/A</v>
      </c>
      <c r="B137" s="29" t="e">
        <f t="shared" si="5"/>
        <v>#N/A</v>
      </c>
      <c r="C137" s="31" t="s">
        <v>51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>
        <v>36</v>
      </c>
    </row>
    <row r="138" spans="1:13" s="33" customFormat="1" ht="13.5">
      <c r="A138" s="29" t="e">
        <f t="shared" si="4"/>
        <v>#N/A</v>
      </c>
      <c r="B138" s="29" t="e">
        <f t="shared" si="5"/>
        <v>#N/A</v>
      </c>
      <c r="C138" s="31" t="s">
        <v>51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>
        <v>37</v>
      </c>
    </row>
    <row r="139" spans="1:13" s="33" customFormat="1" ht="13.5">
      <c r="A139" s="29" t="e">
        <f t="shared" si="4"/>
        <v>#N/A</v>
      </c>
      <c r="B139" s="29" t="e">
        <f t="shared" si="5"/>
        <v>#N/A</v>
      </c>
      <c r="C139" s="31" t="s">
        <v>51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>
        <v>38</v>
      </c>
    </row>
    <row r="140" spans="1:13" s="33" customFormat="1" ht="13.5">
      <c r="A140" s="29" t="e">
        <f t="shared" si="4"/>
        <v>#N/A</v>
      </c>
      <c r="B140" s="29" t="e">
        <f t="shared" si="5"/>
        <v>#N/A</v>
      </c>
      <c r="C140" s="31" t="s">
        <v>51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>
        <v>39</v>
      </c>
    </row>
    <row r="141" spans="1:13" s="33" customFormat="1" ht="13.5">
      <c r="A141" s="29" t="e">
        <f t="shared" si="4"/>
        <v>#N/A</v>
      </c>
      <c r="B141" s="29" t="e">
        <f t="shared" si="5"/>
        <v>#N/A</v>
      </c>
      <c r="C141" s="31" t="s">
        <v>51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>
        <v>40</v>
      </c>
    </row>
    <row r="142" spans="1:13" s="33" customFormat="1" ht="13.5">
      <c r="A142" s="29" t="e">
        <f t="shared" si="4"/>
        <v>#N/A</v>
      </c>
      <c r="B142" s="29" t="e">
        <f t="shared" si="5"/>
        <v>#N/A</v>
      </c>
      <c r="C142" s="31" t="s">
        <v>51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>
        <v>41</v>
      </c>
    </row>
    <row r="143" spans="1:13" s="33" customFormat="1" ht="13.5">
      <c r="A143" s="29" t="e">
        <f t="shared" si="4"/>
        <v>#N/A</v>
      </c>
      <c r="B143" s="29" t="e">
        <f t="shared" si="5"/>
        <v>#N/A</v>
      </c>
      <c r="C143" s="31" t="s">
        <v>51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>
        <v>42</v>
      </c>
    </row>
    <row r="144" spans="1:13" s="33" customFormat="1" ht="13.5">
      <c r="A144" s="29" t="e">
        <f t="shared" si="4"/>
        <v>#N/A</v>
      </c>
      <c r="B144" s="29" t="e">
        <f t="shared" si="5"/>
        <v>#N/A</v>
      </c>
      <c r="C144" s="31" t="s">
        <v>51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>
        <v>43</v>
      </c>
    </row>
    <row r="145" spans="1:13" s="33" customFormat="1" ht="13.5">
      <c r="A145" s="29" t="e">
        <f t="shared" si="4"/>
        <v>#N/A</v>
      </c>
      <c r="B145" s="29" t="e">
        <f t="shared" si="5"/>
        <v>#N/A</v>
      </c>
      <c r="C145" s="31" t="s">
        <v>51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>
        <v>44</v>
      </c>
    </row>
    <row r="146" spans="1:13" s="33" customFormat="1" ht="13.5">
      <c r="A146" s="29" t="e">
        <f t="shared" si="4"/>
        <v>#N/A</v>
      </c>
      <c r="B146" s="29" t="e">
        <f t="shared" si="5"/>
        <v>#N/A</v>
      </c>
      <c r="C146" s="31" t="s">
        <v>51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>
        <v>45</v>
      </c>
    </row>
    <row r="147" spans="1:13" s="33" customFormat="1" ht="13.5">
      <c r="A147" s="29" t="e">
        <f t="shared" si="4"/>
        <v>#N/A</v>
      </c>
      <c r="B147" s="29" t="e">
        <f t="shared" si="5"/>
        <v>#N/A</v>
      </c>
      <c r="C147" s="31" t="s">
        <v>51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>
        <v>46</v>
      </c>
    </row>
    <row r="148" spans="1:13" s="33" customFormat="1" ht="13.5">
      <c r="A148" s="29" t="e">
        <f t="shared" si="4"/>
        <v>#N/A</v>
      </c>
      <c r="B148" s="29" t="e">
        <f t="shared" si="5"/>
        <v>#N/A</v>
      </c>
      <c r="C148" s="31" t="s">
        <v>51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>
        <v>47</v>
      </c>
    </row>
    <row r="149" spans="1:13" s="33" customFormat="1" ht="13.5">
      <c r="A149" s="29" t="e">
        <f t="shared" si="4"/>
        <v>#N/A</v>
      </c>
      <c r="B149" s="29" t="e">
        <f t="shared" si="5"/>
        <v>#N/A</v>
      </c>
      <c r="C149" s="31" t="s">
        <v>51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>
        <v>48</v>
      </c>
    </row>
    <row r="150" spans="1:13" s="33" customFormat="1" ht="13.5">
      <c r="A150" s="29" t="e">
        <f t="shared" si="4"/>
        <v>#N/A</v>
      </c>
      <c r="B150" s="29" t="e">
        <f t="shared" si="5"/>
        <v>#N/A</v>
      </c>
      <c r="C150" s="31" t="s">
        <v>51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>
        <v>49</v>
      </c>
    </row>
    <row r="151" spans="1:13" s="33" customFormat="1" ht="13.5">
      <c r="A151" s="29" t="e">
        <f t="shared" si="4"/>
        <v>#N/A</v>
      </c>
      <c r="B151" s="29" t="e">
        <f t="shared" si="5"/>
        <v>#N/A</v>
      </c>
      <c r="C151" s="31" t="s">
        <v>51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>
        <v>50</v>
      </c>
    </row>
    <row r="152" spans="1:13" s="33" customFormat="1" ht="13.5">
      <c r="A152" s="29" t="e">
        <f t="shared" si="4"/>
        <v>#N/A</v>
      </c>
      <c r="B152" s="29" t="e">
        <f t="shared" si="5"/>
        <v>#N/A</v>
      </c>
      <c r="C152" s="31" t="s">
        <v>51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>
        <v>51</v>
      </c>
    </row>
    <row r="153" spans="1:13" s="33" customFormat="1" ht="13.5">
      <c r="A153" s="29" t="e">
        <f t="shared" si="4"/>
        <v>#N/A</v>
      </c>
      <c r="B153" s="29" t="e">
        <f t="shared" si="5"/>
        <v>#N/A</v>
      </c>
      <c r="C153" s="31" t="s">
        <v>51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>
        <v>52</v>
      </c>
    </row>
    <row r="154" spans="1:13" s="33" customFormat="1" ht="13.5">
      <c r="A154" s="29" t="e">
        <f t="shared" si="4"/>
        <v>#N/A</v>
      </c>
      <c r="B154" s="29" t="e">
        <f t="shared" si="5"/>
        <v>#N/A</v>
      </c>
      <c r="C154" s="31" t="s">
        <v>51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>
        <v>53</v>
      </c>
    </row>
    <row r="155" spans="1:13" s="33" customFormat="1" ht="13.5">
      <c r="A155" s="29" t="e">
        <f t="shared" si="4"/>
        <v>#N/A</v>
      </c>
      <c r="B155" s="29" t="e">
        <f t="shared" si="5"/>
        <v>#N/A</v>
      </c>
      <c r="C155" s="31" t="s">
        <v>51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>
        <v>54</v>
      </c>
    </row>
    <row r="156" spans="1:13" s="33" customFormat="1" ht="13.5">
      <c r="A156" s="29" t="e">
        <f t="shared" si="4"/>
        <v>#N/A</v>
      </c>
      <c r="B156" s="29" t="e">
        <f t="shared" si="5"/>
        <v>#N/A</v>
      </c>
      <c r="C156" s="31" t="s">
        <v>51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>
        <v>55</v>
      </c>
    </row>
    <row r="157" spans="1:13" s="33" customFormat="1" ht="13.5">
      <c r="A157" s="29" t="e">
        <f t="shared" si="4"/>
        <v>#N/A</v>
      </c>
      <c r="B157" s="29" t="e">
        <f t="shared" si="5"/>
        <v>#N/A</v>
      </c>
      <c r="C157" s="31" t="s">
        <v>51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>
        <v>56</v>
      </c>
    </row>
    <row r="158" spans="1:13" s="33" customFormat="1" ht="13.5">
      <c r="A158" s="29" t="e">
        <f t="shared" si="4"/>
        <v>#N/A</v>
      </c>
      <c r="B158" s="29" t="e">
        <f t="shared" si="5"/>
        <v>#N/A</v>
      </c>
      <c r="C158" s="31" t="s">
        <v>51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>
        <v>57</v>
      </c>
    </row>
    <row r="159" spans="1:13" s="33" customFormat="1" ht="13.5">
      <c r="A159" s="29" t="e">
        <f t="shared" si="4"/>
        <v>#N/A</v>
      </c>
      <c r="B159" s="29" t="e">
        <f t="shared" si="5"/>
        <v>#N/A</v>
      </c>
      <c r="C159" s="31" t="s">
        <v>51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>
        <v>58</v>
      </c>
    </row>
    <row r="160" spans="1:13" s="33" customFormat="1" ht="13.5">
      <c r="A160" s="29" t="e">
        <f t="shared" si="4"/>
        <v>#N/A</v>
      </c>
      <c r="B160" s="29" t="e">
        <f t="shared" si="5"/>
        <v>#N/A</v>
      </c>
      <c r="C160" s="31" t="s">
        <v>51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>
        <v>59</v>
      </c>
    </row>
    <row r="161" spans="1:13" s="33" customFormat="1" ht="13.5">
      <c r="A161" s="29" t="e">
        <f t="shared" si="4"/>
        <v>#N/A</v>
      </c>
      <c r="B161" s="29" t="e">
        <f t="shared" si="5"/>
        <v>#N/A</v>
      </c>
      <c r="C161" s="31" t="s">
        <v>51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>
        <v>60</v>
      </c>
    </row>
    <row r="162" spans="1:13" s="33" customFormat="1" ht="13.5">
      <c r="A162" s="29" t="e">
        <f t="shared" si="4"/>
        <v>#N/A</v>
      </c>
      <c r="B162" s="29" t="e">
        <f t="shared" si="5"/>
        <v>#N/A</v>
      </c>
      <c r="C162" s="32" t="s">
        <v>51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>
        <v>61</v>
      </c>
    </row>
    <row r="163" spans="1:13" s="33" customFormat="1" ht="13.5">
      <c r="A163" s="29" t="e">
        <f t="shared" si="4"/>
        <v>#N/A</v>
      </c>
      <c r="B163" s="29" t="e">
        <f t="shared" si="5"/>
        <v>#N/A</v>
      </c>
      <c r="C163" s="32" t="s">
        <v>51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>
        <v>62</v>
      </c>
    </row>
    <row r="164" spans="1:13" s="33" customFormat="1" ht="13.5">
      <c r="A164" s="29" t="e">
        <f t="shared" si="4"/>
        <v>#N/A</v>
      </c>
      <c r="B164" s="29" t="e">
        <f t="shared" si="5"/>
        <v>#N/A</v>
      </c>
      <c r="C164" s="32" t="s">
        <v>51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>
        <v>63</v>
      </c>
    </row>
    <row r="165" spans="1:13" s="33" customFormat="1" ht="13.5">
      <c r="A165" s="29" t="e">
        <f t="shared" si="4"/>
        <v>#N/A</v>
      </c>
      <c r="B165" s="29" t="e">
        <f t="shared" si="5"/>
        <v>#N/A</v>
      </c>
      <c r="C165" s="32" t="s">
        <v>51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>
        <v>64</v>
      </c>
    </row>
    <row r="166" spans="1:13" s="33" customFormat="1" ht="13.5">
      <c r="A166" s="29" t="e">
        <f t="shared" si="4"/>
        <v>#N/A</v>
      </c>
      <c r="B166" s="29" t="e">
        <f t="shared" si="5"/>
        <v>#N/A</v>
      </c>
      <c r="C166" s="32" t="s">
        <v>51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>
        <v>65</v>
      </c>
    </row>
    <row r="167" spans="1:13" s="33" customFormat="1" ht="13.5">
      <c r="A167" s="29" t="e">
        <f t="shared" si="4"/>
        <v>#N/A</v>
      </c>
      <c r="B167" s="29" t="e">
        <f t="shared" si="5"/>
        <v>#N/A</v>
      </c>
      <c r="C167" s="32" t="s">
        <v>51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>
        <v>66</v>
      </c>
    </row>
    <row r="168" spans="1:13" s="33" customFormat="1" ht="13.5">
      <c r="A168" s="29" t="e">
        <f t="shared" si="4"/>
        <v>#N/A</v>
      </c>
      <c r="B168" s="29" t="e">
        <f t="shared" si="5"/>
        <v>#N/A</v>
      </c>
      <c r="C168" s="32" t="s">
        <v>51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>
        <v>67</v>
      </c>
    </row>
    <row r="169" spans="1:13" s="33" customFormat="1" ht="13.5">
      <c r="A169" s="29" t="e">
        <f t="shared" si="4"/>
        <v>#N/A</v>
      </c>
      <c r="B169" s="29" t="e">
        <f t="shared" si="5"/>
        <v>#N/A</v>
      </c>
      <c r="C169" s="32" t="s">
        <v>51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>
        <v>68</v>
      </c>
    </row>
    <row r="170" spans="1:13" s="33" customFormat="1" ht="13.5">
      <c r="A170" s="29" t="e">
        <f t="shared" si="4"/>
        <v>#N/A</v>
      </c>
      <c r="B170" s="29" t="e">
        <f t="shared" si="5"/>
        <v>#N/A</v>
      </c>
      <c r="C170" s="32" t="s">
        <v>51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>
        <v>69</v>
      </c>
    </row>
    <row r="171" spans="1:13" s="33" customFormat="1" ht="13.5">
      <c r="A171" s="29" t="e">
        <f t="shared" si="4"/>
        <v>#N/A</v>
      </c>
      <c r="B171" s="29" t="e">
        <f t="shared" si="5"/>
        <v>#N/A</v>
      </c>
      <c r="C171" s="32" t="s">
        <v>51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>
        <v>70</v>
      </c>
    </row>
    <row r="172" spans="1:13" s="33" customFormat="1" ht="13.5">
      <c r="A172" s="29" t="e">
        <f t="shared" si="4"/>
        <v>#N/A</v>
      </c>
      <c r="B172" s="29" t="e">
        <f t="shared" si="5"/>
        <v>#N/A</v>
      </c>
      <c r="C172" s="32" t="s">
        <v>51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>
        <v>71</v>
      </c>
    </row>
    <row r="173" spans="1:13" s="33" customFormat="1" ht="13.5">
      <c r="A173" s="29" t="e">
        <f t="shared" si="4"/>
        <v>#N/A</v>
      </c>
      <c r="B173" s="29" t="e">
        <f t="shared" si="5"/>
        <v>#N/A</v>
      </c>
      <c r="C173" s="32" t="s">
        <v>51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>
        <v>72</v>
      </c>
    </row>
    <row r="174" spans="1:13" s="33" customFormat="1" ht="13.5">
      <c r="A174" s="29" t="e">
        <f t="shared" si="4"/>
        <v>#N/A</v>
      </c>
      <c r="B174" s="29" t="e">
        <f t="shared" si="5"/>
        <v>#N/A</v>
      </c>
      <c r="C174" s="32" t="s">
        <v>51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>
        <v>73</v>
      </c>
    </row>
    <row r="175" spans="1:13" s="33" customFormat="1" ht="13.5">
      <c r="A175" s="29" t="e">
        <f t="shared" si="4"/>
        <v>#N/A</v>
      </c>
      <c r="B175" s="29" t="e">
        <f t="shared" si="5"/>
        <v>#N/A</v>
      </c>
      <c r="C175" s="32" t="s">
        <v>51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>
        <v>74</v>
      </c>
    </row>
    <row r="176" spans="1:13" s="33" customFormat="1" ht="13.5">
      <c r="A176" s="29" t="e">
        <f t="shared" si="4"/>
        <v>#N/A</v>
      </c>
      <c r="B176" s="29" t="e">
        <f t="shared" si="5"/>
        <v>#N/A</v>
      </c>
      <c r="C176" s="32" t="s">
        <v>51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>
        <v>75</v>
      </c>
    </row>
    <row r="177" spans="1:13" s="33" customFormat="1" ht="13.5">
      <c r="A177" s="29" t="e">
        <f t="shared" si="4"/>
        <v>#N/A</v>
      </c>
      <c r="B177" s="29" t="e">
        <f t="shared" si="5"/>
        <v>#N/A</v>
      </c>
      <c r="C177" s="32" t="s">
        <v>51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>
        <v>76</v>
      </c>
    </row>
    <row r="178" spans="1:13" s="33" customFormat="1" ht="13.5">
      <c r="A178" s="29" t="e">
        <f t="shared" si="4"/>
        <v>#N/A</v>
      </c>
      <c r="B178" s="29" t="e">
        <f t="shared" si="5"/>
        <v>#N/A</v>
      </c>
      <c r="C178" s="32" t="s">
        <v>51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>
        <v>77</v>
      </c>
    </row>
    <row r="179" spans="1:13" s="33" customFormat="1" ht="13.5">
      <c r="A179" s="29" t="e">
        <f t="shared" si="4"/>
        <v>#N/A</v>
      </c>
      <c r="B179" s="29" t="e">
        <f t="shared" si="5"/>
        <v>#N/A</v>
      </c>
      <c r="C179" s="32" t="s">
        <v>51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>
        <v>78</v>
      </c>
    </row>
    <row r="180" spans="1:13" s="33" customFormat="1" ht="13.5">
      <c r="A180" s="29" t="e">
        <f t="shared" si="4"/>
        <v>#N/A</v>
      </c>
      <c r="B180" s="29" t="e">
        <f t="shared" si="5"/>
        <v>#N/A</v>
      </c>
      <c r="C180" s="32" t="s">
        <v>51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>
        <v>79</v>
      </c>
    </row>
    <row r="181" spans="1:13" s="33" customFormat="1" ht="13.5">
      <c r="A181" s="29" t="e">
        <f t="shared" si="4"/>
        <v>#N/A</v>
      </c>
      <c r="B181" s="29" t="e">
        <f t="shared" si="5"/>
        <v>#N/A</v>
      </c>
      <c r="C181" s="31" t="s">
        <v>51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>
        <v>80</v>
      </c>
    </row>
    <row r="182" spans="1:13" s="33" customFormat="1" ht="13.5">
      <c r="A182" s="29" t="e">
        <f t="shared" si="4"/>
        <v>#N/A</v>
      </c>
      <c r="B182" s="29" t="e">
        <f t="shared" si="5"/>
        <v>#N/A</v>
      </c>
      <c r="C182" s="31" t="s">
        <v>51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>
        <v>81</v>
      </c>
    </row>
    <row r="183" spans="1:13" s="33" customFormat="1" ht="13.5">
      <c r="A183" s="29" t="e">
        <f t="shared" si="4"/>
        <v>#N/A</v>
      </c>
      <c r="B183" s="29" t="e">
        <f t="shared" si="5"/>
        <v>#N/A</v>
      </c>
      <c r="C183" s="31" t="s">
        <v>51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>
        <v>82</v>
      </c>
    </row>
    <row r="184" spans="1:13" s="33" customFormat="1" ht="13.5">
      <c r="A184" s="29" t="e">
        <f t="shared" si="4"/>
        <v>#N/A</v>
      </c>
      <c r="B184" s="29" t="e">
        <f t="shared" si="5"/>
        <v>#N/A</v>
      </c>
      <c r="C184" s="32" t="s">
        <v>51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>
        <v>83</v>
      </c>
    </row>
    <row r="185" spans="1:13" s="33" customFormat="1" ht="13.5">
      <c r="A185" s="29" t="e">
        <f t="shared" si="4"/>
        <v>#N/A</v>
      </c>
      <c r="B185" s="29" t="e">
        <f t="shared" si="5"/>
        <v>#N/A</v>
      </c>
      <c r="C185" s="32" t="s">
        <v>51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>
        <v>84</v>
      </c>
    </row>
    <row r="186" spans="1:13" ht="13.5">
      <c r="A186" s="29" t="e">
        <f t="shared" si="4"/>
        <v>#N/A</v>
      </c>
      <c r="B186" s="29" t="e">
        <f t="shared" si="5"/>
        <v>#N/A</v>
      </c>
      <c r="C186" s="32" t="s">
        <v>51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>
        <v>85</v>
      </c>
    </row>
    <row r="187" spans="1:13" ht="13.5">
      <c r="A187" s="29" t="e">
        <f t="shared" si="4"/>
        <v>#N/A</v>
      </c>
      <c r="B187" s="29" t="e">
        <f t="shared" si="5"/>
        <v>#N/A</v>
      </c>
      <c r="C187" s="31" t="s">
        <v>51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>
        <v>86</v>
      </c>
    </row>
    <row r="188" spans="1:13" ht="13.5">
      <c r="A188" s="29" t="e">
        <f t="shared" si="4"/>
        <v>#N/A</v>
      </c>
      <c r="B188" s="29" t="e">
        <f t="shared" si="5"/>
        <v>#N/A</v>
      </c>
      <c r="C188" s="31" t="s">
        <v>51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>
        <v>87</v>
      </c>
    </row>
    <row r="189" spans="1:13" ht="13.5">
      <c r="A189" s="29" t="e">
        <f t="shared" si="4"/>
        <v>#N/A</v>
      </c>
      <c r="B189" s="29" t="e">
        <f t="shared" si="5"/>
        <v>#N/A</v>
      </c>
      <c r="C189" s="32" t="s">
        <v>51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>
        <v>88</v>
      </c>
    </row>
    <row r="190" spans="1:13" ht="13.5">
      <c r="A190" s="29" t="e">
        <f t="shared" si="4"/>
        <v>#N/A</v>
      </c>
      <c r="B190" s="29" t="e">
        <f t="shared" si="5"/>
        <v>#N/A</v>
      </c>
      <c r="C190" s="31" t="s">
        <v>51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>
        <v>89</v>
      </c>
    </row>
    <row r="191" spans="1:13" ht="13.5">
      <c r="A191" s="29" t="e">
        <f t="shared" si="4"/>
        <v>#N/A</v>
      </c>
      <c r="B191" s="29" t="e">
        <f t="shared" si="5"/>
        <v>#N/A</v>
      </c>
      <c r="C191" s="32" t="s">
        <v>51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>
        <v>90</v>
      </c>
    </row>
    <row r="192" spans="1:13" ht="13.5">
      <c r="A192" s="29" t="e">
        <f t="shared" si="4"/>
        <v>#N/A</v>
      </c>
      <c r="B192" s="29" t="e">
        <f t="shared" si="5"/>
        <v>#N/A</v>
      </c>
      <c r="C192" s="32" t="s">
        <v>51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>
        <v>91</v>
      </c>
    </row>
    <row r="193" spans="1:13" ht="13.5">
      <c r="A193" s="29" t="e">
        <f t="shared" si="4"/>
        <v>#N/A</v>
      </c>
      <c r="B193" s="29" t="e">
        <f t="shared" si="5"/>
        <v>#N/A</v>
      </c>
      <c r="C193" s="32" t="s">
        <v>51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>
        <v>92</v>
      </c>
    </row>
    <row r="194" spans="1:13" ht="13.5">
      <c r="A194" s="29" t="e">
        <f aca="true" t="shared" si="6" ref="A194:A210">IF(E193=E194,A193,A193+1)</f>
        <v>#N/A</v>
      </c>
      <c r="B194" s="29" t="e">
        <f aca="true" t="shared" si="7" ref="B194:B210">A194*10+M194</f>
        <v>#N/A</v>
      </c>
      <c r="C194" s="32" t="s">
        <v>51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>
        <v>93</v>
      </c>
    </row>
    <row r="195" spans="1:13" ht="13.5">
      <c r="A195" s="29" t="e">
        <f t="shared" si="6"/>
        <v>#N/A</v>
      </c>
      <c r="B195" s="29" t="e">
        <f t="shared" si="7"/>
        <v>#N/A</v>
      </c>
      <c r="C195" s="32" t="s">
        <v>51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>
        <v>94</v>
      </c>
    </row>
    <row r="196" spans="1:13" ht="13.5">
      <c r="A196" s="29" t="e">
        <f t="shared" si="6"/>
        <v>#N/A</v>
      </c>
      <c r="B196" s="29" t="e">
        <f t="shared" si="7"/>
        <v>#N/A</v>
      </c>
      <c r="C196" s="32" t="s">
        <v>51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>
        <v>95</v>
      </c>
    </row>
    <row r="197" spans="1:13" ht="13.5">
      <c r="A197" s="29" t="e">
        <f t="shared" si="6"/>
        <v>#N/A</v>
      </c>
      <c r="B197" s="29" t="e">
        <f t="shared" si="7"/>
        <v>#N/A</v>
      </c>
      <c r="C197" s="32" t="s">
        <v>51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>
        <v>96</v>
      </c>
    </row>
    <row r="198" spans="1:13" ht="13.5">
      <c r="A198" s="29" t="e">
        <f t="shared" si="6"/>
        <v>#N/A</v>
      </c>
      <c r="B198" s="29" t="e">
        <f t="shared" si="7"/>
        <v>#N/A</v>
      </c>
      <c r="C198" s="32" t="s">
        <v>51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>
        <v>97</v>
      </c>
    </row>
    <row r="199" spans="1:13" ht="13.5">
      <c r="A199" s="29" t="e">
        <f t="shared" si="6"/>
        <v>#N/A</v>
      </c>
      <c r="B199" s="29" t="e">
        <f t="shared" si="7"/>
        <v>#N/A</v>
      </c>
      <c r="C199" s="31" t="s">
        <v>51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>
        <v>98</v>
      </c>
    </row>
    <row r="200" spans="1:13" ht="13.5">
      <c r="A200" s="29" t="e">
        <f t="shared" si="6"/>
        <v>#N/A</v>
      </c>
      <c r="B200" s="29" t="e">
        <f t="shared" si="7"/>
        <v>#N/A</v>
      </c>
      <c r="C200" s="31" t="s">
        <v>51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>
        <v>99</v>
      </c>
    </row>
    <row r="201" spans="1:13" ht="13.5">
      <c r="A201" s="29" t="e">
        <f t="shared" si="6"/>
        <v>#N/A</v>
      </c>
      <c r="B201" s="29" t="e">
        <f t="shared" si="7"/>
        <v>#N/A</v>
      </c>
      <c r="C201" s="32" t="s">
        <v>51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>
        <v>100</v>
      </c>
    </row>
    <row r="202" spans="1:13" ht="13.5">
      <c r="A202" s="29" t="e">
        <f t="shared" si="6"/>
        <v>#N/A</v>
      </c>
      <c r="B202" s="29" t="e">
        <f t="shared" si="7"/>
        <v>#N/A</v>
      </c>
      <c r="C202" s="31" t="s">
        <v>51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>
        <v>101</v>
      </c>
    </row>
    <row r="203" spans="1:13" ht="13.5">
      <c r="A203" s="29" t="e">
        <f t="shared" si="6"/>
        <v>#N/A</v>
      </c>
      <c r="B203" s="29" t="e">
        <f t="shared" si="7"/>
        <v>#N/A</v>
      </c>
      <c r="C203" s="32" t="s">
        <v>51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>
        <v>102</v>
      </c>
    </row>
    <row r="204" spans="1:13" ht="13.5">
      <c r="A204" s="29" t="e">
        <f t="shared" si="6"/>
        <v>#N/A</v>
      </c>
      <c r="B204" s="29" t="e">
        <f t="shared" si="7"/>
        <v>#N/A</v>
      </c>
      <c r="C204" s="32" t="s">
        <v>51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>
        <v>103</v>
      </c>
    </row>
    <row r="205" spans="1:13" ht="13.5">
      <c r="A205" s="29" t="e">
        <f t="shared" si="6"/>
        <v>#N/A</v>
      </c>
      <c r="B205" s="29" t="e">
        <f t="shared" si="7"/>
        <v>#N/A</v>
      </c>
      <c r="C205" s="31" t="s">
        <v>51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>
        <v>104</v>
      </c>
    </row>
    <row r="206" spans="1:13" ht="13.5">
      <c r="A206" s="29" t="e">
        <f t="shared" si="6"/>
        <v>#N/A</v>
      </c>
      <c r="B206" s="29" t="e">
        <f t="shared" si="7"/>
        <v>#N/A</v>
      </c>
      <c r="C206" s="31" t="s">
        <v>51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>
        <v>105</v>
      </c>
    </row>
    <row r="207" spans="1:13" ht="13.5">
      <c r="A207" s="29" t="e">
        <f t="shared" si="6"/>
        <v>#N/A</v>
      </c>
      <c r="B207" s="29" t="e">
        <f t="shared" si="7"/>
        <v>#N/A</v>
      </c>
      <c r="C207" s="31" t="s">
        <v>51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>
        <v>106</v>
      </c>
    </row>
    <row r="208" spans="1:13" ht="13.5">
      <c r="A208" s="29" t="e">
        <f t="shared" si="6"/>
        <v>#N/A</v>
      </c>
      <c r="B208" s="29" t="e">
        <f t="shared" si="7"/>
        <v>#N/A</v>
      </c>
      <c r="C208" s="31" t="s">
        <v>51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>
        <v>107</v>
      </c>
    </row>
    <row r="209" spans="1:13" ht="13.5">
      <c r="A209" s="29" t="e">
        <f t="shared" si="6"/>
        <v>#N/A</v>
      </c>
      <c r="B209" s="29" t="e">
        <f t="shared" si="7"/>
        <v>#N/A</v>
      </c>
      <c r="C209" s="31" t="s">
        <v>51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>
        <v>108</v>
      </c>
    </row>
    <row r="210" spans="1:13" ht="13.5">
      <c r="A210" s="29" t="e">
        <f t="shared" si="6"/>
        <v>#N/A</v>
      </c>
      <c r="B210" s="29" t="e">
        <f t="shared" si="7"/>
        <v>#N/A</v>
      </c>
      <c r="C210" s="31" t="s">
        <v>51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>
        <v>109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O52"/>
  <sheetViews>
    <sheetView zoomScaleSheetLayoutView="100" zoomScalePageLayoutView="0" workbookViewId="0" topLeftCell="G2">
      <selection activeCell="I10" sqref="I10"/>
    </sheetView>
  </sheetViews>
  <sheetFormatPr defaultColWidth="9.00390625" defaultRowHeight="13.5"/>
  <cols>
    <col min="1" max="1" width="4.625" style="22" customWidth="1"/>
    <col min="2" max="2" width="11.75390625" style="18" bestFit="1" customWidth="1"/>
    <col min="3" max="4" width="14.00390625" style="18" bestFit="1" customWidth="1"/>
    <col min="5" max="6" width="2.625" style="18" customWidth="1"/>
    <col min="7" max="7" width="8.625" style="18" bestFit="1" customWidth="1"/>
    <col min="8" max="8" width="7.50390625" style="18" bestFit="1" customWidth="1"/>
    <col min="9" max="11" width="14.625" style="18" customWidth="1"/>
    <col min="12" max="14" width="12.625" style="18" customWidth="1"/>
    <col min="15" max="15" width="11.625" style="18" bestFit="1" customWidth="1"/>
    <col min="16" max="16384" width="9.00390625" style="18" customWidth="1"/>
  </cols>
  <sheetData>
    <row r="1" spans="1:11" ht="13.5" hidden="1">
      <c r="A1" s="17"/>
      <c r="B1" s="17">
        <v>5</v>
      </c>
      <c r="C1" s="17">
        <v>6</v>
      </c>
      <c r="D1" s="17">
        <v>7</v>
      </c>
      <c r="E1" s="17">
        <v>8</v>
      </c>
      <c r="F1" s="17">
        <v>9</v>
      </c>
      <c r="G1" s="17">
        <v>10</v>
      </c>
      <c r="H1" s="17">
        <v>11</v>
      </c>
      <c r="I1" s="17">
        <v>11</v>
      </c>
      <c r="J1" s="17">
        <v>11</v>
      </c>
      <c r="K1" s="17">
        <v>11</v>
      </c>
    </row>
    <row r="2" spans="1:15" s="22" customFormat="1" ht="13.5">
      <c r="A2" s="17" t="s">
        <v>79</v>
      </c>
      <c r="B2" s="19" t="s">
        <v>68</v>
      </c>
      <c r="C2" s="20" t="s">
        <v>69</v>
      </c>
      <c r="D2" s="20" t="s">
        <v>70</v>
      </c>
      <c r="E2" s="20" t="s">
        <v>75</v>
      </c>
      <c r="F2" s="20" t="s">
        <v>76</v>
      </c>
      <c r="G2" s="20" t="s">
        <v>77</v>
      </c>
      <c r="H2" s="20" t="s">
        <v>78</v>
      </c>
      <c r="I2" s="20" t="s">
        <v>71</v>
      </c>
      <c r="J2" s="20" t="s">
        <v>72</v>
      </c>
      <c r="K2" s="20" t="s">
        <v>73</v>
      </c>
      <c r="L2" s="21" t="s">
        <v>33</v>
      </c>
      <c r="M2" s="21" t="s">
        <v>34</v>
      </c>
      <c r="N2" s="21" t="s">
        <v>35</v>
      </c>
      <c r="O2" s="21" t="s">
        <v>2</v>
      </c>
    </row>
    <row r="3" spans="1:15" ht="13.5">
      <c r="A3" s="17">
        <v>1</v>
      </c>
      <c r="B3" s="23">
        <f>IF(ISERROR(VLOOKUP($A3,'データ作成貼付２'!$A$2:$M$97,'データ完成'!B$1,FALSE))=TRUE,"",VLOOKUP($A3,'データ作成貼付２'!$A$2:$M$97,'データ完成'!B$1,FALSE))</f>
      </c>
      <c r="C3" s="23">
        <f>IF(ISERROR(VLOOKUP($A3,'データ作成貼付２'!$A$2:$M$97,'データ完成'!C$1,FALSE))=TRUE,"",VLOOKUP($A3,'データ作成貼付２'!$A$2:$M$97,'データ完成'!C$1,FALSE))</f>
      </c>
      <c r="D3" s="23">
        <f>IF(ISERROR(VLOOKUP($A3,'データ作成貼付２'!$A$2:$M$97,'データ完成'!D$1,FALSE))=TRUE,"",VLOOKUP($A3,'データ作成貼付２'!$A$2:$M$97,'データ完成'!D$1,FALSE))</f>
      </c>
      <c r="E3" s="23">
        <f>IF(ISERROR(VLOOKUP($A3,'データ作成貼付２'!$A$2:$M$97,'データ完成'!E$1,FALSE))=TRUE,"",VLOOKUP($A3,'データ作成貼付２'!$A$2:$M$97,'データ完成'!E$1,FALSE))</f>
      </c>
      <c r="F3" s="23">
        <f>IF(ISERROR(VLOOKUP($A3,'データ作成貼付２'!$A$2:$M$97,'データ完成'!F$1,FALSE))=TRUE,"",VLOOKUP($A3,'データ作成貼付２'!$A$2:$M$97,'データ完成'!F$1,FALSE))</f>
      </c>
      <c r="G3" s="23">
        <f>IF(ISERROR(VLOOKUP($A3,'データ作成貼付２'!$A$2:$M$97,'データ完成'!G$1,FALSE))=TRUE,"",VLOOKUP($A3,'データ作成貼付２'!$A$2:$M$97,'データ完成'!G$1,FALSE))</f>
      </c>
      <c r="H3" s="23">
        <f>IF(ISERROR(VLOOKUP($A3,'データ作成貼付２'!$A$2:$M$97,'データ完成'!H$1,FALSE))=TRUE,"",VLOOKUP($A3,'データ作成貼付２'!$A$2:$M$97,'データ完成'!H$1,FALSE))</f>
      </c>
      <c r="I3" s="24">
        <f>IF(ISERROR(VLOOKUP($A3*10+1,'データ作成貼付２'!$B$2:$M$97,'データ完成'!I$1,FALSE))=TRUE,"",VLOOKUP($A3*10+1,'データ作成貼付２'!$B$2:$M$97,'データ完成'!I$1,FALSE))</f>
      </c>
      <c r="J3" s="24">
        <f>IF(ISERROR(VLOOKUP($A3*10+2,'データ作成貼付２'!$B$2:$M$97,'データ完成'!J$1,FALSE))=TRUE,"",VLOOKUP($A3*10+2,'データ作成貼付２'!$B$2:$M$97,'データ完成'!J$1,FALSE))</f>
      </c>
      <c r="K3" s="24">
        <f>IF(ISERROR(VLOOKUP($A3*10+3,'データ作成貼付２'!$B$2:$M$97,'データ完成'!K$1,FALSE))=TRUE,"",VLOOKUP($A3*10+3,'データ作成貼付２'!$B$2:$M$97,'データ完成'!K$1,FALSE))</f>
      </c>
      <c r="L3" s="25">
        <f>IF(I3="","",VLOOKUP(LEFT(I3,5),'初期設定1'!$E$19:$F$43,2,FALSE))</f>
      </c>
      <c r="M3" s="25">
        <f>IF(J3="","",VLOOKUP(LEFT(J3,5),'初期設定1'!$E$19:$F$43,2,FALSE))</f>
      </c>
      <c r="N3" s="25">
        <f>IF(K3="","",VLOOKUP(LEFT(K3,5),'初期設定1'!$E$19:$F$43,2,FALSE))</f>
      </c>
      <c r="O3" s="25">
        <f>IF(G3="","",VLOOKUP(VALUE(RIGHT(G3,6)),'学校番号'!$A$2:$B$51,2))</f>
      </c>
    </row>
    <row r="4" spans="1:15" ht="13.5">
      <c r="A4" s="17">
        <v>2</v>
      </c>
      <c r="B4" s="26">
        <f>IF(ISERROR(VLOOKUP($A4,'データ作成貼付２'!$A$2:$M$97,'データ完成'!B$1,FALSE))=TRUE,"",VLOOKUP($A4,'データ作成貼付２'!$A$2:$M$97,'データ完成'!B$1,FALSE))</f>
      </c>
      <c r="C4" s="25">
        <f>IF(ISERROR(VLOOKUP($A4,'データ作成貼付２'!$A$2:$M$97,'データ完成'!C$1,FALSE))=TRUE,"",VLOOKUP($A4,'データ作成貼付２'!$A$2:$M$97,'データ完成'!C$1,FALSE))</f>
      </c>
      <c r="D4" s="25">
        <f>IF(ISERROR(VLOOKUP($A4,'データ作成貼付２'!$A$2:$M$97,'データ完成'!D$1,FALSE))=TRUE,"",VLOOKUP($A4,'データ作成貼付２'!$A$2:$M$97,'データ完成'!D$1,FALSE))</f>
      </c>
      <c r="E4" s="25">
        <f>IF(ISERROR(VLOOKUP($A4,'データ作成貼付２'!$A$2:$M$97,'データ完成'!E$1,FALSE))=TRUE,"",VLOOKUP($A4,'データ作成貼付２'!$A$2:$M$97,'データ完成'!E$1,FALSE))</f>
      </c>
      <c r="F4" s="25">
        <f>IF(ISERROR(VLOOKUP($A4,'データ作成貼付２'!$A$2:$M$97,'データ完成'!F$1,FALSE))=TRUE,"",VLOOKUP($A4,'データ作成貼付２'!$A$2:$M$97,'データ完成'!F$1,FALSE))</f>
      </c>
      <c r="G4" s="25">
        <f>IF(ISERROR(VLOOKUP($A4,'データ作成貼付２'!$A$2:$M$97,'データ完成'!G$1,FALSE))=TRUE,"",VLOOKUP($A4,'データ作成貼付２'!$A$2:$M$97,'データ完成'!G$1,FALSE))</f>
      </c>
      <c r="H4" s="25">
        <f>IF(ISERROR(VLOOKUP($A4,'データ作成貼付２'!$A$2:$M$97,'データ完成'!H$1,FALSE))=TRUE,"",VLOOKUP($A4,'データ作成貼付２'!$A$2:$M$97,'データ完成'!H$1,FALSE))</f>
      </c>
      <c r="I4" s="25">
        <f>IF(ISERROR(VLOOKUP($A4*10+1,'データ作成貼付２'!$B$2:$M$97,'データ完成'!I$1,FALSE))=TRUE,"",VLOOKUP($A4*10+1,'データ作成貼付２'!$B$2:$M$97,'データ完成'!I$1,FALSE))</f>
      </c>
      <c r="J4" s="25">
        <f>IF(ISERROR(VLOOKUP($A4*10+2,'データ作成貼付２'!$B$2:$M$97,'データ完成'!J$1,FALSE))=TRUE,"",VLOOKUP($A4*10+2,'データ作成貼付２'!$B$2:$M$97,'データ完成'!J$1,FALSE))</f>
      </c>
      <c r="K4" s="25">
        <f>IF(ISERROR(VLOOKUP($A4*10+3,'データ作成貼付２'!$B$2:$M$97,'データ完成'!K$1,FALSE))=TRUE,"",VLOOKUP($A4*10+3,'データ作成貼付２'!$B$2:$M$97,'データ完成'!K$1,FALSE))</f>
      </c>
      <c r="L4" s="25">
        <f>IF(I4="","",VLOOKUP(LEFT(I4,5),'初期設定1'!$E$19:$F$43,2,FALSE))</f>
      </c>
      <c r="M4" s="25">
        <f>IF(J4="","",VLOOKUP(LEFT(J4,5),'初期設定1'!$E$19:$F$43,2,FALSE))</f>
      </c>
      <c r="N4" s="25">
        <f>IF(K4="","",VLOOKUP(LEFT(K4,5),'初期設定1'!$E$19:$F$43,2,FALSE))</f>
      </c>
      <c r="O4" s="25">
        <f>IF(G4="","",VLOOKUP(VALUE(RIGHT(G4,6)),'学校番号'!$A$2:$B$51,2))</f>
      </c>
    </row>
    <row r="5" spans="1:15" ht="13.5">
      <c r="A5" s="17">
        <v>3</v>
      </c>
      <c r="B5" s="26">
        <f>IF(ISERROR(VLOOKUP($A5,'データ作成貼付２'!$A$2:$M$97,'データ完成'!B$1,FALSE))=TRUE,"",VLOOKUP($A5,'データ作成貼付２'!$A$2:$M$97,'データ完成'!B$1,FALSE))</f>
      </c>
      <c r="C5" s="25">
        <f>IF(ISERROR(VLOOKUP($A5,'データ作成貼付２'!$A$2:$M$97,'データ完成'!C$1,FALSE))=TRUE,"",VLOOKUP($A5,'データ作成貼付２'!$A$2:$M$97,'データ完成'!C$1,FALSE))</f>
      </c>
      <c r="D5" s="25">
        <f>IF(ISERROR(VLOOKUP($A5,'データ作成貼付２'!$A$2:$M$97,'データ完成'!D$1,FALSE))=TRUE,"",VLOOKUP($A5,'データ作成貼付２'!$A$2:$M$97,'データ完成'!D$1,FALSE))</f>
      </c>
      <c r="E5" s="25">
        <f>IF(ISERROR(VLOOKUP($A5,'データ作成貼付２'!$A$2:$M$97,'データ完成'!E$1,FALSE))=TRUE,"",VLOOKUP($A5,'データ作成貼付２'!$A$2:$M$97,'データ完成'!E$1,FALSE))</f>
      </c>
      <c r="F5" s="25">
        <f>IF(ISERROR(VLOOKUP($A5,'データ作成貼付２'!$A$2:$M$97,'データ完成'!F$1,FALSE))=TRUE,"",VLOOKUP($A5,'データ作成貼付２'!$A$2:$M$97,'データ完成'!F$1,FALSE))</f>
      </c>
      <c r="G5" s="25">
        <f>IF(ISERROR(VLOOKUP($A5,'データ作成貼付２'!$A$2:$M$97,'データ完成'!G$1,FALSE))=TRUE,"",VLOOKUP($A5,'データ作成貼付２'!$A$2:$M$97,'データ完成'!G$1,FALSE))</f>
      </c>
      <c r="H5" s="25">
        <f>IF(ISERROR(VLOOKUP($A5,'データ作成貼付２'!$A$2:$M$97,'データ完成'!H$1,FALSE))=TRUE,"",VLOOKUP($A5,'データ作成貼付２'!$A$2:$M$97,'データ完成'!H$1,FALSE))</f>
      </c>
      <c r="I5" s="25">
        <f>IF(ISERROR(VLOOKUP($A5*10+1,'データ作成貼付２'!$B$2:$M$97,'データ完成'!I$1,FALSE))=TRUE,"",VLOOKUP($A5*10+1,'データ作成貼付２'!$B$2:$M$97,'データ完成'!I$1,FALSE))</f>
      </c>
      <c r="J5" s="25">
        <f>IF(ISERROR(VLOOKUP($A5*10+2,'データ作成貼付２'!$B$2:$M$97,'データ完成'!J$1,FALSE))=TRUE,"",VLOOKUP($A5*10+2,'データ作成貼付２'!$B$2:$M$97,'データ完成'!J$1,FALSE))</f>
      </c>
      <c r="K5" s="25">
        <f>IF(ISERROR(VLOOKUP($A5*10+3,'データ作成貼付２'!$B$2:$M$97,'データ完成'!K$1,FALSE))=TRUE,"",VLOOKUP($A5*10+3,'データ作成貼付２'!$B$2:$M$97,'データ完成'!K$1,FALSE))</f>
      </c>
      <c r="L5" s="25">
        <f>IF(I5="","",VLOOKUP(LEFT(I5,5),'初期設定1'!$E$19:$F$43,2,FALSE))</f>
      </c>
      <c r="M5" s="25">
        <f>IF(J5="","",VLOOKUP(LEFT(J5,5),'初期設定1'!$E$19:$F$43,2,FALSE))</f>
      </c>
      <c r="N5" s="25">
        <f>IF(K5="","",VLOOKUP(LEFT(K5,5),'初期設定1'!$E$19:$F$43,2,FALSE))</f>
      </c>
      <c r="O5" s="25">
        <f>IF(G5="","",VLOOKUP(VALUE(RIGHT(G5,6)),'学校番号'!$A$2:$B$51,2))</f>
      </c>
    </row>
    <row r="6" spans="1:15" ht="13.5">
      <c r="A6" s="17">
        <v>4</v>
      </c>
      <c r="B6" s="26">
        <f>IF(ISERROR(VLOOKUP($A6,'データ作成貼付２'!$A$2:$M$97,'データ完成'!B$1,FALSE))=TRUE,"",VLOOKUP($A6,'データ作成貼付２'!$A$2:$M$97,'データ完成'!B$1,FALSE))</f>
      </c>
      <c r="C6" s="25">
        <f>IF(ISERROR(VLOOKUP($A6,'データ作成貼付２'!$A$2:$M$97,'データ完成'!C$1,FALSE))=TRUE,"",VLOOKUP($A6,'データ作成貼付２'!$A$2:$M$97,'データ完成'!C$1,FALSE))</f>
      </c>
      <c r="D6" s="25">
        <f>IF(ISERROR(VLOOKUP($A6,'データ作成貼付２'!$A$2:$M$97,'データ完成'!D$1,FALSE))=TRUE,"",VLOOKUP($A6,'データ作成貼付２'!$A$2:$M$97,'データ完成'!D$1,FALSE))</f>
      </c>
      <c r="E6" s="25">
        <f>IF(ISERROR(VLOOKUP($A6,'データ作成貼付２'!$A$2:$M$97,'データ完成'!E$1,FALSE))=TRUE,"",VLOOKUP($A6,'データ作成貼付２'!$A$2:$M$97,'データ完成'!E$1,FALSE))</f>
      </c>
      <c r="F6" s="25">
        <f>IF(ISERROR(VLOOKUP($A6,'データ作成貼付２'!$A$2:$M$97,'データ完成'!F$1,FALSE))=TRUE,"",VLOOKUP($A6,'データ作成貼付２'!$A$2:$M$97,'データ完成'!F$1,FALSE))</f>
      </c>
      <c r="G6" s="25">
        <f>IF(ISERROR(VLOOKUP($A6,'データ作成貼付２'!$A$2:$M$97,'データ完成'!G$1,FALSE))=TRUE,"",VLOOKUP($A6,'データ作成貼付２'!$A$2:$M$97,'データ完成'!G$1,FALSE))</f>
      </c>
      <c r="H6" s="25">
        <f>IF(ISERROR(VLOOKUP($A6,'データ作成貼付２'!$A$2:$M$97,'データ完成'!H$1,FALSE))=TRUE,"",VLOOKUP($A6,'データ作成貼付２'!$A$2:$M$97,'データ完成'!H$1,FALSE))</f>
      </c>
      <c r="I6" s="25">
        <f>IF(ISERROR(VLOOKUP($A6*10+1,'データ作成貼付２'!$B$2:$M$97,'データ完成'!I$1,FALSE))=TRUE,"",VLOOKUP($A6*10+1,'データ作成貼付２'!$B$2:$M$97,'データ完成'!I$1,FALSE))</f>
      </c>
      <c r="J6" s="25">
        <f>IF(ISERROR(VLOOKUP($A6*10+2,'データ作成貼付２'!$B$2:$M$97,'データ完成'!J$1,FALSE))=TRUE,"",VLOOKUP($A6*10+2,'データ作成貼付２'!$B$2:$M$97,'データ完成'!J$1,FALSE))</f>
      </c>
      <c r="K6" s="25">
        <f>IF(ISERROR(VLOOKUP($A6*10+3,'データ作成貼付２'!$B$2:$M$97,'データ完成'!K$1,FALSE))=TRUE,"",VLOOKUP($A6*10+3,'データ作成貼付２'!$B$2:$M$97,'データ完成'!K$1,FALSE))</f>
      </c>
      <c r="L6" s="25">
        <f>IF(I6="","",VLOOKUP(LEFT(I6,5),'初期設定1'!$E$19:$F$43,2,FALSE))</f>
      </c>
      <c r="M6" s="25">
        <f>IF(J6="","",VLOOKUP(LEFT(J6,5),'初期設定1'!$E$19:$F$43,2,FALSE))</f>
      </c>
      <c r="N6" s="25">
        <f>IF(K6="","",VLOOKUP(LEFT(K6,5),'初期設定1'!$E$19:$F$43,2,FALSE))</f>
      </c>
      <c r="O6" s="25">
        <f>IF(G6="","",VLOOKUP(VALUE(RIGHT(G6,6)),'学校番号'!$A$2:$B$51,2))</f>
      </c>
    </row>
    <row r="7" spans="1:15" ht="13.5">
      <c r="A7" s="17">
        <v>5</v>
      </c>
      <c r="B7" s="26">
        <f>IF(ISERROR(VLOOKUP($A7,'データ作成貼付２'!$A$2:$M$97,'データ完成'!B$1,FALSE))=TRUE,"",VLOOKUP($A7,'データ作成貼付２'!$A$2:$M$97,'データ完成'!B$1,FALSE))</f>
      </c>
      <c r="C7" s="25">
        <f>IF(ISERROR(VLOOKUP($A7,'データ作成貼付２'!$A$2:$M$97,'データ完成'!C$1,FALSE))=TRUE,"",VLOOKUP($A7,'データ作成貼付２'!$A$2:$M$97,'データ完成'!C$1,FALSE))</f>
      </c>
      <c r="D7" s="25">
        <f>IF(ISERROR(VLOOKUP($A7,'データ作成貼付２'!$A$2:$M$97,'データ完成'!D$1,FALSE))=TRUE,"",VLOOKUP($A7,'データ作成貼付２'!$A$2:$M$97,'データ完成'!D$1,FALSE))</f>
      </c>
      <c r="E7" s="25">
        <f>IF(ISERROR(VLOOKUP($A7,'データ作成貼付２'!$A$2:$M$97,'データ完成'!E$1,FALSE))=TRUE,"",VLOOKUP($A7,'データ作成貼付２'!$A$2:$M$97,'データ完成'!E$1,FALSE))</f>
      </c>
      <c r="F7" s="25">
        <f>IF(ISERROR(VLOOKUP($A7,'データ作成貼付２'!$A$2:$M$97,'データ完成'!F$1,FALSE))=TRUE,"",VLOOKUP($A7,'データ作成貼付２'!$A$2:$M$97,'データ完成'!F$1,FALSE))</f>
      </c>
      <c r="G7" s="25">
        <f>IF(ISERROR(VLOOKUP($A7,'データ作成貼付２'!$A$2:$M$97,'データ完成'!G$1,FALSE))=TRUE,"",VLOOKUP($A7,'データ作成貼付２'!$A$2:$M$97,'データ完成'!G$1,FALSE))</f>
      </c>
      <c r="H7" s="25">
        <f>IF(ISERROR(VLOOKUP($A7,'データ作成貼付２'!$A$2:$M$97,'データ完成'!H$1,FALSE))=TRUE,"",VLOOKUP($A7,'データ作成貼付２'!$A$2:$M$97,'データ完成'!H$1,FALSE))</f>
      </c>
      <c r="I7" s="25">
        <f>IF(ISERROR(VLOOKUP($A7*10+1,'データ作成貼付２'!$B$2:$M$97,'データ完成'!I$1,FALSE))=TRUE,"",VLOOKUP($A7*10+1,'データ作成貼付２'!$B$2:$M$97,'データ完成'!I$1,FALSE))</f>
      </c>
      <c r="J7" s="25">
        <f>IF(ISERROR(VLOOKUP($A7*10+2,'データ作成貼付２'!$B$2:$M$97,'データ完成'!J$1,FALSE))=TRUE,"",VLOOKUP($A7*10+2,'データ作成貼付２'!$B$2:$M$97,'データ完成'!J$1,FALSE))</f>
      </c>
      <c r="K7" s="25">
        <f>IF(ISERROR(VLOOKUP($A7*10+3,'データ作成貼付２'!$B$2:$M$97,'データ完成'!K$1,FALSE))=TRUE,"",VLOOKUP($A7*10+3,'データ作成貼付２'!$B$2:$M$97,'データ完成'!K$1,FALSE))</f>
      </c>
      <c r="L7" s="25">
        <f>IF(I7="","",VLOOKUP(LEFT(I7,5),'初期設定1'!$E$19:$F$43,2,FALSE))</f>
      </c>
      <c r="M7" s="25">
        <f>IF(J7="","",VLOOKUP(LEFT(J7,5),'初期設定1'!$E$19:$F$43,2,FALSE))</f>
      </c>
      <c r="N7" s="25">
        <f>IF(K7="","",VLOOKUP(LEFT(K7,5),'初期設定1'!$E$19:$F$43,2,FALSE))</f>
      </c>
      <c r="O7" s="25">
        <f>IF(G7="","",VLOOKUP(VALUE(RIGHT(G7,6)),'学校番号'!$A$2:$B$51,2))</f>
      </c>
    </row>
    <row r="8" spans="1:15" ht="13.5">
      <c r="A8" s="17">
        <v>6</v>
      </c>
      <c r="B8" s="26">
        <f>IF(ISERROR(VLOOKUP($A8,'データ作成貼付２'!$A$2:$M$97,'データ完成'!B$1,FALSE))=TRUE,"",VLOOKUP($A8,'データ作成貼付２'!$A$2:$M$97,'データ完成'!B$1,FALSE))</f>
      </c>
      <c r="C8" s="25">
        <f>IF(ISERROR(VLOOKUP($A8,'データ作成貼付２'!$A$2:$M$97,'データ完成'!C$1,FALSE))=TRUE,"",VLOOKUP($A8,'データ作成貼付２'!$A$2:$M$97,'データ完成'!C$1,FALSE))</f>
      </c>
      <c r="D8" s="25">
        <f>IF(ISERROR(VLOOKUP($A8,'データ作成貼付２'!$A$2:$M$97,'データ完成'!D$1,FALSE))=TRUE,"",VLOOKUP($A8,'データ作成貼付２'!$A$2:$M$97,'データ完成'!D$1,FALSE))</f>
      </c>
      <c r="E8" s="25">
        <f>IF(ISERROR(VLOOKUP($A8,'データ作成貼付２'!$A$2:$M$97,'データ完成'!E$1,FALSE))=TRUE,"",VLOOKUP($A8,'データ作成貼付２'!$A$2:$M$97,'データ完成'!E$1,FALSE))</f>
      </c>
      <c r="F8" s="25">
        <f>IF(ISERROR(VLOOKUP($A8,'データ作成貼付２'!$A$2:$M$97,'データ完成'!F$1,FALSE))=TRUE,"",VLOOKUP($A8,'データ作成貼付２'!$A$2:$M$97,'データ完成'!F$1,FALSE))</f>
      </c>
      <c r="G8" s="25">
        <f>IF(ISERROR(VLOOKUP($A8,'データ作成貼付２'!$A$2:$M$97,'データ完成'!G$1,FALSE))=TRUE,"",VLOOKUP($A8,'データ作成貼付２'!$A$2:$M$97,'データ完成'!G$1,FALSE))</f>
      </c>
      <c r="H8" s="25">
        <f>IF(ISERROR(VLOOKUP($A8,'データ作成貼付２'!$A$2:$M$97,'データ完成'!H$1,FALSE))=TRUE,"",VLOOKUP($A8,'データ作成貼付２'!$A$2:$M$97,'データ完成'!H$1,FALSE))</f>
      </c>
      <c r="I8" s="25">
        <f>IF(ISERROR(VLOOKUP($A8*10+1,'データ作成貼付２'!$B$2:$M$97,'データ完成'!I$1,FALSE))=TRUE,"",VLOOKUP($A8*10+1,'データ作成貼付２'!$B$2:$M$97,'データ完成'!I$1,FALSE))</f>
      </c>
      <c r="J8" s="25">
        <f>IF(ISERROR(VLOOKUP($A8*10+2,'データ作成貼付２'!$B$2:$M$97,'データ完成'!J$1,FALSE))=TRUE,"",VLOOKUP($A8*10+2,'データ作成貼付２'!$B$2:$M$97,'データ完成'!J$1,FALSE))</f>
      </c>
      <c r="K8" s="25">
        <f>IF(ISERROR(VLOOKUP($A8*10+3,'データ作成貼付２'!$B$2:$M$97,'データ完成'!K$1,FALSE))=TRUE,"",VLOOKUP($A8*10+3,'データ作成貼付２'!$B$2:$M$97,'データ完成'!K$1,FALSE))</f>
      </c>
      <c r="L8" s="25">
        <f>IF(I8="","",VLOOKUP(LEFT(I8,5),'初期設定1'!$E$19:$F$43,2,FALSE))</f>
      </c>
      <c r="M8" s="25">
        <f>IF(J8="","",VLOOKUP(LEFT(J8,5),'初期設定1'!$E$19:$F$43,2,FALSE))</f>
      </c>
      <c r="N8" s="25">
        <f>IF(K8="","",VLOOKUP(LEFT(K8,5),'初期設定1'!$E$19:$F$43,2,FALSE))</f>
      </c>
      <c r="O8" s="25">
        <f>IF(G8="","",VLOOKUP(VALUE(RIGHT(G8,6)),'学校番号'!$A$2:$B$51,2))</f>
      </c>
    </row>
    <row r="9" spans="1:15" ht="13.5">
      <c r="A9" s="17">
        <v>7</v>
      </c>
      <c r="B9" s="26">
        <f>IF(ISERROR(VLOOKUP($A9,'データ作成貼付２'!$A$2:$M$97,'データ完成'!B$1,FALSE))=TRUE,"",VLOOKUP($A9,'データ作成貼付２'!$A$2:$M$97,'データ完成'!B$1,FALSE))</f>
      </c>
      <c r="C9" s="25">
        <f>IF(ISERROR(VLOOKUP($A9,'データ作成貼付２'!$A$2:$M$97,'データ完成'!C$1,FALSE))=TRUE,"",VLOOKUP($A9,'データ作成貼付２'!$A$2:$M$97,'データ完成'!C$1,FALSE))</f>
      </c>
      <c r="D9" s="25">
        <f>IF(ISERROR(VLOOKUP($A9,'データ作成貼付２'!$A$2:$M$97,'データ完成'!D$1,FALSE))=TRUE,"",VLOOKUP($A9,'データ作成貼付２'!$A$2:$M$97,'データ完成'!D$1,FALSE))</f>
      </c>
      <c r="E9" s="25">
        <f>IF(ISERROR(VLOOKUP($A9,'データ作成貼付２'!$A$2:$M$97,'データ完成'!E$1,FALSE))=TRUE,"",VLOOKUP($A9,'データ作成貼付２'!$A$2:$M$97,'データ完成'!E$1,FALSE))</f>
      </c>
      <c r="F9" s="25">
        <f>IF(ISERROR(VLOOKUP($A9,'データ作成貼付２'!$A$2:$M$97,'データ完成'!F$1,FALSE))=TRUE,"",VLOOKUP($A9,'データ作成貼付２'!$A$2:$M$97,'データ完成'!F$1,FALSE))</f>
      </c>
      <c r="G9" s="25">
        <f>IF(ISERROR(VLOOKUP($A9,'データ作成貼付２'!$A$2:$M$97,'データ完成'!G$1,FALSE))=TRUE,"",VLOOKUP($A9,'データ作成貼付２'!$A$2:$M$97,'データ完成'!G$1,FALSE))</f>
      </c>
      <c r="H9" s="25">
        <f>IF(ISERROR(VLOOKUP($A9,'データ作成貼付２'!$A$2:$M$97,'データ完成'!H$1,FALSE))=TRUE,"",VLOOKUP($A9,'データ作成貼付２'!$A$2:$M$97,'データ完成'!H$1,FALSE))</f>
      </c>
      <c r="I9" s="25">
        <f>IF(ISERROR(VLOOKUP($A9*10+1,'データ作成貼付２'!$B$2:$M$97,'データ完成'!I$1,FALSE))=TRUE,"",VLOOKUP($A9*10+1,'データ作成貼付２'!$B$2:$M$97,'データ完成'!I$1,FALSE))</f>
      </c>
      <c r="J9" s="25">
        <f>IF(ISERROR(VLOOKUP($A9*10+2,'データ作成貼付２'!$B$2:$M$97,'データ完成'!J$1,FALSE))=TRUE,"",VLOOKUP($A9*10+2,'データ作成貼付２'!$B$2:$M$97,'データ完成'!J$1,FALSE))</f>
      </c>
      <c r="K9" s="25">
        <f>IF(ISERROR(VLOOKUP($A9*10+3,'データ作成貼付２'!$B$2:$M$97,'データ完成'!K$1,FALSE))=TRUE,"",VLOOKUP($A9*10+3,'データ作成貼付２'!$B$2:$M$97,'データ完成'!K$1,FALSE))</f>
      </c>
      <c r="L9" s="25">
        <f>IF(I9="","",VLOOKUP(LEFT(I9,5),'初期設定1'!$E$19:$F$43,2,FALSE))</f>
      </c>
      <c r="M9" s="25">
        <f>IF(J9="","",VLOOKUP(LEFT(J9,5),'初期設定1'!$E$19:$F$43,2,FALSE))</f>
      </c>
      <c r="N9" s="25">
        <f>IF(K9="","",VLOOKUP(LEFT(K9,5),'初期設定1'!$E$19:$F$43,2,FALSE))</f>
      </c>
      <c r="O9" s="25">
        <f>IF(G9="","",VLOOKUP(VALUE(RIGHT(G9,6)),'学校番号'!$A$2:$B$51,2))</f>
      </c>
    </row>
    <row r="10" spans="1:15" ht="13.5">
      <c r="A10" s="17">
        <v>8</v>
      </c>
      <c r="B10" s="26">
        <f>IF(ISERROR(VLOOKUP($A10,'データ作成貼付２'!$A$2:$M$97,'データ完成'!B$1,FALSE))=TRUE,"",VLOOKUP($A10,'データ作成貼付２'!$A$2:$M$97,'データ完成'!B$1,FALSE))</f>
      </c>
      <c r="C10" s="25">
        <f>IF(ISERROR(VLOOKUP($A10,'データ作成貼付２'!$A$2:$M$97,'データ完成'!C$1,FALSE))=TRUE,"",VLOOKUP($A10,'データ作成貼付２'!$A$2:$M$97,'データ完成'!C$1,FALSE))</f>
      </c>
      <c r="D10" s="25">
        <f>IF(ISERROR(VLOOKUP($A10,'データ作成貼付２'!$A$2:$M$97,'データ完成'!D$1,FALSE))=TRUE,"",VLOOKUP($A10,'データ作成貼付２'!$A$2:$M$97,'データ完成'!D$1,FALSE))</f>
      </c>
      <c r="E10" s="25">
        <f>IF(ISERROR(VLOOKUP($A10,'データ作成貼付２'!$A$2:$M$97,'データ完成'!E$1,FALSE))=TRUE,"",VLOOKUP($A10,'データ作成貼付２'!$A$2:$M$97,'データ完成'!E$1,FALSE))</f>
      </c>
      <c r="F10" s="25">
        <f>IF(ISERROR(VLOOKUP($A10,'データ作成貼付２'!$A$2:$M$97,'データ完成'!F$1,FALSE))=TRUE,"",VLOOKUP($A10,'データ作成貼付２'!$A$2:$M$97,'データ完成'!F$1,FALSE))</f>
      </c>
      <c r="G10" s="25">
        <f>IF(ISERROR(VLOOKUP($A10,'データ作成貼付２'!$A$2:$M$97,'データ完成'!G$1,FALSE))=TRUE,"",VLOOKUP($A10,'データ作成貼付２'!$A$2:$M$97,'データ完成'!G$1,FALSE))</f>
      </c>
      <c r="H10" s="25">
        <f>IF(ISERROR(VLOOKUP($A10,'データ作成貼付２'!$A$2:$M$97,'データ完成'!H$1,FALSE))=TRUE,"",VLOOKUP($A10,'データ作成貼付２'!$A$2:$M$97,'データ完成'!H$1,FALSE))</f>
      </c>
      <c r="I10" s="25">
        <f>IF(ISERROR(VLOOKUP($A10*10+1,'データ作成貼付２'!$B$2:$M$97,'データ完成'!I$1,FALSE))=TRUE,"",VLOOKUP($A10*10+1,'データ作成貼付２'!$B$2:$M$97,'データ完成'!I$1,FALSE))</f>
      </c>
      <c r="J10" s="25">
        <f>IF(ISERROR(VLOOKUP($A10*10+2,'データ作成貼付２'!$B$2:$M$97,'データ完成'!J$1,FALSE))=TRUE,"",VLOOKUP($A10*10+2,'データ作成貼付２'!$B$2:$M$97,'データ完成'!J$1,FALSE))</f>
      </c>
      <c r="K10" s="25">
        <f>IF(ISERROR(VLOOKUP($A10*10+3,'データ作成貼付２'!$B$2:$M$97,'データ完成'!K$1,FALSE))=TRUE,"",VLOOKUP($A10*10+3,'データ作成貼付２'!$B$2:$M$97,'データ完成'!K$1,FALSE))</f>
      </c>
      <c r="L10" s="25">
        <f>IF(I10="","",VLOOKUP(LEFT(I10,5),'初期設定1'!$E$19:$F$43,2,FALSE))</f>
      </c>
      <c r="M10" s="25">
        <f>IF(J10="","",VLOOKUP(LEFT(J10,5),'初期設定1'!$E$19:$F$43,2,FALSE))</f>
      </c>
      <c r="N10" s="25">
        <f>IF(K10="","",VLOOKUP(LEFT(K10,5),'初期設定1'!$E$19:$F$43,2,FALSE))</f>
      </c>
      <c r="O10" s="25">
        <f>IF(G10="","",VLOOKUP(VALUE(RIGHT(G10,6)),'学校番号'!$A$2:$B$51,2))</f>
      </c>
    </row>
    <row r="11" spans="1:15" ht="13.5">
      <c r="A11" s="17">
        <v>9</v>
      </c>
      <c r="B11" s="26">
        <f>IF(ISERROR(VLOOKUP($A11,'データ作成貼付２'!$A$2:$M$97,'データ完成'!B$1,FALSE))=TRUE,"",VLOOKUP($A11,'データ作成貼付２'!$A$2:$M$97,'データ完成'!B$1,FALSE))</f>
      </c>
      <c r="C11" s="25">
        <f>IF(ISERROR(VLOOKUP($A11,'データ作成貼付２'!$A$2:$M$97,'データ完成'!C$1,FALSE))=TRUE,"",VLOOKUP($A11,'データ作成貼付２'!$A$2:$M$97,'データ完成'!C$1,FALSE))</f>
      </c>
      <c r="D11" s="25">
        <f>IF(ISERROR(VLOOKUP($A11,'データ作成貼付２'!$A$2:$M$97,'データ完成'!D$1,FALSE))=TRUE,"",VLOOKUP($A11,'データ作成貼付２'!$A$2:$M$97,'データ完成'!D$1,FALSE))</f>
      </c>
      <c r="E11" s="25">
        <f>IF(ISERROR(VLOOKUP($A11,'データ作成貼付２'!$A$2:$M$97,'データ完成'!E$1,FALSE))=TRUE,"",VLOOKUP($A11,'データ作成貼付２'!$A$2:$M$97,'データ完成'!E$1,FALSE))</f>
      </c>
      <c r="F11" s="25">
        <f>IF(ISERROR(VLOOKUP($A11,'データ作成貼付２'!$A$2:$M$97,'データ完成'!F$1,FALSE))=TRUE,"",VLOOKUP($A11,'データ作成貼付２'!$A$2:$M$97,'データ完成'!F$1,FALSE))</f>
      </c>
      <c r="G11" s="25">
        <f>IF(ISERROR(VLOOKUP($A11,'データ作成貼付２'!$A$2:$M$97,'データ完成'!G$1,FALSE))=TRUE,"",VLOOKUP($A11,'データ作成貼付２'!$A$2:$M$97,'データ完成'!G$1,FALSE))</f>
      </c>
      <c r="H11" s="25">
        <f>IF(ISERROR(VLOOKUP($A11,'データ作成貼付２'!$A$2:$M$97,'データ完成'!H$1,FALSE))=TRUE,"",VLOOKUP($A11,'データ作成貼付２'!$A$2:$M$97,'データ完成'!H$1,FALSE))</f>
      </c>
      <c r="I11" s="25">
        <f>IF(ISERROR(VLOOKUP($A11*10+1,'データ作成貼付２'!$B$2:$M$97,'データ完成'!I$1,FALSE))=TRUE,"",VLOOKUP($A11*10+1,'データ作成貼付２'!$B$2:$M$97,'データ完成'!I$1,FALSE))</f>
      </c>
      <c r="J11" s="25">
        <f>IF(ISERROR(VLOOKUP($A11*10+2,'データ作成貼付２'!$B$2:$M$97,'データ完成'!J$1,FALSE))=TRUE,"",VLOOKUP($A11*10+2,'データ作成貼付２'!$B$2:$M$97,'データ完成'!J$1,FALSE))</f>
      </c>
      <c r="K11" s="25">
        <f>IF(ISERROR(VLOOKUP($A11*10+3,'データ作成貼付２'!$B$2:$M$97,'データ完成'!K$1,FALSE))=TRUE,"",VLOOKUP($A11*10+3,'データ作成貼付２'!$B$2:$M$97,'データ完成'!K$1,FALSE))</f>
      </c>
      <c r="L11" s="25">
        <f>IF(I11="","",VLOOKUP(LEFT(I11,5),'初期設定1'!$E$19:$F$43,2,FALSE))</f>
      </c>
      <c r="M11" s="25">
        <f>IF(J11="","",VLOOKUP(LEFT(J11,5),'初期設定1'!$E$19:$F$43,2,FALSE))</f>
      </c>
      <c r="N11" s="25">
        <f>IF(K11="","",VLOOKUP(LEFT(K11,5),'初期設定1'!$E$19:$F$43,2,FALSE))</f>
      </c>
      <c r="O11" s="25">
        <f>IF(G11="","",VLOOKUP(VALUE(RIGHT(G11,6)),'学校番号'!$A$2:$B$51,2))</f>
      </c>
    </row>
    <row r="12" spans="1:15" ht="13.5">
      <c r="A12" s="17">
        <v>10</v>
      </c>
      <c r="B12" s="26">
        <f>IF(ISERROR(VLOOKUP($A12,'データ作成貼付２'!$A$2:$M$97,'データ完成'!B$1,FALSE))=TRUE,"",VLOOKUP($A12,'データ作成貼付２'!$A$2:$M$97,'データ完成'!B$1,FALSE))</f>
      </c>
      <c r="C12" s="25">
        <f>IF(ISERROR(VLOOKUP($A12,'データ作成貼付２'!$A$2:$M$97,'データ完成'!C$1,FALSE))=TRUE,"",VLOOKUP($A12,'データ作成貼付２'!$A$2:$M$97,'データ完成'!C$1,FALSE))</f>
      </c>
      <c r="D12" s="25">
        <f>IF(ISERROR(VLOOKUP($A12,'データ作成貼付２'!$A$2:$M$97,'データ完成'!D$1,FALSE))=TRUE,"",VLOOKUP($A12,'データ作成貼付２'!$A$2:$M$97,'データ完成'!D$1,FALSE))</f>
      </c>
      <c r="E12" s="25">
        <f>IF(ISERROR(VLOOKUP($A12,'データ作成貼付２'!$A$2:$M$97,'データ完成'!E$1,FALSE))=TRUE,"",VLOOKUP($A12,'データ作成貼付２'!$A$2:$M$97,'データ完成'!E$1,FALSE))</f>
      </c>
      <c r="F12" s="25">
        <f>IF(ISERROR(VLOOKUP($A12,'データ作成貼付２'!$A$2:$M$97,'データ完成'!F$1,FALSE))=TRUE,"",VLOOKUP($A12,'データ作成貼付２'!$A$2:$M$97,'データ完成'!F$1,FALSE))</f>
      </c>
      <c r="G12" s="25">
        <f>IF(ISERROR(VLOOKUP($A12,'データ作成貼付２'!$A$2:$M$97,'データ完成'!G$1,FALSE))=TRUE,"",VLOOKUP($A12,'データ作成貼付２'!$A$2:$M$97,'データ完成'!G$1,FALSE))</f>
      </c>
      <c r="H12" s="25">
        <f>IF(ISERROR(VLOOKUP($A12,'データ作成貼付２'!$A$2:$M$97,'データ完成'!H$1,FALSE))=TRUE,"",VLOOKUP($A12,'データ作成貼付２'!$A$2:$M$97,'データ完成'!H$1,FALSE))</f>
      </c>
      <c r="I12" s="25">
        <f>IF(ISERROR(VLOOKUP($A12*10+1,'データ作成貼付２'!$B$2:$M$97,'データ完成'!I$1,FALSE))=TRUE,"",VLOOKUP($A12*10+1,'データ作成貼付２'!$B$2:$M$97,'データ完成'!I$1,FALSE))</f>
      </c>
      <c r="J12" s="25">
        <f>IF(ISERROR(VLOOKUP($A12*10+2,'データ作成貼付２'!$B$2:$M$97,'データ完成'!J$1,FALSE))=TRUE,"",VLOOKUP($A12*10+2,'データ作成貼付２'!$B$2:$M$97,'データ完成'!J$1,FALSE))</f>
      </c>
      <c r="K12" s="25">
        <f>IF(ISERROR(VLOOKUP($A12*10+3,'データ作成貼付２'!$B$2:$M$97,'データ完成'!K$1,FALSE))=TRUE,"",VLOOKUP($A12*10+3,'データ作成貼付２'!$B$2:$M$97,'データ完成'!K$1,FALSE))</f>
      </c>
      <c r="L12" s="25">
        <f>IF(I12="","",VLOOKUP(LEFT(I12,5),'初期設定1'!$E$19:$F$43,2,FALSE))</f>
      </c>
      <c r="M12" s="25">
        <f>IF(J12="","",VLOOKUP(LEFT(J12,5),'初期設定1'!$E$19:$F$43,2,FALSE))</f>
      </c>
      <c r="N12" s="25">
        <f>IF(K12="","",VLOOKUP(LEFT(K12,5),'初期設定1'!$E$19:$F$43,2,FALSE))</f>
      </c>
      <c r="O12" s="25">
        <f>IF(G12="","",VLOOKUP(VALUE(RIGHT(G12,6)),'学校番号'!$A$2:$B$51,2))</f>
      </c>
    </row>
    <row r="13" spans="1:15" ht="13.5">
      <c r="A13" s="17">
        <v>11</v>
      </c>
      <c r="B13" s="26">
        <f>IF(ISERROR(VLOOKUP($A13,'データ作成貼付２'!$A$2:$M$97,'データ完成'!B$1,FALSE))=TRUE,"",VLOOKUP($A13,'データ作成貼付２'!$A$2:$M$97,'データ完成'!B$1,FALSE))</f>
      </c>
      <c r="C13" s="25">
        <f>IF(ISERROR(VLOOKUP($A13,'データ作成貼付２'!$A$2:$M$97,'データ完成'!C$1,FALSE))=TRUE,"",VLOOKUP($A13,'データ作成貼付２'!$A$2:$M$97,'データ完成'!C$1,FALSE))</f>
      </c>
      <c r="D13" s="25">
        <f>IF(ISERROR(VLOOKUP($A13,'データ作成貼付２'!$A$2:$M$97,'データ完成'!D$1,FALSE))=TRUE,"",VLOOKUP($A13,'データ作成貼付２'!$A$2:$M$97,'データ完成'!D$1,FALSE))</f>
      </c>
      <c r="E13" s="25">
        <f>IF(ISERROR(VLOOKUP($A13,'データ作成貼付２'!$A$2:$M$97,'データ完成'!E$1,FALSE))=TRUE,"",VLOOKUP($A13,'データ作成貼付２'!$A$2:$M$97,'データ完成'!E$1,FALSE))</f>
      </c>
      <c r="F13" s="25">
        <f>IF(ISERROR(VLOOKUP($A13,'データ作成貼付２'!$A$2:$M$97,'データ完成'!F$1,FALSE))=TRUE,"",VLOOKUP($A13,'データ作成貼付２'!$A$2:$M$97,'データ完成'!F$1,FALSE))</f>
      </c>
      <c r="G13" s="25">
        <f>IF(ISERROR(VLOOKUP($A13,'データ作成貼付２'!$A$2:$M$97,'データ完成'!G$1,FALSE))=TRUE,"",VLOOKUP($A13,'データ作成貼付２'!$A$2:$M$97,'データ完成'!G$1,FALSE))</f>
      </c>
      <c r="H13" s="25">
        <f>IF(ISERROR(VLOOKUP($A13,'データ作成貼付２'!$A$2:$M$97,'データ完成'!H$1,FALSE))=TRUE,"",VLOOKUP($A13,'データ作成貼付２'!$A$2:$M$97,'データ完成'!H$1,FALSE))</f>
      </c>
      <c r="I13" s="25">
        <f>IF(ISERROR(VLOOKUP($A13*10+1,'データ作成貼付２'!$B$2:$M$97,'データ完成'!I$1,FALSE))=TRUE,"",VLOOKUP($A13*10+1,'データ作成貼付２'!$B$2:$M$97,'データ完成'!I$1,FALSE))</f>
      </c>
      <c r="J13" s="25">
        <f>IF(ISERROR(VLOOKUP($A13*10+2,'データ作成貼付２'!$B$2:$M$97,'データ完成'!J$1,FALSE))=TRUE,"",VLOOKUP($A13*10+2,'データ作成貼付２'!$B$2:$M$97,'データ完成'!J$1,FALSE))</f>
      </c>
      <c r="K13" s="25">
        <f>IF(ISERROR(VLOOKUP($A13*10+3,'データ作成貼付２'!$B$2:$M$97,'データ完成'!K$1,FALSE))=TRUE,"",VLOOKUP($A13*10+3,'データ作成貼付２'!$B$2:$M$97,'データ完成'!K$1,FALSE))</f>
      </c>
      <c r="L13" s="25">
        <f>IF(I13="","",VLOOKUP(LEFT(I13,5),'初期設定1'!$E$19:$F$43,2,FALSE))</f>
      </c>
      <c r="M13" s="25">
        <f>IF(J13="","",VLOOKUP(LEFT(J13,5),'初期設定1'!$E$19:$F$43,2,FALSE))</f>
      </c>
      <c r="N13" s="25">
        <f>IF(K13="","",VLOOKUP(LEFT(K13,5),'初期設定1'!$E$19:$F$43,2,FALSE))</f>
      </c>
      <c r="O13" s="25">
        <f>IF(G13="","",VLOOKUP(VALUE(RIGHT(G13,6)),'学校番号'!$A$2:$B$51,2))</f>
      </c>
    </row>
    <row r="14" spans="1:15" ht="13.5">
      <c r="A14" s="17">
        <v>12</v>
      </c>
      <c r="B14" s="26">
        <f>IF(ISERROR(VLOOKUP($A14,'データ作成貼付２'!$A$2:$M$97,'データ完成'!B$1,FALSE))=TRUE,"",VLOOKUP($A14,'データ作成貼付２'!$A$2:$M$97,'データ完成'!B$1,FALSE))</f>
      </c>
      <c r="C14" s="25">
        <f>IF(ISERROR(VLOOKUP($A14,'データ作成貼付２'!$A$2:$M$97,'データ完成'!C$1,FALSE))=TRUE,"",VLOOKUP($A14,'データ作成貼付２'!$A$2:$M$97,'データ完成'!C$1,FALSE))</f>
      </c>
      <c r="D14" s="25">
        <f>IF(ISERROR(VLOOKUP($A14,'データ作成貼付２'!$A$2:$M$97,'データ完成'!D$1,FALSE))=TRUE,"",VLOOKUP($A14,'データ作成貼付２'!$A$2:$M$97,'データ完成'!D$1,FALSE))</f>
      </c>
      <c r="E14" s="25">
        <f>IF(ISERROR(VLOOKUP($A14,'データ作成貼付２'!$A$2:$M$97,'データ完成'!E$1,FALSE))=TRUE,"",VLOOKUP($A14,'データ作成貼付２'!$A$2:$M$97,'データ完成'!E$1,FALSE))</f>
      </c>
      <c r="F14" s="25">
        <f>IF(ISERROR(VLOOKUP($A14,'データ作成貼付２'!$A$2:$M$97,'データ完成'!F$1,FALSE))=TRUE,"",VLOOKUP($A14,'データ作成貼付２'!$A$2:$M$97,'データ完成'!F$1,FALSE))</f>
      </c>
      <c r="G14" s="25">
        <f>IF(ISERROR(VLOOKUP($A14,'データ作成貼付２'!$A$2:$M$97,'データ完成'!G$1,FALSE))=TRUE,"",VLOOKUP($A14,'データ作成貼付２'!$A$2:$M$97,'データ完成'!G$1,FALSE))</f>
      </c>
      <c r="H14" s="25">
        <f>IF(ISERROR(VLOOKUP($A14,'データ作成貼付２'!$A$2:$M$97,'データ完成'!H$1,FALSE))=TRUE,"",VLOOKUP($A14,'データ作成貼付２'!$A$2:$M$97,'データ完成'!H$1,FALSE))</f>
      </c>
      <c r="I14" s="25">
        <f>IF(ISERROR(VLOOKUP($A14*10+1,'データ作成貼付２'!$B$2:$M$97,'データ完成'!I$1,FALSE))=TRUE,"",VLOOKUP($A14*10+1,'データ作成貼付２'!$B$2:$M$97,'データ完成'!I$1,FALSE))</f>
      </c>
      <c r="J14" s="25">
        <f>IF(ISERROR(VLOOKUP($A14*10+2,'データ作成貼付２'!$B$2:$M$97,'データ完成'!J$1,FALSE))=TRUE,"",VLOOKUP($A14*10+2,'データ作成貼付２'!$B$2:$M$97,'データ完成'!J$1,FALSE))</f>
      </c>
      <c r="K14" s="25">
        <f>IF(ISERROR(VLOOKUP($A14*10+3,'データ作成貼付２'!$B$2:$M$97,'データ完成'!K$1,FALSE))=TRUE,"",VLOOKUP($A14*10+3,'データ作成貼付２'!$B$2:$M$97,'データ完成'!K$1,FALSE))</f>
      </c>
      <c r="L14" s="25">
        <f>IF(I14="","",VLOOKUP(LEFT(I14,5),'初期設定1'!$E$19:$F$43,2,FALSE))</f>
      </c>
      <c r="M14" s="25">
        <f>IF(J14="","",VLOOKUP(LEFT(J14,5),'初期設定1'!$E$19:$F$43,2,FALSE))</f>
      </c>
      <c r="N14" s="25">
        <f>IF(K14="","",VLOOKUP(LEFT(K14,5),'初期設定1'!$E$19:$F$43,2,FALSE))</f>
      </c>
      <c r="O14" s="25">
        <f>IF(G14="","",VLOOKUP(VALUE(RIGHT(G14,6)),'学校番号'!$A$2:$B$51,2))</f>
      </c>
    </row>
    <row r="15" spans="1:15" ht="13.5">
      <c r="A15" s="17">
        <v>13</v>
      </c>
      <c r="B15" s="26">
        <f>IF(ISERROR(VLOOKUP($A15,'データ作成貼付２'!$A$2:$M$97,'データ完成'!B$1,FALSE))=TRUE,"",VLOOKUP($A15,'データ作成貼付２'!$A$2:$M$97,'データ完成'!B$1,FALSE))</f>
      </c>
      <c r="C15" s="25">
        <f>IF(ISERROR(VLOOKUP($A15,'データ作成貼付２'!$A$2:$M$97,'データ完成'!C$1,FALSE))=TRUE,"",VLOOKUP($A15,'データ作成貼付２'!$A$2:$M$97,'データ完成'!C$1,FALSE))</f>
      </c>
      <c r="D15" s="25">
        <f>IF(ISERROR(VLOOKUP($A15,'データ作成貼付２'!$A$2:$M$97,'データ完成'!D$1,FALSE))=TRUE,"",VLOOKUP($A15,'データ作成貼付２'!$A$2:$M$97,'データ完成'!D$1,FALSE))</f>
      </c>
      <c r="E15" s="25">
        <f>IF(ISERROR(VLOOKUP($A15,'データ作成貼付２'!$A$2:$M$97,'データ完成'!E$1,FALSE))=TRUE,"",VLOOKUP($A15,'データ作成貼付２'!$A$2:$M$97,'データ完成'!E$1,FALSE))</f>
      </c>
      <c r="F15" s="25">
        <f>IF(ISERROR(VLOOKUP($A15,'データ作成貼付２'!$A$2:$M$97,'データ完成'!F$1,FALSE))=TRUE,"",VLOOKUP($A15,'データ作成貼付２'!$A$2:$M$97,'データ完成'!F$1,FALSE))</f>
      </c>
      <c r="G15" s="25">
        <f>IF(ISERROR(VLOOKUP($A15,'データ作成貼付２'!$A$2:$M$97,'データ完成'!G$1,FALSE))=TRUE,"",VLOOKUP($A15,'データ作成貼付２'!$A$2:$M$97,'データ完成'!G$1,FALSE))</f>
      </c>
      <c r="H15" s="25">
        <f>IF(ISERROR(VLOOKUP($A15,'データ作成貼付２'!$A$2:$M$97,'データ完成'!H$1,FALSE))=TRUE,"",VLOOKUP($A15,'データ作成貼付２'!$A$2:$M$97,'データ完成'!H$1,FALSE))</f>
      </c>
      <c r="I15" s="25">
        <f>IF(ISERROR(VLOOKUP($A15*10+1,'データ作成貼付２'!$B$2:$M$97,'データ完成'!I$1,FALSE))=TRUE,"",VLOOKUP($A15*10+1,'データ作成貼付２'!$B$2:$M$97,'データ完成'!I$1,FALSE))</f>
      </c>
      <c r="J15" s="25">
        <f>IF(ISERROR(VLOOKUP($A15*10+2,'データ作成貼付２'!$B$2:$M$97,'データ完成'!J$1,FALSE))=TRUE,"",VLOOKUP($A15*10+2,'データ作成貼付２'!$B$2:$M$97,'データ完成'!J$1,FALSE))</f>
      </c>
      <c r="K15" s="25">
        <f>IF(ISERROR(VLOOKUP($A15*10+3,'データ作成貼付２'!$B$2:$M$97,'データ完成'!K$1,FALSE))=TRUE,"",VLOOKUP($A15*10+3,'データ作成貼付２'!$B$2:$M$97,'データ完成'!K$1,FALSE))</f>
      </c>
      <c r="L15" s="25">
        <f>IF(I15="","",VLOOKUP(LEFT(I15,5),'初期設定1'!$E$19:$F$43,2,FALSE))</f>
      </c>
      <c r="M15" s="25">
        <f>IF(J15="","",VLOOKUP(LEFT(J15,5),'初期設定1'!$E$19:$F$43,2,FALSE))</f>
      </c>
      <c r="N15" s="25">
        <f>IF(K15="","",VLOOKUP(LEFT(K15,5),'初期設定1'!$E$19:$F$43,2,FALSE))</f>
      </c>
      <c r="O15" s="25">
        <f>IF(G15="","",VLOOKUP(VALUE(RIGHT(G15,6)),'学校番号'!$A$2:$B$51,2))</f>
      </c>
    </row>
    <row r="16" spans="1:15" ht="13.5">
      <c r="A16" s="17">
        <v>14</v>
      </c>
      <c r="B16" s="26">
        <f>IF(ISERROR(VLOOKUP($A16,'データ作成貼付２'!$A$2:$M$97,'データ完成'!B$1,FALSE))=TRUE,"",VLOOKUP($A16,'データ作成貼付２'!$A$2:$M$97,'データ完成'!B$1,FALSE))</f>
      </c>
      <c r="C16" s="25">
        <f>IF(ISERROR(VLOOKUP($A16,'データ作成貼付２'!$A$2:$M$97,'データ完成'!C$1,FALSE))=TRUE,"",VLOOKUP($A16,'データ作成貼付２'!$A$2:$M$97,'データ完成'!C$1,FALSE))</f>
      </c>
      <c r="D16" s="25">
        <f>IF(ISERROR(VLOOKUP($A16,'データ作成貼付２'!$A$2:$M$97,'データ完成'!D$1,FALSE))=TRUE,"",VLOOKUP($A16,'データ作成貼付２'!$A$2:$M$97,'データ完成'!D$1,FALSE))</f>
      </c>
      <c r="E16" s="25">
        <f>IF(ISERROR(VLOOKUP($A16,'データ作成貼付２'!$A$2:$M$97,'データ完成'!E$1,FALSE))=TRUE,"",VLOOKUP($A16,'データ作成貼付２'!$A$2:$M$97,'データ完成'!E$1,FALSE))</f>
      </c>
      <c r="F16" s="25">
        <f>IF(ISERROR(VLOOKUP($A16,'データ作成貼付２'!$A$2:$M$97,'データ完成'!F$1,FALSE))=TRUE,"",VLOOKUP($A16,'データ作成貼付２'!$A$2:$M$97,'データ完成'!F$1,FALSE))</f>
      </c>
      <c r="G16" s="25">
        <f>IF(ISERROR(VLOOKUP($A16,'データ作成貼付２'!$A$2:$M$97,'データ完成'!G$1,FALSE))=TRUE,"",VLOOKUP($A16,'データ作成貼付２'!$A$2:$M$97,'データ完成'!G$1,FALSE))</f>
      </c>
      <c r="H16" s="25">
        <f>IF(ISERROR(VLOOKUP($A16,'データ作成貼付２'!$A$2:$M$97,'データ完成'!H$1,FALSE))=TRUE,"",VLOOKUP($A16,'データ作成貼付２'!$A$2:$M$97,'データ完成'!H$1,FALSE))</f>
      </c>
      <c r="I16" s="25">
        <f>IF(ISERROR(VLOOKUP($A16*10+1,'データ作成貼付２'!$B$2:$M$97,'データ完成'!I$1,FALSE))=TRUE,"",VLOOKUP($A16*10+1,'データ作成貼付２'!$B$2:$M$97,'データ完成'!I$1,FALSE))</f>
      </c>
      <c r="J16" s="25">
        <f>IF(ISERROR(VLOOKUP($A16*10+2,'データ作成貼付２'!$B$2:$M$97,'データ完成'!J$1,FALSE))=TRUE,"",VLOOKUP($A16*10+2,'データ作成貼付２'!$B$2:$M$97,'データ完成'!J$1,FALSE))</f>
      </c>
      <c r="K16" s="25">
        <f>IF(ISERROR(VLOOKUP($A16*10+3,'データ作成貼付２'!$B$2:$M$97,'データ完成'!K$1,FALSE))=TRUE,"",VLOOKUP($A16*10+3,'データ作成貼付２'!$B$2:$M$97,'データ完成'!K$1,FALSE))</f>
      </c>
      <c r="L16" s="25">
        <f>IF(I16="","",VLOOKUP(LEFT(I16,5),'初期設定1'!$E$19:$F$43,2,FALSE))</f>
      </c>
      <c r="M16" s="25">
        <f>IF(J16="","",VLOOKUP(LEFT(J16,5),'初期設定1'!$E$19:$F$43,2,FALSE))</f>
      </c>
      <c r="N16" s="25">
        <f>IF(K16="","",VLOOKUP(LEFT(K16,5),'初期設定1'!$E$19:$F$43,2,FALSE))</f>
      </c>
      <c r="O16" s="25">
        <f>IF(G16="","",VLOOKUP(VALUE(RIGHT(G16,6)),'学校番号'!$A$2:$B$51,2))</f>
      </c>
    </row>
    <row r="17" spans="1:15" ht="13.5">
      <c r="A17" s="17">
        <v>15</v>
      </c>
      <c r="B17" s="26">
        <f>IF(ISERROR(VLOOKUP($A17,'データ作成貼付２'!$A$2:$M$97,'データ完成'!B$1,FALSE))=TRUE,"",VLOOKUP($A17,'データ作成貼付２'!$A$2:$M$97,'データ完成'!B$1,FALSE))</f>
      </c>
      <c r="C17" s="25">
        <f>IF(ISERROR(VLOOKUP($A17,'データ作成貼付２'!$A$2:$M$97,'データ完成'!C$1,FALSE))=TRUE,"",VLOOKUP($A17,'データ作成貼付２'!$A$2:$M$97,'データ完成'!C$1,FALSE))</f>
      </c>
      <c r="D17" s="25">
        <f>IF(ISERROR(VLOOKUP($A17,'データ作成貼付２'!$A$2:$M$97,'データ完成'!D$1,FALSE))=TRUE,"",VLOOKUP($A17,'データ作成貼付２'!$A$2:$M$97,'データ完成'!D$1,FALSE))</f>
      </c>
      <c r="E17" s="25">
        <f>IF(ISERROR(VLOOKUP($A17,'データ作成貼付２'!$A$2:$M$97,'データ完成'!E$1,FALSE))=TRUE,"",VLOOKUP($A17,'データ作成貼付２'!$A$2:$M$97,'データ完成'!E$1,FALSE))</f>
      </c>
      <c r="F17" s="25">
        <f>IF(ISERROR(VLOOKUP($A17,'データ作成貼付２'!$A$2:$M$97,'データ完成'!F$1,FALSE))=TRUE,"",VLOOKUP($A17,'データ作成貼付２'!$A$2:$M$97,'データ完成'!F$1,FALSE))</f>
      </c>
      <c r="G17" s="25">
        <f>IF(ISERROR(VLOOKUP($A17,'データ作成貼付２'!$A$2:$M$97,'データ完成'!G$1,FALSE))=TRUE,"",VLOOKUP($A17,'データ作成貼付２'!$A$2:$M$97,'データ完成'!G$1,FALSE))</f>
      </c>
      <c r="H17" s="25">
        <f>IF(ISERROR(VLOOKUP($A17,'データ作成貼付２'!$A$2:$M$97,'データ完成'!H$1,FALSE))=TRUE,"",VLOOKUP($A17,'データ作成貼付２'!$A$2:$M$97,'データ完成'!H$1,FALSE))</f>
      </c>
      <c r="I17" s="25">
        <f>IF(ISERROR(VLOOKUP($A17*10+1,'データ作成貼付２'!$B$2:$M$97,'データ完成'!I$1,FALSE))=TRUE,"",VLOOKUP($A17*10+1,'データ作成貼付２'!$B$2:$M$97,'データ完成'!I$1,FALSE))</f>
      </c>
      <c r="J17" s="25">
        <f>IF(ISERROR(VLOOKUP($A17*10+2,'データ作成貼付２'!$B$2:$M$97,'データ完成'!J$1,FALSE))=TRUE,"",VLOOKUP($A17*10+2,'データ作成貼付２'!$B$2:$M$97,'データ完成'!J$1,FALSE))</f>
      </c>
      <c r="K17" s="25">
        <f>IF(ISERROR(VLOOKUP($A17*10+3,'データ作成貼付２'!$B$2:$M$97,'データ完成'!K$1,FALSE))=TRUE,"",VLOOKUP($A17*10+3,'データ作成貼付２'!$B$2:$M$97,'データ完成'!K$1,FALSE))</f>
      </c>
      <c r="L17" s="25">
        <f>IF(I17="","",VLOOKUP(LEFT(I17,5),'初期設定1'!$E$19:$F$43,2,FALSE))</f>
      </c>
      <c r="M17" s="25">
        <f>IF(J17="","",VLOOKUP(LEFT(J17,5),'初期設定1'!$E$19:$F$43,2,FALSE))</f>
      </c>
      <c r="N17" s="25">
        <f>IF(K17="","",VLOOKUP(LEFT(K17,5),'初期設定1'!$E$19:$F$43,2,FALSE))</f>
      </c>
      <c r="O17" s="25">
        <f>IF(G17="","",VLOOKUP(VALUE(RIGHT(G17,6)),'学校番号'!$A$2:$B$51,2))</f>
      </c>
    </row>
    <row r="18" spans="1:15" ht="13.5">
      <c r="A18" s="17">
        <v>16</v>
      </c>
      <c r="B18" s="26">
        <f>IF(ISERROR(VLOOKUP($A18,'データ作成貼付２'!$A$2:$M$97,'データ完成'!B$1,FALSE))=TRUE,"",VLOOKUP($A18,'データ作成貼付２'!$A$2:$M$97,'データ完成'!B$1,FALSE))</f>
      </c>
      <c r="C18" s="25">
        <f>IF(ISERROR(VLOOKUP($A18,'データ作成貼付２'!$A$2:$M$97,'データ完成'!C$1,FALSE))=TRUE,"",VLOOKUP($A18,'データ作成貼付２'!$A$2:$M$97,'データ完成'!C$1,FALSE))</f>
      </c>
      <c r="D18" s="25">
        <f>IF(ISERROR(VLOOKUP($A18,'データ作成貼付２'!$A$2:$M$97,'データ完成'!D$1,FALSE))=TRUE,"",VLOOKUP($A18,'データ作成貼付２'!$A$2:$M$97,'データ完成'!D$1,FALSE))</f>
      </c>
      <c r="E18" s="25">
        <f>IF(ISERROR(VLOOKUP($A18,'データ作成貼付２'!$A$2:$M$97,'データ完成'!E$1,FALSE))=TRUE,"",VLOOKUP($A18,'データ作成貼付２'!$A$2:$M$97,'データ完成'!E$1,FALSE))</f>
      </c>
      <c r="F18" s="25">
        <f>IF(ISERROR(VLOOKUP($A18,'データ作成貼付２'!$A$2:$M$97,'データ完成'!F$1,FALSE))=TRUE,"",VLOOKUP($A18,'データ作成貼付２'!$A$2:$M$97,'データ完成'!F$1,FALSE))</f>
      </c>
      <c r="G18" s="25">
        <f>IF(ISERROR(VLOOKUP($A18,'データ作成貼付２'!$A$2:$M$97,'データ完成'!G$1,FALSE))=TRUE,"",VLOOKUP($A18,'データ作成貼付２'!$A$2:$M$97,'データ完成'!G$1,FALSE))</f>
      </c>
      <c r="H18" s="25">
        <f>IF(ISERROR(VLOOKUP($A18,'データ作成貼付２'!$A$2:$M$97,'データ完成'!H$1,FALSE))=TRUE,"",VLOOKUP($A18,'データ作成貼付２'!$A$2:$M$97,'データ完成'!H$1,FALSE))</f>
      </c>
      <c r="I18" s="25">
        <f>IF(ISERROR(VLOOKUP($A18*10+1,'データ作成貼付２'!$B$2:$M$97,'データ完成'!I$1,FALSE))=TRUE,"",VLOOKUP($A18*10+1,'データ作成貼付２'!$B$2:$M$97,'データ完成'!I$1,FALSE))</f>
      </c>
      <c r="J18" s="25">
        <f>IF(ISERROR(VLOOKUP($A18*10+2,'データ作成貼付２'!$B$2:$M$97,'データ完成'!J$1,FALSE))=TRUE,"",VLOOKUP($A18*10+2,'データ作成貼付２'!$B$2:$M$97,'データ完成'!J$1,FALSE))</f>
      </c>
      <c r="K18" s="25">
        <f>IF(ISERROR(VLOOKUP($A18*10+3,'データ作成貼付２'!$B$2:$M$97,'データ完成'!K$1,FALSE))=TRUE,"",VLOOKUP($A18*10+3,'データ作成貼付２'!$B$2:$M$97,'データ完成'!K$1,FALSE))</f>
      </c>
      <c r="L18" s="25">
        <f>IF(I18="","",VLOOKUP(LEFT(I18,5),'初期設定1'!$E$19:$F$43,2,FALSE))</f>
      </c>
      <c r="M18" s="25">
        <f>IF(J18="","",VLOOKUP(LEFT(J18,5),'初期設定1'!$E$19:$F$43,2,FALSE))</f>
      </c>
      <c r="N18" s="25">
        <f>IF(K18="","",VLOOKUP(LEFT(K18,5),'初期設定1'!$E$19:$F$43,2,FALSE))</f>
      </c>
      <c r="O18" s="25">
        <f>IF(G18="","",VLOOKUP(VALUE(RIGHT(G18,6)),'学校番号'!$A$2:$B$51,2))</f>
      </c>
    </row>
    <row r="19" spans="1:15" ht="13.5">
      <c r="A19" s="17">
        <v>17</v>
      </c>
      <c r="B19" s="26">
        <f>IF(ISERROR(VLOOKUP($A19,'データ作成貼付２'!$A$2:$M$97,'データ完成'!B$1,FALSE))=TRUE,"",VLOOKUP($A19,'データ作成貼付２'!$A$2:$M$97,'データ完成'!B$1,FALSE))</f>
      </c>
      <c r="C19" s="25">
        <f>IF(ISERROR(VLOOKUP($A19,'データ作成貼付２'!$A$2:$M$97,'データ完成'!C$1,FALSE))=TRUE,"",VLOOKUP($A19,'データ作成貼付２'!$A$2:$M$97,'データ完成'!C$1,FALSE))</f>
      </c>
      <c r="D19" s="25">
        <f>IF(ISERROR(VLOOKUP($A19,'データ作成貼付２'!$A$2:$M$97,'データ完成'!D$1,FALSE))=TRUE,"",VLOOKUP($A19,'データ作成貼付２'!$A$2:$M$97,'データ完成'!D$1,FALSE))</f>
      </c>
      <c r="E19" s="25">
        <f>IF(ISERROR(VLOOKUP($A19,'データ作成貼付２'!$A$2:$M$97,'データ完成'!E$1,FALSE))=TRUE,"",VLOOKUP($A19,'データ作成貼付２'!$A$2:$M$97,'データ完成'!E$1,FALSE))</f>
      </c>
      <c r="F19" s="25">
        <f>IF(ISERROR(VLOOKUP($A19,'データ作成貼付２'!$A$2:$M$97,'データ完成'!F$1,FALSE))=TRUE,"",VLOOKUP($A19,'データ作成貼付２'!$A$2:$M$97,'データ完成'!F$1,FALSE))</f>
      </c>
      <c r="G19" s="25">
        <f>IF(ISERROR(VLOOKUP($A19,'データ作成貼付２'!$A$2:$M$97,'データ完成'!G$1,FALSE))=TRUE,"",VLOOKUP($A19,'データ作成貼付２'!$A$2:$M$97,'データ完成'!G$1,FALSE))</f>
      </c>
      <c r="H19" s="25">
        <f>IF(ISERROR(VLOOKUP($A19,'データ作成貼付２'!$A$2:$M$97,'データ完成'!H$1,FALSE))=TRUE,"",VLOOKUP($A19,'データ作成貼付２'!$A$2:$M$97,'データ完成'!H$1,FALSE))</f>
      </c>
      <c r="I19" s="25">
        <f>IF(ISERROR(VLOOKUP($A19*10+1,'データ作成貼付２'!$B$2:$M$97,'データ完成'!I$1,FALSE))=TRUE,"",VLOOKUP($A19*10+1,'データ作成貼付２'!$B$2:$M$97,'データ完成'!I$1,FALSE))</f>
      </c>
      <c r="J19" s="25">
        <f>IF(ISERROR(VLOOKUP($A19*10+2,'データ作成貼付２'!$B$2:$M$97,'データ完成'!J$1,FALSE))=TRUE,"",VLOOKUP($A19*10+2,'データ作成貼付２'!$B$2:$M$97,'データ完成'!J$1,FALSE))</f>
      </c>
      <c r="K19" s="25">
        <f>IF(ISERROR(VLOOKUP($A19*10+3,'データ作成貼付２'!$B$2:$M$97,'データ完成'!K$1,FALSE))=TRUE,"",VLOOKUP($A19*10+3,'データ作成貼付２'!$B$2:$M$97,'データ完成'!K$1,FALSE))</f>
      </c>
      <c r="L19" s="25">
        <f>IF(I19="","",VLOOKUP(LEFT(I19,5),'初期設定1'!$E$19:$F$43,2,FALSE))</f>
      </c>
      <c r="M19" s="25">
        <f>IF(J19="","",VLOOKUP(LEFT(J19,5),'初期設定1'!$E$19:$F$43,2,FALSE))</f>
      </c>
      <c r="N19" s="25">
        <f>IF(K19="","",VLOOKUP(LEFT(K19,5),'初期設定1'!$E$19:$F$43,2,FALSE))</f>
      </c>
      <c r="O19" s="25">
        <f>IF(G19="","",VLOOKUP(VALUE(RIGHT(G19,6)),'学校番号'!$A$2:$B$51,2))</f>
      </c>
    </row>
    <row r="20" spans="1:15" ht="13.5">
      <c r="A20" s="17">
        <v>18</v>
      </c>
      <c r="B20" s="26">
        <f>IF(ISERROR(VLOOKUP($A20,'データ作成貼付２'!$A$2:$M$97,'データ完成'!B$1,FALSE))=TRUE,"",VLOOKUP($A20,'データ作成貼付２'!$A$2:$M$97,'データ完成'!B$1,FALSE))</f>
      </c>
      <c r="C20" s="25">
        <f>IF(ISERROR(VLOOKUP($A20,'データ作成貼付２'!$A$2:$M$97,'データ完成'!C$1,FALSE))=TRUE,"",VLOOKUP($A20,'データ作成貼付２'!$A$2:$M$97,'データ完成'!C$1,FALSE))</f>
      </c>
      <c r="D20" s="25">
        <f>IF(ISERROR(VLOOKUP($A20,'データ作成貼付２'!$A$2:$M$97,'データ完成'!D$1,FALSE))=TRUE,"",VLOOKUP($A20,'データ作成貼付２'!$A$2:$M$97,'データ完成'!D$1,FALSE))</f>
      </c>
      <c r="E20" s="25">
        <f>IF(ISERROR(VLOOKUP($A20,'データ作成貼付２'!$A$2:$M$97,'データ完成'!E$1,FALSE))=TRUE,"",VLOOKUP($A20,'データ作成貼付２'!$A$2:$M$97,'データ完成'!E$1,FALSE))</f>
      </c>
      <c r="F20" s="25">
        <f>IF(ISERROR(VLOOKUP($A20,'データ作成貼付２'!$A$2:$M$97,'データ完成'!F$1,FALSE))=TRUE,"",VLOOKUP($A20,'データ作成貼付２'!$A$2:$M$97,'データ完成'!F$1,FALSE))</f>
      </c>
      <c r="G20" s="25">
        <f>IF(ISERROR(VLOOKUP($A20,'データ作成貼付２'!$A$2:$M$97,'データ完成'!G$1,FALSE))=TRUE,"",VLOOKUP($A20,'データ作成貼付２'!$A$2:$M$97,'データ完成'!G$1,FALSE))</f>
      </c>
      <c r="H20" s="25">
        <f>IF(ISERROR(VLOOKUP($A20,'データ作成貼付２'!$A$2:$M$97,'データ完成'!H$1,FALSE))=TRUE,"",VLOOKUP($A20,'データ作成貼付２'!$A$2:$M$97,'データ完成'!H$1,FALSE))</f>
      </c>
      <c r="I20" s="25">
        <f>IF(ISERROR(VLOOKUP($A20*10+1,'データ作成貼付２'!$B$2:$M$97,'データ完成'!I$1,FALSE))=TRUE,"",VLOOKUP($A20*10+1,'データ作成貼付２'!$B$2:$M$97,'データ完成'!I$1,FALSE))</f>
      </c>
      <c r="J20" s="25">
        <f>IF(ISERROR(VLOOKUP($A20*10+2,'データ作成貼付２'!$B$2:$M$97,'データ完成'!J$1,FALSE))=TRUE,"",VLOOKUP($A20*10+2,'データ作成貼付２'!$B$2:$M$97,'データ完成'!J$1,FALSE))</f>
      </c>
      <c r="K20" s="25">
        <f>IF(ISERROR(VLOOKUP($A20*10+3,'データ作成貼付２'!$B$2:$M$97,'データ完成'!K$1,FALSE))=TRUE,"",VLOOKUP($A20*10+3,'データ作成貼付２'!$B$2:$M$97,'データ完成'!K$1,FALSE))</f>
      </c>
      <c r="L20" s="25">
        <f>IF(I20="","",VLOOKUP(LEFT(I20,5),'初期設定1'!$E$19:$F$43,2,FALSE))</f>
      </c>
      <c r="M20" s="25">
        <f>IF(J20="","",VLOOKUP(LEFT(J20,5),'初期設定1'!$E$19:$F$43,2,FALSE))</f>
      </c>
      <c r="N20" s="25">
        <f>IF(K20="","",VLOOKUP(LEFT(K20,5),'初期設定1'!$E$19:$F$43,2,FALSE))</f>
      </c>
      <c r="O20" s="25">
        <f>IF(G20="","",VLOOKUP(VALUE(RIGHT(G20,6)),'学校番号'!$A$2:$B$51,2))</f>
      </c>
    </row>
    <row r="21" spans="1:15" ht="13.5">
      <c r="A21" s="17">
        <v>19</v>
      </c>
      <c r="B21" s="26">
        <f>IF(ISERROR(VLOOKUP($A21,'データ作成貼付２'!$A$2:$M$97,'データ完成'!B$1,FALSE))=TRUE,"",VLOOKUP($A21,'データ作成貼付２'!$A$2:$M$97,'データ完成'!B$1,FALSE))</f>
      </c>
      <c r="C21" s="25">
        <f>IF(ISERROR(VLOOKUP($A21,'データ作成貼付２'!$A$2:$M$97,'データ完成'!C$1,FALSE))=TRUE,"",VLOOKUP($A21,'データ作成貼付２'!$A$2:$M$97,'データ完成'!C$1,FALSE))</f>
      </c>
      <c r="D21" s="25">
        <f>IF(ISERROR(VLOOKUP($A21,'データ作成貼付２'!$A$2:$M$97,'データ完成'!D$1,FALSE))=TRUE,"",VLOOKUP($A21,'データ作成貼付２'!$A$2:$M$97,'データ完成'!D$1,FALSE))</f>
      </c>
      <c r="E21" s="25">
        <f>IF(ISERROR(VLOOKUP($A21,'データ作成貼付２'!$A$2:$M$97,'データ完成'!E$1,FALSE))=TRUE,"",VLOOKUP($A21,'データ作成貼付２'!$A$2:$M$97,'データ完成'!E$1,FALSE))</f>
      </c>
      <c r="F21" s="25">
        <f>IF(ISERROR(VLOOKUP($A21,'データ作成貼付２'!$A$2:$M$97,'データ完成'!F$1,FALSE))=TRUE,"",VLOOKUP($A21,'データ作成貼付２'!$A$2:$M$97,'データ完成'!F$1,FALSE))</f>
      </c>
      <c r="G21" s="25">
        <f>IF(ISERROR(VLOOKUP($A21,'データ作成貼付２'!$A$2:$M$97,'データ完成'!G$1,FALSE))=TRUE,"",VLOOKUP($A21,'データ作成貼付２'!$A$2:$M$97,'データ完成'!G$1,FALSE))</f>
      </c>
      <c r="H21" s="25">
        <f>IF(ISERROR(VLOOKUP($A21,'データ作成貼付２'!$A$2:$M$97,'データ完成'!H$1,FALSE))=TRUE,"",VLOOKUP($A21,'データ作成貼付２'!$A$2:$M$97,'データ完成'!H$1,FALSE))</f>
      </c>
      <c r="I21" s="25">
        <f>IF(ISERROR(VLOOKUP($A21*10+1,'データ作成貼付２'!$B$2:$M$97,'データ完成'!I$1,FALSE))=TRUE,"",VLOOKUP($A21*10+1,'データ作成貼付２'!$B$2:$M$97,'データ完成'!I$1,FALSE))</f>
      </c>
      <c r="J21" s="25">
        <f>IF(ISERROR(VLOOKUP($A21*10+2,'データ作成貼付２'!$B$2:$M$97,'データ完成'!J$1,FALSE))=TRUE,"",VLOOKUP($A21*10+2,'データ作成貼付２'!$B$2:$M$97,'データ完成'!J$1,FALSE))</f>
      </c>
      <c r="K21" s="25">
        <f>IF(ISERROR(VLOOKUP($A21*10+3,'データ作成貼付２'!$B$2:$M$97,'データ完成'!K$1,FALSE))=TRUE,"",VLOOKUP($A21*10+3,'データ作成貼付２'!$B$2:$M$97,'データ完成'!K$1,FALSE))</f>
      </c>
      <c r="L21" s="25">
        <f>IF(I21="","",VLOOKUP(LEFT(I21,5),'初期設定1'!$E$19:$F$43,2,FALSE))</f>
      </c>
      <c r="M21" s="25">
        <f>IF(J21="","",VLOOKUP(LEFT(J21,5),'初期設定1'!$E$19:$F$43,2,FALSE))</f>
      </c>
      <c r="N21" s="25">
        <f>IF(K21="","",VLOOKUP(LEFT(K21,5),'初期設定1'!$E$19:$F$43,2,FALSE))</f>
      </c>
      <c r="O21" s="25">
        <f>IF(G21="","",VLOOKUP(VALUE(RIGHT(G21,6)),'学校番号'!$A$2:$B$51,2))</f>
      </c>
    </row>
    <row r="22" spans="1:15" ht="13.5">
      <c r="A22" s="17">
        <v>20</v>
      </c>
      <c r="B22" s="26">
        <f>IF(ISERROR(VLOOKUP($A22,'データ作成貼付２'!$A$2:$M$97,'データ完成'!B$1,FALSE))=TRUE,"",VLOOKUP($A22,'データ作成貼付２'!$A$2:$M$97,'データ完成'!B$1,FALSE))</f>
      </c>
      <c r="C22" s="25">
        <f>IF(ISERROR(VLOOKUP($A22,'データ作成貼付２'!$A$2:$M$97,'データ完成'!C$1,FALSE))=TRUE,"",VLOOKUP($A22,'データ作成貼付２'!$A$2:$M$97,'データ完成'!C$1,FALSE))</f>
      </c>
      <c r="D22" s="25">
        <f>IF(ISERROR(VLOOKUP($A22,'データ作成貼付２'!$A$2:$M$97,'データ完成'!D$1,FALSE))=TRUE,"",VLOOKUP($A22,'データ作成貼付２'!$A$2:$M$97,'データ完成'!D$1,FALSE))</f>
      </c>
      <c r="E22" s="25">
        <f>IF(ISERROR(VLOOKUP($A22,'データ作成貼付２'!$A$2:$M$97,'データ完成'!E$1,FALSE))=TRUE,"",VLOOKUP($A22,'データ作成貼付２'!$A$2:$M$97,'データ完成'!E$1,FALSE))</f>
      </c>
      <c r="F22" s="25">
        <f>IF(ISERROR(VLOOKUP($A22,'データ作成貼付２'!$A$2:$M$97,'データ完成'!F$1,FALSE))=TRUE,"",VLOOKUP($A22,'データ作成貼付２'!$A$2:$M$97,'データ完成'!F$1,FALSE))</f>
      </c>
      <c r="G22" s="25">
        <f>IF(ISERROR(VLOOKUP($A22,'データ作成貼付２'!$A$2:$M$97,'データ完成'!G$1,FALSE))=TRUE,"",VLOOKUP($A22,'データ作成貼付２'!$A$2:$M$97,'データ完成'!G$1,FALSE))</f>
      </c>
      <c r="H22" s="25">
        <f>IF(ISERROR(VLOOKUP($A22,'データ作成貼付２'!$A$2:$M$97,'データ完成'!H$1,FALSE))=TRUE,"",VLOOKUP($A22,'データ作成貼付２'!$A$2:$M$97,'データ完成'!H$1,FALSE))</f>
      </c>
      <c r="I22" s="25">
        <f>IF(ISERROR(VLOOKUP($A22*10+1,'データ作成貼付２'!$B$2:$M$97,'データ完成'!I$1,FALSE))=TRUE,"",VLOOKUP($A22*10+1,'データ作成貼付２'!$B$2:$M$97,'データ完成'!I$1,FALSE))</f>
      </c>
      <c r="J22" s="25">
        <f>IF(ISERROR(VLOOKUP($A22*10+2,'データ作成貼付２'!$B$2:$M$97,'データ完成'!J$1,FALSE))=TRUE,"",VLOOKUP($A22*10+2,'データ作成貼付２'!$B$2:$M$97,'データ完成'!J$1,FALSE))</f>
      </c>
      <c r="K22" s="25">
        <f>IF(ISERROR(VLOOKUP($A22*10+3,'データ作成貼付２'!$B$2:$M$97,'データ完成'!K$1,FALSE))=TRUE,"",VLOOKUP($A22*10+3,'データ作成貼付２'!$B$2:$M$97,'データ完成'!K$1,FALSE))</f>
      </c>
      <c r="L22" s="25">
        <f>IF(I22="","",VLOOKUP(LEFT(I22,5),'初期設定1'!$E$19:$F$43,2,FALSE))</f>
      </c>
      <c r="M22" s="25">
        <f>IF(J22="","",VLOOKUP(LEFT(J22,5),'初期設定1'!$E$19:$F$43,2,FALSE))</f>
      </c>
      <c r="N22" s="25">
        <f>IF(K22="","",VLOOKUP(LEFT(K22,5),'初期設定1'!$E$19:$F$43,2,FALSE))</f>
      </c>
      <c r="O22" s="25">
        <f>IF(G22="","",VLOOKUP(VALUE(RIGHT(G22,6)),'学校番号'!$A$2:$B$51,2))</f>
      </c>
    </row>
    <row r="23" spans="1:15" ht="13.5">
      <c r="A23" s="17">
        <v>21</v>
      </c>
      <c r="B23" s="26">
        <f>IF(ISERROR(VLOOKUP($A23,'データ作成貼付２'!$A$2:$M$97,'データ完成'!B$1,FALSE))=TRUE,"",VLOOKUP($A23,'データ作成貼付２'!$A$2:$M$97,'データ完成'!B$1,FALSE))</f>
      </c>
      <c r="C23" s="25">
        <f>IF(ISERROR(VLOOKUP($A23,'データ作成貼付２'!$A$2:$M$97,'データ完成'!C$1,FALSE))=TRUE,"",VLOOKUP($A23,'データ作成貼付２'!$A$2:$M$97,'データ完成'!C$1,FALSE))</f>
      </c>
      <c r="D23" s="25">
        <f>IF(ISERROR(VLOOKUP($A23,'データ作成貼付２'!$A$2:$M$97,'データ完成'!D$1,FALSE))=TRUE,"",VLOOKUP($A23,'データ作成貼付２'!$A$2:$M$97,'データ完成'!D$1,FALSE))</f>
      </c>
      <c r="E23" s="25">
        <f>IF(ISERROR(VLOOKUP($A23,'データ作成貼付２'!$A$2:$M$97,'データ完成'!E$1,FALSE))=TRUE,"",VLOOKUP($A23,'データ作成貼付２'!$A$2:$M$97,'データ完成'!E$1,FALSE))</f>
      </c>
      <c r="F23" s="25">
        <f>IF(ISERROR(VLOOKUP($A23,'データ作成貼付２'!$A$2:$M$97,'データ完成'!F$1,FALSE))=TRUE,"",VLOOKUP($A23,'データ作成貼付２'!$A$2:$M$97,'データ完成'!F$1,FALSE))</f>
      </c>
      <c r="G23" s="25">
        <f>IF(ISERROR(VLOOKUP($A23,'データ作成貼付２'!$A$2:$M$97,'データ完成'!G$1,FALSE))=TRUE,"",VLOOKUP($A23,'データ作成貼付２'!$A$2:$M$97,'データ完成'!G$1,FALSE))</f>
      </c>
      <c r="H23" s="25">
        <f>IF(ISERROR(VLOOKUP($A23,'データ作成貼付２'!$A$2:$M$97,'データ完成'!H$1,FALSE))=TRUE,"",VLOOKUP($A23,'データ作成貼付２'!$A$2:$M$97,'データ完成'!H$1,FALSE))</f>
      </c>
      <c r="I23" s="25">
        <f>IF(ISERROR(VLOOKUP($A23*10+1,'データ作成貼付２'!$B$2:$M$97,'データ完成'!I$1,FALSE))=TRUE,"",VLOOKUP($A23*10+1,'データ作成貼付２'!$B$2:$M$97,'データ完成'!I$1,FALSE))</f>
      </c>
      <c r="J23" s="25">
        <f>IF(ISERROR(VLOOKUP($A23*10+2,'データ作成貼付２'!$B$2:$M$97,'データ完成'!J$1,FALSE))=TRUE,"",VLOOKUP($A23*10+2,'データ作成貼付２'!$B$2:$M$97,'データ完成'!J$1,FALSE))</f>
      </c>
      <c r="K23" s="25">
        <f>IF(ISERROR(VLOOKUP($A23*10+3,'データ作成貼付２'!$B$2:$M$97,'データ完成'!K$1,FALSE))=TRUE,"",VLOOKUP($A23*10+3,'データ作成貼付２'!$B$2:$M$97,'データ完成'!K$1,FALSE))</f>
      </c>
      <c r="L23" s="25">
        <f>IF(I23="","",VLOOKUP(LEFT(I23,5),'初期設定1'!$E$19:$F$43,2,FALSE))</f>
      </c>
      <c r="M23" s="25">
        <f>IF(J23="","",VLOOKUP(LEFT(J23,5),'初期設定1'!$E$19:$F$43,2,FALSE))</f>
      </c>
      <c r="N23" s="25">
        <f>IF(K23="","",VLOOKUP(LEFT(K23,5),'初期設定1'!$E$19:$F$43,2,FALSE))</f>
      </c>
      <c r="O23" s="25">
        <f>IF(G23="","",VLOOKUP(VALUE(RIGHT(G23,6)),'学校番号'!$A$2:$B$51,2))</f>
      </c>
    </row>
    <row r="24" spans="1:15" ht="13.5">
      <c r="A24" s="17">
        <v>22</v>
      </c>
      <c r="B24" s="26">
        <f>IF(ISERROR(VLOOKUP($A24,'データ作成貼付２'!$A$2:$M$97,'データ完成'!B$1,FALSE))=TRUE,"",VLOOKUP($A24,'データ作成貼付２'!$A$2:$M$97,'データ完成'!B$1,FALSE))</f>
      </c>
      <c r="C24" s="25">
        <f>IF(ISERROR(VLOOKUP($A24,'データ作成貼付２'!$A$2:$M$97,'データ完成'!C$1,FALSE))=TRUE,"",VLOOKUP($A24,'データ作成貼付２'!$A$2:$M$97,'データ完成'!C$1,FALSE))</f>
      </c>
      <c r="D24" s="25">
        <f>IF(ISERROR(VLOOKUP($A24,'データ作成貼付２'!$A$2:$M$97,'データ完成'!D$1,FALSE))=TRUE,"",VLOOKUP($A24,'データ作成貼付２'!$A$2:$M$97,'データ完成'!D$1,FALSE))</f>
      </c>
      <c r="E24" s="25">
        <f>IF(ISERROR(VLOOKUP($A24,'データ作成貼付２'!$A$2:$M$97,'データ完成'!E$1,FALSE))=TRUE,"",VLOOKUP($A24,'データ作成貼付２'!$A$2:$M$97,'データ完成'!E$1,FALSE))</f>
      </c>
      <c r="F24" s="25">
        <f>IF(ISERROR(VLOOKUP($A24,'データ作成貼付２'!$A$2:$M$97,'データ完成'!F$1,FALSE))=TRUE,"",VLOOKUP($A24,'データ作成貼付２'!$A$2:$M$97,'データ完成'!F$1,FALSE))</f>
      </c>
      <c r="G24" s="25">
        <f>IF(ISERROR(VLOOKUP($A24,'データ作成貼付２'!$A$2:$M$97,'データ完成'!G$1,FALSE))=TRUE,"",VLOOKUP($A24,'データ作成貼付２'!$A$2:$M$97,'データ完成'!G$1,FALSE))</f>
      </c>
      <c r="H24" s="25">
        <f>IF(ISERROR(VLOOKUP($A24,'データ作成貼付２'!$A$2:$M$97,'データ完成'!H$1,FALSE))=TRUE,"",VLOOKUP($A24,'データ作成貼付２'!$A$2:$M$97,'データ完成'!H$1,FALSE))</f>
      </c>
      <c r="I24" s="25">
        <f>IF(ISERROR(VLOOKUP($A24*10+1,'データ作成貼付２'!$B$2:$M$97,'データ完成'!I$1,FALSE))=TRUE,"",VLOOKUP($A24*10+1,'データ作成貼付２'!$B$2:$M$97,'データ完成'!I$1,FALSE))</f>
      </c>
      <c r="J24" s="25">
        <f>IF(ISERROR(VLOOKUP($A24*10+2,'データ作成貼付２'!$B$2:$M$97,'データ完成'!J$1,FALSE))=TRUE,"",VLOOKUP($A24*10+2,'データ作成貼付２'!$B$2:$M$97,'データ完成'!J$1,FALSE))</f>
      </c>
      <c r="K24" s="25">
        <f>IF(ISERROR(VLOOKUP($A24*10+3,'データ作成貼付２'!$B$2:$M$97,'データ完成'!K$1,FALSE))=TRUE,"",VLOOKUP($A24*10+3,'データ作成貼付２'!$B$2:$M$97,'データ完成'!K$1,FALSE))</f>
      </c>
      <c r="L24" s="25">
        <f>IF(I24="","",VLOOKUP(LEFT(I24,5),'初期設定1'!$E$19:$F$43,2,FALSE))</f>
      </c>
      <c r="M24" s="25">
        <f>IF(J24="","",VLOOKUP(LEFT(J24,5),'初期設定1'!$E$19:$F$43,2,FALSE))</f>
      </c>
      <c r="N24" s="25">
        <f>IF(K24="","",VLOOKUP(LEFT(K24,5),'初期設定1'!$E$19:$F$43,2,FALSE))</f>
      </c>
      <c r="O24" s="25">
        <f>IF(G24="","",VLOOKUP(VALUE(RIGHT(G24,6)),'学校番号'!$A$2:$B$51,2))</f>
      </c>
    </row>
    <row r="25" spans="1:15" ht="13.5">
      <c r="A25" s="17">
        <v>23</v>
      </c>
      <c r="B25" s="26">
        <f>IF(ISERROR(VLOOKUP($A25,'データ作成貼付２'!$A$2:$M$97,'データ完成'!B$1,FALSE))=TRUE,"",VLOOKUP($A25,'データ作成貼付２'!$A$2:$M$97,'データ完成'!B$1,FALSE))</f>
      </c>
      <c r="C25" s="25">
        <f>IF(ISERROR(VLOOKUP($A25,'データ作成貼付２'!$A$2:$M$97,'データ完成'!C$1,FALSE))=TRUE,"",VLOOKUP($A25,'データ作成貼付２'!$A$2:$M$97,'データ完成'!C$1,FALSE))</f>
      </c>
      <c r="D25" s="25">
        <f>IF(ISERROR(VLOOKUP($A25,'データ作成貼付２'!$A$2:$M$97,'データ完成'!D$1,FALSE))=TRUE,"",VLOOKUP($A25,'データ作成貼付２'!$A$2:$M$97,'データ完成'!D$1,FALSE))</f>
      </c>
      <c r="E25" s="25">
        <f>IF(ISERROR(VLOOKUP($A25,'データ作成貼付２'!$A$2:$M$97,'データ完成'!E$1,FALSE))=TRUE,"",VLOOKUP($A25,'データ作成貼付２'!$A$2:$M$97,'データ完成'!E$1,FALSE))</f>
      </c>
      <c r="F25" s="25">
        <f>IF(ISERROR(VLOOKUP($A25,'データ作成貼付２'!$A$2:$M$97,'データ完成'!F$1,FALSE))=TRUE,"",VLOOKUP($A25,'データ作成貼付２'!$A$2:$M$97,'データ完成'!F$1,FALSE))</f>
      </c>
      <c r="G25" s="25">
        <f>IF(ISERROR(VLOOKUP($A25,'データ作成貼付２'!$A$2:$M$97,'データ完成'!G$1,FALSE))=TRUE,"",VLOOKUP($A25,'データ作成貼付２'!$A$2:$M$97,'データ完成'!G$1,FALSE))</f>
      </c>
      <c r="H25" s="25">
        <f>IF(ISERROR(VLOOKUP($A25,'データ作成貼付２'!$A$2:$M$97,'データ完成'!H$1,FALSE))=TRUE,"",VLOOKUP($A25,'データ作成貼付２'!$A$2:$M$97,'データ完成'!H$1,FALSE))</f>
      </c>
      <c r="I25" s="25">
        <f>IF(ISERROR(VLOOKUP($A25*10+1,'データ作成貼付２'!$B$2:$M$97,'データ完成'!I$1,FALSE))=TRUE,"",VLOOKUP($A25*10+1,'データ作成貼付２'!$B$2:$M$97,'データ完成'!I$1,FALSE))</f>
      </c>
      <c r="J25" s="25">
        <f>IF(ISERROR(VLOOKUP($A25*10+2,'データ作成貼付２'!$B$2:$M$97,'データ完成'!J$1,FALSE))=TRUE,"",VLOOKUP($A25*10+2,'データ作成貼付２'!$B$2:$M$97,'データ完成'!J$1,FALSE))</f>
      </c>
      <c r="K25" s="25">
        <f>IF(ISERROR(VLOOKUP($A25*10+3,'データ作成貼付２'!$B$2:$M$97,'データ完成'!K$1,FALSE))=TRUE,"",VLOOKUP($A25*10+3,'データ作成貼付２'!$B$2:$M$97,'データ完成'!K$1,FALSE))</f>
      </c>
      <c r="L25" s="25">
        <f>IF(I25="","",VLOOKUP(LEFT(I25,5),'初期設定1'!$E$19:$F$43,2,FALSE))</f>
      </c>
      <c r="M25" s="25">
        <f>IF(J25="","",VLOOKUP(LEFT(J25,5),'初期設定1'!$E$19:$F$43,2,FALSE))</f>
      </c>
      <c r="N25" s="25">
        <f>IF(K25="","",VLOOKUP(LEFT(K25,5),'初期設定1'!$E$19:$F$43,2,FALSE))</f>
      </c>
      <c r="O25" s="25">
        <f>IF(G25="","",VLOOKUP(VALUE(RIGHT(G25,6)),'学校番号'!$A$2:$B$51,2))</f>
      </c>
    </row>
    <row r="26" spans="1:15" ht="13.5">
      <c r="A26" s="17">
        <v>24</v>
      </c>
      <c r="B26" s="26">
        <f>IF(ISERROR(VLOOKUP($A26,'データ作成貼付２'!$A$2:$M$97,'データ完成'!B$1,FALSE))=TRUE,"",VLOOKUP($A26,'データ作成貼付２'!$A$2:$M$97,'データ完成'!B$1,FALSE))</f>
      </c>
      <c r="C26" s="25">
        <f>IF(ISERROR(VLOOKUP($A26,'データ作成貼付２'!$A$2:$M$97,'データ完成'!C$1,FALSE))=TRUE,"",VLOOKUP($A26,'データ作成貼付２'!$A$2:$M$97,'データ完成'!C$1,FALSE))</f>
      </c>
      <c r="D26" s="25">
        <f>IF(ISERROR(VLOOKUP($A26,'データ作成貼付２'!$A$2:$M$97,'データ完成'!D$1,FALSE))=TRUE,"",VLOOKUP($A26,'データ作成貼付２'!$A$2:$M$97,'データ完成'!D$1,FALSE))</f>
      </c>
      <c r="E26" s="25">
        <f>IF(ISERROR(VLOOKUP($A26,'データ作成貼付２'!$A$2:$M$97,'データ完成'!E$1,FALSE))=TRUE,"",VLOOKUP($A26,'データ作成貼付２'!$A$2:$M$97,'データ完成'!E$1,FALSE))</f>
      </c>
      <c r="F26" s="25">
        <f>IF(ISERROR(VLOOKUP($A26,'データ作成貼付２'!$A$2:$M$97,'データ完成'!F$1,FALSE))=TRUE,"",VLOOKUP($A26,'データ作成貼付２'!$A$2:$M$97,'データ完成'!F$1,FALSE))</f>
      </c>
      <c r="G26" s="25">
        <f>IF(ISERROR(VLOOKUP($A26,'データ作成貼付２'!$A$2:$M$97,'データ完成'!G$1,FALSE))=TRUE,"",VLOOKUP($A26,'データ作成貼付２'!$A$2:$M$97,'データ完成'!G$1,FALSE))</f>
      </c>
      <c r="H26" s="25">
        <f>IF(ISERROR(VLOOKUP($A26,'データ作成貼付２'!$A$2:$M$97,'データ完成'!H$1,FALSE))=TRUE,"",VLOOKUP($A26,'データ作成貼付２'!$A$2:$M$97,'データ完成'!H$1,FALSE))</f>
      </c>
      <c r="I26" s="25">
        <f>IF(ISERROR(VLOOKUP($A26*10+1,'データ作成貼付２'!$B$2:$M$97,'データ完成'!I$1,FALSE))=TRUE,"",VLOOKUP($A26*10+1,'データ作成貼付２'!$B$2:$M$97,'データ完成'!I$1,FALSE))</f>
      </c>
      <c r="J26" s="25">
        <f>IF(ISERROR(VLOOKUP($A26*10+2,'データ作成貼付２'!$B$2:$M$97,'データ完成'!J$1,FALSE))=TRUE,"",VLOOKUP($A26*10+2,'データ作成貼付２'!$B$2:$M$97,'データ完成'!J$1,FALSE))</f>
      </c>
      <c r="K26" s="25">
        <f>IF(ISERROR(VLOOKUP($A26*10+3,'データ作成貼付２'!$B$2:$M$97,'データ完成'!K$1,FALSE))=TRUE,"",VLOOKUP($A26*10+3,'データ作成貼付２'!$B$2:$M$97,'データ完成'!K$1,FALSE))</f>
      </c>
      <c r="L26" s="25">
        <f>IF(I26="","",VLOOKUP(LEFT(I26,5),'初期設定1'!$E$19:$F$43,2,FALSE))</f>
      </c>
      <c r="M26" s="25">
        <f>IF(J26="","",VLOOKUP(LEFT(J26,5),'初期設定1'!$E$19:$F$43,2,FALSE))</f>
      </c>
      <c r="N26" s="25">
        <f>IF(K26="","",VLOOKUP(LEFT(K26,5),'初期設定1'!$E$19:$F$43,2,FALSE))</f>
      </c>
      <c r="O26" s="25">
        <f>IF(G26="","",VLOOKUP(VALUE(RIGHT(G26,6)),'学校番号'!$A$2:$B$51,2))</f>
      </c>
    </row>
    <row r="27" spans="1:15" ht="13.5">
      <c r="A27" s="17">
        <v>25</v>
      </c>
      <c r="B27" s="26">
        <f>IF(ISERROR(VLOOKUP($A27,'データ作成貼付２'!$A$2:$M$97,'データ完成'!B$1,FALSE))=TRUE,"",VLOOKUP($A27,'データ作成貼付２'!$A$2:$M$97,'データ完成'!B$1,FALSE))</f>
      </c>
      <c r="C27" s="25">
        <f>IF(ISERROR(VLOOKUP($A27,'データ作成貼付２'!$A$2:$M$97,'データ完成'!C$1,FALSE))=TRUE,"",VLOOKUP($A27,'データ作成貼付２'!$A$2:$M$97,'データ完成'!C$1,FALSE))</f>
      </c>
      <c r="D27" s="25">
        <f>IF(ISERROR(VLOOKUP($A27,'データ作成貼付２'!$A$2:$M$97,'データ完成'!D$1,FALSE))=TRUE,"",VLOOKUP($A27,'データ作成貼付２'!$A$2:$M$97,'データ完成'!D$1,FALSE))</f>
      </c>
      <c r="E27" s="25">
        <f>IF(ISERROR(VLOOKUP($A27,'データ作成貼付２'!$A$2:$M$97,'データ完成'!E$1,FALSE))=TRUE,"",VLOOKUP($A27,'データ作成貼付２'!$A$2:$M$97,'データ完成'!E$1,FALSE))</f>
      </c>
      <c r="F27" s="25">
        <f>IF(ISERROR(VLOOKUP($A27,'データ作成貼付２'!$A$2:$M$97,'データ完成'!F$1,FALSE))=TRUE,"",VLOOKUP($A27,'データ作成貼付２'!$A$2:$M$97,'データ完成'!F$1,FALSE))</f>
      </c>
      <c r="G27" s="25">
        <f>IF(ISERROR(VLOOKUP($A27,'データ作成貼付２'!$A$2:$M$97,'データ完成'!G$1,FALSE))=TRUE,"",VLOOKUP($A27,'データ作成貼付２'!$A$2:$M$97,'データ完成'!G$1,FALSE))</f>
      </c>
      <c r="H27" s="25">
        <f>IF(ISERROR(VLOOKUP($A27,'データ作成貼付２'!$A$2:$M$97,'データ完成'!H$1,FALSE))=TRUE,"",VLOOKUP($A27,'データ作成貼付２'!$A$2:$M$97,'データ完成'!H$1,FALSE))</f>
      </c>
      <c r="I27" s="25">
        <f>IF(ISERROR(VLOOKUP($A27*10+1,'データ作成貼付２'!$B$2:$M$97,'データ完成'!I$1,FALSE))=TRUE,"",VLOOKUP($A27*10+1,'データ作成貼付２'!$B$2:$M$97,'データ完成'!I$1,FALSE))</f>
      </c>
      <c r="J27" s="25">
        <f>IF(ISERROR(VLOOKUP($A27*10+2,'データ作成貼付２'!$B$2:$M$97,'データ完成'!J$1,FALSE))=TRUE,"",VLOOKUP($A27*10+2,'データ作成貼付２'!$B$2:$M$97,'データ完成'!J$1,FALSE))</f>
      </c>
      <c r="K27" s="25">
        <f>IF(ISERROR(VLOOKUP($A27*10+3,'データ作成貼付２'!$B$2:$M$97,'データ完成'!K$1,FALSE))=TRUE,"",VLOOKUP($A27*10+3,'データ作成貼付２'!$B$2:$M$97,'データ完成'!K$1,FALSE))</f>
      </c>
      <c r="L27" s="25">
        <f>IF(I27="","",VLOOKUP(LEFT(I27,5),'初期設定1'!$E$19:$F$43,2,FALSE))</f>
      </c>
      <c r="M27" s="25">
        <f>IF(J27="","",VLOOKUP(LEFT(J27,5),'初期設定1'!$E$19:$F$43,2,FALSE))</f>
      </c>
      <c r="N27" s="25">
        <f>IF(K27="","",VLOOKUP(LEFT(K27,5),'初期設定1'!$E$19:$F$43,2,FALSE))</f>
      </c>
      <c r="O27" s="25">
        <f>IF(G27="","",VLOOKUP(VALUE(RIGHT(G27,6)),'学校番号'!$A$2:$B$51,2))</f>
      </c>
    </row>
    <row r="28" spans="1:15" ht="13.5">
      <c r="A28" s="17">
        <v>26</v>
      </c>
      <c r="B28" s="26">
        <f>IF(ISERROR(VLOOKUP($A28,'データ作成貼付２'!$A$2:$M$97,'データ完成'!B$1,FALSE))=TRUE,"",VLOOKUP($A28,'データ作成貼付２'!$A$2:$M$97,'データ完成'!B$1,FALSE))</f>
      </c>
      <c r="C28" s="25">
        <f>IF(ISERROR(VLOOKUP($A28,'データ作成貼付２'!$A$2:$M$97,'データ完成'!C$1,FALSE))=TRUE,"",VLOOKUP($A28,'データ作成貼付２'!$A$2:$M$97,'データ完成'!C$1,FALSE))</f>
      </c>
      <c r="D28" s="25">
        <f>IF(ISERROR(VLOOKUP($A28,'データ作成貼付２'!$A$2:$M$97,'データ完成'!D$1,FALSE))=TRUE,"",VLOOKUP($A28,'データ作成貼付２'!$A$2:$M$97,'データ完成'!D$1,FALSE))</f>
      </c>
      <c r="E28" s="25">
        <f>IF(ISERROR(VLOOKUP($A28,'データ作成貼付２'!$A$2:$M$97,'データ完成'!E$1,FALSE))=TRUE,"",VLOOKUP($A28,'データ作成貼付２'!$A$2:$M$97,'データ完成'!E$1,FALSE))</f>
      </c>
      <c r="F28" s="25">
        <f>IF(ISERROR(VLOOKUP($A28,'データ作成貼付２'!$A$2:$M$97,'データ完成'!F$1,FALSE))=TRUE,"",VLOOKUP($A28,'データ作成貼付２'!$A$2:$M$97,'データ完成'!F$1,FALSE))</f>
      </c>
      <c r="G28" s="25">
        <f>IF(ISERROR(VLOOKUP($A28,'データ作成貼付２'!$A$2:$M$97,'データ完成'!G$1,FALSE))=TRUE,"",VLOOKUP($A28,'データ作成貼付２'!$A$2:$M$97,'データ完成'!G$1,FALSE))</f>
      </c>
      <c r="H28" s="25">
        <f>IF(ISERROR(VLOOKUP($A28,'データ作成貼付２'!$A$2:$M$97,'データ完成'!H$1,FALSE))=TRUE,"",VLOOKUP($A28,'データ作成貼付２'!$A$2:$M$97,'データ完成'!H$1,FALSE))</f>
      </c>
      <c r="I28" s="25">
        <f>IF(ISERROR(VLOOKUP($A28*10+1,'データ作成貼付２'!$B$2:$M$97,'データ完成'!I$1,FALSE))=TRUE,"",VLOOKUP($A28*10+1,'データ作成貼付２'!$B$2:$M$97,'データ完成'!I$1,FALSE))</f>
      </c>
      <c r="J28" s="25">
        <f>IF(ISERROR(VLOOKUP($A28*10+2,'データ作成貼付２'!$B$2:$M$97,'データ完成'!J$1,FALSE))=TRUE,"",VLOOKUP($A28*10+2,'データ作成貼付２'!$B$2:$M$97,'データ完成'!J$1,FALSE))</f>
      </c>
      <c r="K28" s="25">
        <f>IF(ISERROR(VLOOKUP($A28*10+3,'データ作成貼付２'!$B$2:$M$97,'データ完成'!K$1,FALSE))=TRUE,"",VLOOKUP($A28*10+3,'データ作成貼付２'!$B$2:$M$97,'データ完成'!K$1,FALSE))</f>
      </c>
      <c r="L28" s="25">
        <f>IF(I28="","",VLOOKUP(LEFT(I28,5),'初期設定1'!$E$19:$F$43,2,FALSE))</f>
      </c>
      <c r="M28" s="25">
        <f>IF(J28="","",VLOOKUP(LEFT(J28,5),'初期設定1'!$E$19:$F$43,2,FALSE))</f>
      </c>
      <c r="N28" s="25">
        <f>IF(K28="","",VLOOKUP(LEFT(K28,5),'初期設定1'!$E$19:$F$43,2,FALSE))</f>
      </c>
      <c r="O28" s="25">
        <f>IF(G28="","",VLOOKUP(VALUE(RIGHT(G28,6)),'学校番号'!$A$2:$B$51,2))</f>
      </c>
    </row>
    <row r="29" spans="1:15" ht="13.5">
      <c r="A29" s="17">
        <v>27</v>
      </c>
      <c r="B29" s="26">
        <f>IF(ISERROR(VLOOKUP($A29,'データ作成貼付２'!$A$2:$M$97,'データ完成'!B$1,FALSE))=TRUE,"",VLOOKUP($A29,'データ作成貼付２'!$A$2:$M$97,'データ完成'!B$1,FALSE))</f>
      </c>
      <c r="C29" s="25">
        <f>IF(ISERROR(VLOOKUP($A29,'データ作成貼付２'!$A$2:$M$97,'データ完成'!C$1,FALSE))=TRUE,"",VLOOKUP($A29,'データ作成貼付２'!$A$2:$M$97,'データ完成'!C$1,FALSE))</f>
      </c>
      <c r="D29" s="25">
        <f>IF(ISERROR(VLOOKUP($A29,'データ作成貼付２'!$A$2:$M$97,'データ完成'!D$1,FALSE))=TRUE,"",VLOOKUP($A29,'データ作成貼付２'!$A$2:$M$97,'データ完成'!D$1,FALSE))</f>
      </c>
      <c r="E29" s="25">
        <f>IF(ISERROR(VLOOKUP($A29,'データ作成貼付２'!$A$2:$M$97,'データ完成'!E$1,FALSE))=TRUE,"",VLOOKUP($A29,'データ作成貼付２'!$A$2:$M$97,'データ完成'!E$1,FALSE))</f>
      </c>
      <c r="F29" s="25">
        <f>IF(ISERROR(VLOOKUP($A29,'データ作成貼付２'!$A$2:$M$97,'データ完成'!F$1,FALSE))=TRUE,"",VLOOKUP($A29,'データ作成貼付２'!$A$2:$M$97,'データ完成'!F$1,FALSE))</f>
      </c>
      <c r="G29" s="25">
        <f>IF(ISERROR(VLOOKUP($A29,'データ作成貼付２'!$A$2:$M$97,'データ完成'!G$1,FALSE))=TRUE,"",VLOOKUP($A29,'データ作成貼付２'!$A$2:$M$97,'データ完成'!G$1,FALSE))</f>
      </c>
      <c r="H29" s="25">
        <f>IF(ISERROR(VLOOKUP($A29,'データ作成貼付２'!$A$2:$M$97,'データ完成'!H$1,FALSE))=TRUE,"",VLOOKUP($A29,'データ作成貼付２'!$A$2:$M$97,'データ完成'!H$1,FALSE))</f>
      </c>
      <c r="I29" s="25">
        <f>IF(ISERROR(VLOOKUP($A29*10+1,'データ作成貼付２'!$B$2:$M$97,'データ完成'!I$1,FALSE))=TRUE,"",VLOOKUP($A29*10+1,'データ作成貼付２'!$B$2:$M$97,'データ完成'!I$1,FALSE))</f>
      </c>
      <c r="J29" s="25">
        <f>IF(ISERROR(VLOOKUP($A29*10+2,'データ作成貼付２'!$B$2:$M$97,'データ完成'!J$1,FALSE))=TRUE,"",VLOOKUP($A29*10+2,'データ作成貼付２'!$B$2:$M$97,'データ完成'!J$1,FALSE))</f>
      </c>
      <c r="K29" s="25">
        <f>IF(ISERROR(VLOOKUP($A29*10+3,'データ作成貼付２'!$B$2:$M$97,'データ完成'!K$1,FALSE))=TRUE,"",VLOOKUP($A29*10+3,'データ作成貼付２'!$B$2:$M$97,'データ完成'!K$1,FALSE))</f>
      </c>
      <c r="L29" s="25">
        <f>IF(I29="","",VLOOKUP(LEFT(I29,5),'初期設定1'!$E$19:$F$43,2,FALSE))</f>
      </c>
      <c r="M29" s="25">
        <f>IF(J29="","",VLOOKUP(LEFT(J29,5),'初期設定1'!$E$19:$F$43,2,FALSE))</f>
      </c>
      <c r="N29" s="25">
        <f>IF(K29="","",VLOOKUP(LEFT(K29,5),'初期設定1'!$E$19:$F$43,2,FALSE))</f>
      </c>
      <c r="O29" s="25">
        <f>IF(G29="","",VLOOKUP(VALUE(RIGHT(G29,6)),'学校番号'!$A$2:$B$51,2))</f>
      </c>
    </row>
    <row r="30" spans="1:15" ht="13.5">
      <c r="A30" s="17">
        <v>28</v>
      </c>
      <c r="B30" s="26">
        <f>IF(ISERROR(VLOOKUP($A30,'データ作成貼付２'!$A$2:$M$97,'データ完成'!B$1,FALSE))=TRUE,"",VLOOKUP($A30,'データ作成貼付２'!$A$2:$M$97,'データ完成'!B$1,FALSE))</f>
      </c>
      <c r="C30" s="25">
        <f>IF(ISERROR(VLOOKUP($A30,'データ作成貼付２'!$A$2:$M$97,'データ完成'!C$1,FALSE))=TRUE,"",VLOOKUP($A30,'データ作成貼付２'!$A$2:$M$97,'データ完成'!C$1,FALSE))</f>
      </c>
      <c r="D30" s="25">
        <f>IF(ISERROR(VLOOKUP($A30,'データ作成貼付２'!$A$2:$M$97,'データ完成'!D$1,FALSE))=TRUE,"",VLOOKUP($A30,'データ作成貼付２'!$A$2:$M$97,'データ完成'!D$1,FALSE))</f>
      </c>
      <c r="E30" s="25">
        <f>IF(ISERROR(VLOOKUP($A30,'データ作成貼付２'!$A$2:$M$97,'データ完成'!E$1,FALSE))=TRUE,"",VLOOKUP($A30,'データ作成貼付２'!$A$2:$M$97,'データ完成'!E$1,FALSE))</f>
      </c>
      <c r="F30" s="25">
        <f>IF(ISERROR(VLOOKUP($A30,'データ作成貼付２'!$A$2:$M$97,'データ完成'!F$1,FALSE))=TRUE,"",VLOOKUP($A30,'データ作成貼付２'!$A$2:$M$97,'データ完成'!F$1,FALSE))</f>
      </c>
      <c r="G30" s="25">
        <f>IF(ISERROR(VLOOKUP($A30,'データ作成貼付２'!$A$2:$M$97,'データ完成'!G$1,FALSE))=TRUE,"",VLOOKUP($A30,'データ作成貼付２'!$A$2:$M$97,'データ完成'!G$1,FALSE))</f>
      </c>
      <c r="H30" s="25">
        <f>IF(ISERROR(VLOOKUP($A30,'データ作成貼付２'!$A$2:$M$97,'データ完成'!H$1,FALSE))=TRUE,"",VLOOKUP($A30,'データ作成貼付２'!$A$2:$M$97,'データ完成'!H$1,FALSE))</f>
      </c>
      <c r="I30" s="25">
        <f>IF(ISERROR(VLOOKUP($A30*10+1,'データ作成貼付２'!$B$2:$M$97,'データ完成'!I$1,FALSE))=TRUE,"",VLOOKUP($A30*10+1,'データ作成貼付２'!$B$2:$M$97,'データ完成'!I$1,FALSE))</f>
      </c>
      <c r="J30" s="25">
        <f>IF(ISERROR(VLOOKUP($A30*10+2,'データ作成貼付２'!$B$2:$M$97,'データ完成'!J$1,FALSE))=TRUE,"",VLOOKUP($A30*10+2,'データ作成貼付２'!$B$2:$M$97,'データ完成'!J$1,FALSE))</f>
      </c>
      <c r="K30" s="25">
        <f>IF(ISERROR(VLOOKUP($A30*10+3,'データ作成貼付２'!$B$2:$M$97,'データ完成'!K$1,FALSE))=TRUE,"",VLOOKUP($A30*10+3,'データ作成貼付２'!$B$2:$M$97,'データ完成'!K$1,FALSE))</f>
      </c>
      <c r="L30" s="25">
        <f>IF(I30="","",VLOOKUP(LEFT(I30,5),'初期設定1'!$E$19:$F$43,2,FALSE))</f>
      </c>
      <c r="M30" s="25">
        <f>IF(J30="","",VLOOKUP(LEFT(J30,5),'初期設定1'!$E$19:$F$43,2,FALSE))</f>
      </c>
      <c r="N30" s="25">
        <f>IF(K30="","",VLOOKUP(LEFT(K30,5),'初期設定1'!$E$19:$F$43,2,FALSE))</f>
      </c>
      <c r="O30" s="25">
        <f>IF(G30="","",VLOOKUP(VALUE(RIGHT(G30,6)),'学校番号'!$A$2:$B$51,2))</f>
      </c>
    </row>
    <row r="31" spans="1:15" ht="13.5">
      <c r="A31" s="17">
        <v>29</v>
      </c>
      <c r="B31" s="26">
        <f>IF(ISERROR(VLOOKUP($A31,'データ作成貼付２'!$A$2:$M$97,'データ完成'!B$1,FALSE))=TRUE,"",VLOOKUP($A31,'データ作成貼付２'!$A$2:$M$97,'データ完成'!B$1,FALSE))</f>
      </c>
      <c r="C31" s="25">
        <f>IF(ISERROR(VLOOKUP($A31,'データ作成貼付２'!$A$2:$M$97,'データ完成'!C$1,FALSE))=TRUE,"",VLOOKUP($A31,'データ作成貼付２'!$A$2:$M$97,'データ完成'!C$1,FALSE))</f>
      </c>
      <c r="D31" s="25">
        <f>IF(ISERROR(VLOOKUP($A31,'データ作成貼付２'!$A$2:$M$97,'データ完成'!D$1,FALSE))=TRUE,"",VLOOKUP($A31,'データ作成貼付２'!$A$2:$M$97,'データ完成'!D$1,FALSE))</f>
      </c>
      <c r="E31" s="25">
        <f>IF(ISERROR(VLOOKUP($A31,'データ作成貼付２'!$A$2:$M$97,'データ完成'!E$1,FALSE))=TRUE,"",VLOOKUP($A31,'データ作成貼付２'!$A$2:$M$97,'データ完成'!E$1,FALSE))</f>
      </c>
      <c r="F31" s="25">
        <f>IF(ISERROR(VLOOKUP($A31,'データ作成貼付２'!$A$2:$M$97,'データ完成'!F$1,FALSE))=TRUE,"",VLOOKUP($A31,'データ作成貼付２'!$A$2:$M$97,'データ完成'!F$1,FALSE))</f>
      </c>
      <c r="G31" s="25">
        <f>IF(ISERROR(VLOOKUP($A31,'データ作成貼付２'!$A$2:$M$97,'データ完成'!G$1,FALSE))=TRUE,"",VLOOKUP($A31,'データ作成貼付２'!$A$2:$M$97,'データ完成'!G$1,FALSE))</f>
      </c>
      <c r="H31" s="25">
        <f>IF(ISERROR(VLOOKUP($A31,'データ作成貼付２'!$A$2:$M$97,'データ完成'!H$1,FALSE))=TRUE,"",VLOOKUP($A31,'データ作成貼付２'!$A$2:$M$97,'データ完成'!H$1,FALSE))</f>
      </c>
      <c r="I31" s="25">
        <f>IF(ISERROR(VLOOKUP($A31*10+1,'データ作成貼付２'!$B$2:$M$97,'データ完成'!I$1,FALSE))=TRUE,"",VLOOKUP($A31*10+1,'データ作成貼付２'!$B$2:$M$97,'データ完成'!I$1,FALSE))</f>
      </c>
      <c r="J31" s="25">
        <f>IF(ISERROR(VLOOKUP($A31*10+2,'データ作成貼付２'!$B$2:$M$97,'データ完成'!J$1,FALSE))=TRUE,"",VLOOKUP($A31*10+2,'データ作成貼付２'!$B$2:$M$97,'データ完成'!J$1,FALSE))</f>
      </c>
      <c r="K31" s="25">
        <f>IF(ISERROR(VLOOKUP($A31*10+3,'データ作成貼付２'!$B$2:$M$97,'データ完成'!K$1,FALSE))=TRUE,"",VLOOKUP($A31*10+3,'データ作成貼付２'!$B$2:$M$97,'データ完成'!K$1,FALSE))</f>
      </c>
      <c r="L31" s="25">
        <f>IF(I31="","",VLOOKUP(LEFT(I31,5),'初期設定1'!$E$19:$F$43,2,FALSE))</f>
      </c>
      <c r="M31" s="25">
        <f>IF(J31="","",VLOOKUP(LEFT(J31,5),'初期設定1'!$E$19:$F$43,2,FALSE))</f>
      </c>
      <c r="N31" s="25">
        <f>IF(K31="","",VLOOKUP(LEFT(K31,5),'初期設定1'!$E$19:$F$43,2,FALSE))</f>
      </c>
      <c r="O31" s="25">
        <f>IF(G31="","",VLOOKUP(VALUE(RIGHT(G31,6)),'学校番号'!$A$2:$B$51,2))</f>
      </c>
    </row>
    <row r="32" spans="1:15" ht="13.5">
      <c r="A32" s="17">
        <v>30</v>
      </c>
      <c r="B32" s="26">
        <f>IF(ISERROR(VLOOKUP($A32,'データ作成貼付２'!$A$2:$M$97,'データ完成'!B$1,FALSE))=TRUE,"",VLOOKUP($A32,'データ作成貼付２'!$A$2:$M$97,'データ完成'!B$1,FALSE))</f>
      </c>
      <c r="C32" s="25">
        <f>IF(ISERROR(VLOOKUP($A32,'データ作成貼付２'!$A$2:$M$97,'データ完成'!C$1,FALSE))=TRUE,"",VLOOKUP($A32,'データ作成貼付２'!$A$2:$M$97,'データ完成'!C$1,FALSE))</f>
      </c>
      <c r="D32" s="25">
        <f>IF(ISERROR(VLOOKUP($A32,'データ作成貼付２'!$A$2:$M$97,'データ完成'!D$1,FALSE))=TRUE,"",VLOOKUP($A32,'データ作成貼付２'!$A$2:$M$97,'データ完成'!D$1,FALSE))</f>
      </c>
      <c r="E32" s="25">
        <f>IF(ISERROR(VLOOKUP($A32,'データ作成貼付２'!$A$2:$M$97,'データ完成'!E$1,FALSE))=TRUE,"",VLOOKUP($A32,'データ作成貼付２'!$A$2:$M$97,'データ完成'!E$1,FALSE))</f>
      </c>
      <c r="F32" s="25">
        <f>IF(ISERROR(VLOOKUP($A32,'データ作成貼付２'!$A$2:$M$97,'データ完成'!F$1,FALSE))=TRUE,"",VLOOKUP($A32,'データ作成貼付２'!$A$2:$M$97,'データ完成'!F$1,FALSE))</f>
      </c>
      <c r="G32" s="25">
        <f>IF(ISERROR(VLOOKUP($A32,'データ作成貼付２'!$A$2:$M$97,'データ完成'!G$1,FALSE))=TRUE,"",VLOOKUP($A32,'データ作成貼付２'!$A$2:$M$97,'データ完成'!G$1,FALSE))</f>
      </c>
      <c r="H32" s="25">
        <f>IF(ISERROR(VLOOKUP($A32,'データ作成貼付２'!$A$2:$M$97,'データ完成'!H$1,FALSE))=TRUE,"",VLOOKUP($A32,'データ作成貼付２'!$A$2:$M$97,'データ完成'!H$1,FALSE))</f>
      </c>
      <c r="I32" s="25">
        <f>IF(ISERROR(VLOOKUP($A32*10+1,'データ作成貼付２'!$B$2:$M$97,'データ完成'!I$1,FALSE))=TRUE,"",VLOOKUP($A32*10+1,'データ作成貼付２'!$B$2:$M$97,'データ完成'!I$1,FALSE))</f>
      </c>
      <c r="J32" s="25">
        <f>IF(ISERROR(VLOOKUP($A32*10+2,'データ作成貼付２'!$B$2:$M$97,'データ完成'!J$1,FALSE))=TRUE,"",VLOOKUP($A32*10+2,'データ作成貼付２'!$B$2:$M$97,'データ完成'!J$1,FALSE))</f>
      </c>
      <c r="K32" s="25">
        <f>IF(ISERROR(VLOOKUP($A32*10+3,'データ作成貼付２'!$B$2:$M$97,'データ完成'!K$1,FALSE))=TRUE,"",VLOOKUP($A32*10+3,'データ作成貼付２'!$B$2:$M$97,'データ完成'!K$1,FALSE))</f>
      </c>
      <c r="L32" s="25">
        <f>IF(I32="","",VLOOKUP(LEFT(I32,5),'初期設定1'!$E$19:$F$43,2,FALSE))</f>
      </c>
      <c r="M32" s="25">
        <f>IF(J32="","",VLOOKUP(LEFT(J32,5),'初期設定1'!$E$19:$F$43,2,FALSE))</f>
      </c>
      <c r="N32" s="25">
        <f>IF(K32="","",VLOOKUP(LEFT(K32,5),'初期設定1'!$E$19:$F$43,2,FALSE))</f>
      </c>
      <c r="O32" s="25">
        <f>IF(G32="","",VLOOKUP(VALUE(RIGHT(G32,6)),'学校番号'!$A$2:$B$51,2))</f>
      </c>
    </row>
    <row r="33" spans="1:15" ht="13.5">
      <c r="A33" s="17">
        <v>31</v>
      </c>
      <c r="B33" s="26">
        <f>IF(ISERROR(VLOOKUP($A33,'データ作成貼付２'!$A$2:$M$97,'データ完成'!B$1,FALSE))=TRUE,"",VLOOKUP($A33,'データ作成貼付２'!$A$2:$M$97,'データ完成'!B$1,FALSE))</f>
      </c>
      <c r="C33" s="25">
        <f>IF(ISERROR(VLOOKUP($A33,'データ作成貼付２'!$A$2:$M$97,'データ完成'!C$1,FALSE))=TRUE,"",VLOOKUP($A33,'データ作成貼付２'!$A$2:$M$97,'データ完成'!C$1,FALSE))</f>
      </c>
      <c r="D33" s="25">
        <f>IF(ISERROR(VLOOKUP($A33,'データ作成貼付２'!$A$2:$M$97,'データ完成'!D$1,FALSE))=TRUE,"",VLOOKUP($A33,'データ作成貼付２'!$A$2:$M$97,'データ完成'!D$1,FALSE))</f>
      </c>
      <c r="E33" s="25">
        <f>IF(ISERROR(VLOOKUP($A33,'データ作成貼付２'!$A$2:$M$97,'データ完成'!E$1,FALSE))=TRUE,"",VLOOKUP($A33,'データ作成貼付２'!$A$2:$M$97,'データ完成'!E$1,FALSE))</f>
      </c>
      <c r="F33" s="25">
        <f>IF(ISERROR(VLOOKUP($A33,'データ作成貼付２'!$A$2:$M$97,'データ完成'!F$1,FALSE))=TRUE,"",VLOOKUP($A33,'データ作成貼付２'!$A$2:$M$97,'データ完成'!F$1,FALSE))</f>
      </c>
      <c r="G33" s="25">
        <f>IF(ISERROR(VLOOKUP($A33,'データ作成貼付２'!$A$2:$M$97,'データ完成'!G$1,FALSE))=TRUE,"",VLOOKUP($A33,'データ作成貼付２'!$A$2:$M$97,'データ完成'!G$1,FALSE))</f>
      </c>
      <c r="H33" s="25">
        <f>IF(ISERROR(VLOOKUP($A33,'データ作成貼付２'!$A$2:$M$97,'データ完成'!H$1,FALSE))=TRUE,"",VLOOKUP($A33,'データ作成貼付２'!$A$2:$M$97,'データ完成'!H$1,FALSE))</f>
      </c>
      <c r="I33" s="25">
        <f>IF(ISERROR(VLOOKUP($A33*10+1,'データ作成貼付２'!$B$2:$M$97,'データ完成'!I$1,FALSE))=TRUE,"",VLOOKUP($A33*10+1,'データ作成貼付２'!$B$2:$M$97,'データ完成'!I$1,FALSE))</f>
      </c>
      <c r="J33" s="25">
        <f>IF(ISERROR(VLOOKUP($A33*10+2,'データ作成貼付２'!$B$2:$M$97,'データ完成'!J$1,FALSE))=TRUE,"",VLOOKUP($A33*10+2,'データ作成貼付２'!$B$2:$M$97,'データ完成'!J$1,FALSE))</f>
      </c>
      <c r="K33" s="25">
        <f>IF(ISERROR(VLOOKUP($A33*10+3,'データ作成貼付２'!$B$2:$M$97,'データ完成'!K$1,FALSE))=TRUE,"",VLOOKUP($A33*10+3,'データ作成貼付２'!$B$2:$M$97,'データ完成'!K$1,FALSE))</f>
      </c>
      <c r="L33" s="25">
        <f>IF(I33="","",VLOOKUP(LEFT(I33,5),'初期設定1'!$E$19:$F$43,2,FALSE))</f>
      </c>
      <c r="M33" s="25">
        <f>IF(J33="","",VLOOKUP(LEFT(J33,5),'初期設定1'!$E$19:$F$43,2,FALSE))</f>
      </c>
      <c r="N33" s="25">
        <f>IF(K33="","",VLOOKUP(LEFT(K33,5),'初期設定1'!$E$19:$F$43,2,FALSE))</f>
      </c>
      <c r="O33" s="25">
        <f>IF(G33="","",VLOOKUP(VALUE(RIGHT(G33,6)),'学校番号'!$A$2:$B$51,2))</f>
      </c>
    </row>
    <row r="34" spans="1:15" ht="13.5">
      <c r="A34" s="17">
        <v>32</v>
      </c>
      <c r="B34" s="26">
        <f>IF(ISERROR(VLOOKUP($A34,'データ作成貼付２'!$A$2:$M$97,'データ完成'!B$1,FALSE))=TRUE,"",VLOOKUP($A34,'データ作成貼付２'!$A$2:$M$97,'データ完成'!B$1,FALSE))</f>
      </c>
      <c r="C34" s="25">
        <f>IF(ISERROR(VLOOKUP($A34,'データ作成貼付２'!$A$2:$M$97,'データ完成'!C$1,FALSE))=TRUE,"",VLOOKUP($A34,'データ作成貼付２'!$A$2:$M$97,'データ完成'!C$1,FALSE))</f>
      </c>
      <c r="D34" s="25">
        <f>IF(ISERROR(VLOOKUP($A34,'データ作成貼付２'!$A$2:$M$97,'データ完成'!D$1,FALSE))=TRUE,"",VLOOKUP($A34,'データ作成貼付２'!$A$2:$M$97,'データ完成'!D$1,FALSE))</f>
      </c>
      <c r="E34" s="25">
        <f>IF(ISERROR(VLOOKUP($A34,'データ作成貼付２'!$A$2:$M$97,'データ完成'!E$1,FALSE))=TRUE,"",VLOOKUP($A34,'データ作成貼付２'!$A$2:$M$97,'データ完成'!E$1,FALSE))</f>
      </c>
      <c r="F34" s="25">
        <f>IF(ISERROR(VLOOKUP($A34,'データ作成貼付２'!$A$2:$M$97,'データ完成'!F$1,FALSE))=TRUE,"",VLOOKUP($A34,'データ作成貼付２'!$A$2:$M$97,'データ完成'!F$1,FALSE))</f>
      </c>
      <c r="G34" s="25">
        <f>IF(ISERROR(VLOOKUP($A34,'データ作成貼付２'!$A$2:$M$97,'データ完成'!G$1,FALSE))=TRUE,"",VLOOKUP($A34,'データ作成貼付２'!$A$2:$M$97,'データ完成'!G$1,FALSE))</f>
      </c>
      <c r="H34" s="25">
        <f>IF(ISERROR(VLOOKUP($A34,'データ作成貼付２'!$A$2:$M$97,'データ完成'!H$1,FALSE))=TRUE,"",VLOOKUP($A34,'データ作成貼付２'!$A$2:$M$97,'データ完成'!H$1,FALSE))</f>
      </c>
      <c r="I34" s="25">
        <f>IF(ISERROR(VLOOKUP($A34*10+1,'データ作成貼付２'!$B$2:$M$97,'データ完成'!I$1,FALSE))=TRUE,"",VLOOKUP($A34*10+1,'データ作成貼付２'!$B$2:$M$97,'データ完成'!I$1,FALSE))</f>
      </c>
      <c r="J34" s="25">
        <f>IF(ISERROR(VLOOKUP($A34*10+2,'データ作成貼付２'!$B$2:$M$97,'データ完成'!J$1,FALSE))=TRUE,"",VLOOKUP($A34*10+2,'データ作成貼付２'!$B$2:$M$97,'データ完成'!J$1,FALSE))</f>
      </c>
      <c r="K34" s="25">
        <f>IF(ISERROR(VLOOKUP($A34*10+3,'データ作成貼付２'!$B$2:$M$97,'データ完成'!K$1,FALSE))=TRUE,"",VLOOKUP($A34*10+3,'データ作成貼付２'!$B$2:$M$97,'データ完成'!K$1,FALSE))</f>
      </c>
      <c r="L34" s="25">
        <f>IF(I34="","",VLOOKUP(LEFT(I34,5),'初期設定1'!$E$19:$F$43,2,FALSE))</f>
      </c>
      <c r="M34" s="25">
        <f>IF(J34="","",VLOOKUP(LEFT(J34,5),'初期設定1'!$E$19:$F$43,2,FALSE))</f>
      </c>
      <c r="N34" s="25">
        <f>IF(K34="","",VLOOKUP(LEFT(K34,5),'初期設定1'!$E$19:$F$43,2,FALSE))</f>
      </c>
      <c r="O34" s="25">
        <f>IF(G34="","",VLOOKUP(VALUE(RIGHT(G34,6)),'学校番号'!$A$2:$B$51,2))</f>
      </c>
    </row>
    <row r="35" spans="1:15" ht="13.5">
      <c r="A35" s="17">
        <v>33</v>
      </c>
      <c r="B35" s="26">
        <f>IF(ISERROR(VLOOKUP($A35,'データ作成貼付２'!$A$2:$M$97,'データ完成'!B$1,FALSE))=TRUE,"",VLOOKUP($A35,'データ作成貼付２'!$A$2:$M$97,'データ完成'!B$1,FALSE))</f>
      </c>
      <c r="C35" s="25">
        <f>IF(ISERROR(VLOOKUP($A35,'データ作成貼付２'!$A$2:$M$97,'データ完成'!C$1,FALSE))=TRUE,"",VLOOKUP($A35,'データ作成貼付２'!$A$2:$M$97,'データ完成'!C$1,FALSE))</f>
      </c>
      <c r="D35" s="25">
        <f>IF(ISERROR(VLOOKUP($A35,'データ作成貼付２'!$A$2:$M$97,'データ完成'!D$1,FALSE))=TRUE,"",VLOOKUP($A35,'データ作成貼付２'!$A$2:$M$97,'データ完成'!D$1,FALSE))</f>
      </c>
      <c r="E35" s="25">
        <f>IF(ISERROR(VLOOKUP($A35,'データ作成貼付２'!$A$2:$M$97,'データ完成'!E$1,FALSE))=TRUE,"",VLOOKUP($A35,'データ作成貼付２'!$A$2:$M$97,'データ完成'!E$1,FALSE))</f>
      </c>
      <c r="F35" s="25">
        <f>IF(ISERROR(VLOOKUP($A35,'データ作成貼付２'!$A$2:$M$97,'データ完成'!F$1,FALSE))=TRUE,"",VLOOKUP($A35,'データ作成貼付２'!$A$2:$M$97,'データ完成'!F$1,FALSE))</f>
      </c>
      <c r="G35" s="25">
        <f>IF(ISERROR(VLOOKUP($A35,'データ作成貼付２'!$A$2:$M$97,'データ完成'!G$1,FALSE))=TRUE,"",VLOOKUP($A35,'データ作成貼付２'!$A$2:$M$97,'データ完成'!G$1,FALSE))</f>
      </c>
      <c r="H35" s="25">
        <f>IF(ISERROR(VLOOKUP($A35,'データ作成貼付２'!$A$2:$M$97,'データ完成'!H$1,FALSE))=TRUE,"",VLOOKUP($A35,'データ作成貼付２'!$A$2:$M$97,'データ完成'!H$1,FALSE))</f>
      </c>
      <c r="I35" s="25">
        <f>IF(ISERROR(VLOOKUP($A35*10+1,'データ作成貼付２'!$B$2:$M$97,'データ完成'!I$1,FALSE))=TRUE,"",VLOOKUP($A35*10+1,'データ作成貼付２'!$B$2:$M$97,'データ完成'!I$1,FALSE))</f>
      </c>
      <c r="J35" s="25">
        <f>IF(ISERROR(VLOOKUP($A35*10+2,'データ作成貼付２'!$B$2:$M$97,'データ完成'!J$1,FALSE))=TRUE,"",VLOOKUP($A35*10+2,'データ作成貼付２'!$B$2:$M$97,'データ完成'!J$1,FALSE))</f>
      </c>
      <c r="K35" s="25">
        <f>IF(ISERROR(VLOOKUP($A35*10+3,'データ作成貼付２'!$B$2:$M$97,'データ完成'!K$1,FALSE))=TRUE,"",VLOOKUP($A35*10+3,'データ作成貼付２'!$B$2:$M$97,'データ完成'!K$1,FALSE))</f>
      </c>
      <c r="L35" s="25">
        <f>IF(I35="","",VLOOKUP(LEFT(I35,5),'初期設定1'!$E$19:$F$43,2,FALSE))</f>
      </c>
      <c r="M35" s="25">
        <f>IF(J35="","",VLOOKUP(LEFT(J35,5),'初期設定1'!$E$19:$F$43,2,FALSE))</f>
      </c>
      <c r="N35" s="25">
        <f>IF(K35="","",VLOOKUP(LEFT(K35,5),'初期設定1'!$E$19:$F$43,2,FALSE))</f>
      </c>
      <c r="O35" s="25">
        <f>IF(G35="","",VLOOKUP(VALUE(RIGHT(G35,6)),'学校番号'!$A$2:$B$51,2))</f>
      </c>
    </row>
    <row r="36" spans="1:15" ht="13.5">
      <c r="A36" s="17">
        <v>34</v>
      </c>
      <c r="B36" s="26">
        <f>IF(ISERROR(VLOOKUP($A36,'データ作成貼付２'!$A$2:$M$97,'データ完成'!B$1,FALSE))=TRUE,"",VLOOKUP($A36,'データ作成貼付２'!$A$2:$M$97,'データ完成'!B$1,FALSE))</f>
      </c>
      <c r="C36" s="25">
        <f>IF(ISERROR(VLOOKUP($A36,'データ作成貼付２'!$A$2:$M$97,'データ完成'!C$1,FALSE))=TRUE,"",VLOOKUP($A36,'データ作成貼付２'!$A$2:$M$97,'データ完成'!C$1,FALSE))</f>
      </c>
      <c r="D36" s="25">
        <f>IF(ISERROR(VLOOKUP($A36,'データ作成貼付２'!$A$2:$M$97,'データ完成'!D$1,FALSE))=TRUE,"",VLOOKUP($A36,'データ作成貼付２'!$A$2:$M$97,'データ完成'!D$1,FALSE))</f>
      </c>
      <c r="E36" s="25">
        <f>IF(ISERROR(VLOOKUP($A36,'データ作成貼付２'!$A$2:$M$97,'データ完成'!E$1,FALSE))=TRUE,"",VLOOKUP($A36,'データ作成貼付２'!$A$2:$M$97,'データ完成'!E$1,FALSE))</f>
      </c>
      <c r="F36" s="25">
        <f>IF(ISERROR(VLOOKUP($A36,'データ作成貼付２'!$A$2:$M$97,'データ完成'!F$1,FALSE))=TRUE,"",VLOOKUP($A36,'データ作成貼付２'!$A$2:$M$97,'データ完成'!F$1,FALSE))</f>
      </c>
      <c r="G36" s="25">
        <f>IF(ISERROR(VLOOKUP($A36,'データ作成貼付２'!$A$2:$M$97,'データ完成'!G$1,FALSE))=TRUE,"",VLOOKUP($A36,'データ作成貼付２'!$A$2:$M$97,'データ完成'!G$1,FALSE))</f>
      </c>
      <c r="H36" s="25">
        <f>IF(ISERROR(VLOOKUP($A36,'データ作成貼付２'!$A$2:$M$97,'データ完成'!H$1,FALSE))=TRUE,"",VLOOKUP($A36,'データ作成貼付２'!$A$2:$M$97,'データ完成'!H$1,FALSE))</f>
      </c>
      <c r="I36" s="25">
        <f>IF(ISERROR(VLOOKUP($A36*10+1,'データ作成貼付２'!$B$2:$M$97,'データ完成'!I$1,FALSE))=TRUE,"",VLOOKUP($A36*10+1,'データ作成貼付２'!$B$2:$M$97,'データ完成'!I$1,FALSE))</f>
      </c>
      <c r="J36" s="25">
        <f>IF(ISERROR(VLOOKUP($A36*10+2,'データ作成貼付２'!$B$2:$M$97,'データ完成'!J$1,FALSE))=TRUE,"",VLOOKUP($A36*10+2,'データ作成貼付２'!$B$2:$M$97,'データ完成'!J$1,FALSE))</f>
      </c>
      <c r="K36" s="25">
        <f>IF(ISERROR(VLOOKUP($A36*10+3,'データ作成貼付２'!$B$2:$M$97,'データ完成'!K$1,FALSE))=TRUE,"",VLOOKUP($A36*10+3,'データ作成貼付２'!$B$2:$M$97,'データ完成'!K$1,FALSE))</f>
      </c>
      <c r="L36" s="25">
        <f>IF(I36="","",VLOOKUP(LEFT(I36,5),'初期設定1'!$E$19:$F$43,2,FALSE))</f>
      </c>
      <c r="M36" s="25">
        <f>IF(J36="","",VLOOKUP(LEFT(J36,5),'初期設定1'!$E$19:$F$43,2,FALSE))</f>
      </c>
      <c r="N36" s="25">
        <f>IF(K36="","",VLOOKUP(LEFT(K36,5),'初期設定1'!$E$19:$F$43,2,FALSE))</f>
      </c>
      <c r="O36" s="25">
        <f>IF(G36="","",VLOOKUP(VALUE(RIGHT(G36,6)),'学校番号'!$A$2:$B$51,2))</f>
      </c>
    </row>
    <row r="37" spans="1:15" ht="13.5">
      <c r="A37" s="17">
        <v>35</v>
      </c>
      <c r="B37" s="26">
        <f>IF(ISERROR(VLOOKUP($A37,'データ作成貼付２'!$A$2:$M$97,'データ完成'!B$1,FALSE))=TRUE,"",VLOOKUP($A37,'データ作成貼付２'!$A$2:$M$97,'データ完成'!B$1,FALSE))</f>
      </c>
      <c r="C37" s="25">
        <f>IF(ISERROR(VLOOKUP($A37,'データ作成貼付２'!$A$2:$M$97,'データ完成'!C$1,FALSE))=TRUE,"",VLOOKUP($A37,'データ作成貼付２'!$A$2:$M$97,'データ完成'!C$1,FALSE))</f>
      </c>
      <c r="D37" s="25">
        <f>IF(ISERROR(VLOOKUP($A37,'データ作成貼付２'!$A$2:$M$97,'データ完成'!D$1,FALSE))=TRUE,"",VLOOKUP($A37,'データ作成貼付２'!$A$2:$M$97,'データ完成'!D$1,FALSE))</f>
      </c>
      <c r="E37" s="25">
        <f>IF(ISERROR(VLOOKUP($A37,'データ作成貼付２'!$A$2:$M$97,'データ完成'!E$1,FALSE))=TRUE,"",VLOOKUP($A37,'データ作成貼付２'!$A$2:$M$97,'データ完成'!E$1,FALSE))</f>
      </c>
      <c r="F37" s="25">
        <f>IF(ISERROR(VLOOKUP($A37,'データ作成貼付２'!$A$2:$M$97,'データ完成'!F$1,FALSE))=TRUE,"",VLOOKUP($A37,'データ作成貼付２'!$A$2:$M$97,'データ完成'!F$1,FALSE))</f>
      </c>
      <c r="G37" s="25">
        <f>IF(ISERROR(VLOOKUP($A37,'データ作成貼付２'!$A$2:$M$97,'データ完成'!G$1,FALSE))=TRUE,"",VLOOKUP($A37,'データ作成貼付２'!$A$2:$M$97,'データ完成'!G$1,FALSE))</f>
      </c>
      <c r="H37" s="25">
        <f>IF(ISERROR(VLOOKUP($A37,'データ作成貼付２'!$A$2:$M$97,'データ完成'!H$1,FALSE))=TRUE,"",VLOOKUP($A37,'データ作成貼付２'!$A$2:$M$97,'データ完成'!H$1,FALSE))</f>
      </c>
      <c r="I37" s="25">
        <f>IF(ISERROR(VLOOKUP($A37*10+1,'データ作成貼付２'!$B$2:$M$97,'データ完成'!I$1,FALSE))=TRUE,"",VLOOKUP($A37*10+1,'データ作成貼付２'!$B$2:$M$97,'データ完成'!I$1,FALSE))</f>
      </c>
      <c r="J37" s="25">
        <f>IF(ISERROR(VLOOKUP($A37*10+2,'データ作成貼付２'!$B$2:$M$97,'データ完成'!J$1,FALSE))=TRUE,"",VLOOKUP($A37*10+2,'データ作成貼付２'!$B$2:$M$97,'データ完成'!J$1,FALSE))</f>
      </c>
      <c r="K37" s="25">
        <f>IF(ISERROR(VLOOKUP($A37*10+3,'データ作成貼付２'!$B$2:$M$97,'データ完成'!K$1,FALSE))=TRUE,"",VLOOKUP($A37*10+3,'データ作成貼付２'!$B$2:$M$97,'データ完成'!K$1,FALSE))</f>
      </c>
      <c r="L37" s="25">
        <f>IF(I37="","",VLOOKUP(LEFT(I37,5),'初期設定1'!$E$19:$F$43,2,FALSE))</f>
      </c>
      <c r="M37" s="25">
        <f>IF(J37="","",VLOOKUP(LEFT(J37,5),'初期設定1'!$E$19:$F$43,2,FALSE))</f>
      </c>
      <c r="N37" s="25">
        <f>IF(K37="","",VLOOKUP(LEFT(K37,5),'初期設定1'!$E$19:$F$43,2,FALSE))</f>
      </c>
      <c r="O37" s="25">
        <f>IF(G37="","",VLOOKUP(VALUE(RIGHT(G37,6)),'学校番号'!$A$2:$B$51,2))</f>
      </c>
    </row>
    <row r="38" spans="1:15" ht="13.5">
      <c r="A38" s="17">
        <v>36</v>
      </c>
      <c r="B38" s="26">
        <f>IF(ISERROR(VLOOKUP($A38,'データ作成貼付２'!$A$2:$M$97,'データ完成'!B$1,FALSE))=TRUE,"",VLOOKUP($A38,'データ作成貼付２'!$A$2:$M$97,'データ完成'!B$1,FALSE))</f>
      </c>
      <c r="C38" s="25">
        <f>IF(ISERROR(VLOOKUP($A38,'データ作成貼付２'!$A$2:$M$97,'データ完成'!C$1,FALSE))=TRUE,"",VLOOKUP($A38,'データ作成貼付２'!$A$2:$M$97,'データ完成'!C$1,FALSE))</f>
      </c>
      <c r="D38" s="25">
        <f>IF(ISERROR(VLOOKUP($A38,'データ作成貼付２'!$A$2:$M$97,'データ完成'!D$1,FALSE))=TRUE,"",VLOOKUP($A38,'データ作成貼付２'!$A$2:$M$97,'データ完成'!D$1,FALSE))</f>
      </c>
      <c r="E38" s="25">
        <f>IF(ISERROR(VLOOKUP($A38,'データ作成貼付２'!$A$2:$M$97,'データ完成'!E$1,FALSE))=TRUE,"",VLOOKUP($A38,'データ作成貼付２'!$A$2:$M$97,'データ完成'!E$1,FALSE))</f>
      </c>
      <c r="F38" s="25">
        <f>IF(ISERROR(VLOOKUP($A38,'データ作成貼付２'!$A$2:$M$97,'データ完成'!F$1,FALSE))=TRUE,"",VLOOKUP($A38,'データ作成貼付２'!$A$2:$M$97,'データ完成'!F$1,FALSE))</f>
      </c>
      <c r="G38" s="25">
        <f>IF(ISERROR(VLOOKUP($A38,'データ作成貼付２'!$A$2:$M$97,'データ完成'!G$1,FALSE))=TRUE,"",VLOOKUP($A38,'データ作成貼付２'!$A$2:$M$97,'データ完成'!G$1,FALSE))</f>
      </c>
      <c r="H38" s="25">
        <f>IF(ISERROR(VLOOKUP($A38,'データ作成貼付２'!$A$2:$M$97,'データ完成'!H$1,FALSE))=TRUE,"",VLOOKUP($A38,'データ作成貼付２'!$A$2:$M$97,'データ完成'!H$1,FALSE))</f>
      </c>
      <c r="I38" s="25">
        <f>IF(ISERROR(VLOOKUP($A38*10+1,'データ作成貼付２'!$B$2:$M$97,'データ完成'!I$1,FALSE))=TRUE,"",VLOOKUP($A38*10+1,'データ作成貼付２'!$B$2:$M$97,'データ完成'!I$1,FALSE))</f>
      </c>
      <c r="J38" s="25">
        <f>IF(ISERROR(VLOOKUP($A38*10+2,'データ作成貼付２'!$B$2:$M$97,'データ完成'!J$1,FALSE))=TRUE,"",VLOOKUP($A38*10+2,'データ作成貼付２'!$B$2:$M$97,'データ完成'!J$1,FALSE))</f>
      </c>
      <c r="K38" s="25">
        <f>IF(ISERROR(VLOOKUP($A38*10+3,'データ作成貼付２'!$B$2:$M$97,'データ完成'!K$1,FALSE))=TRUE,"",VLOOKUP($A38*10+3,'データ作成貼付２'!$B$2:$M$97,'データ完成'!K$1,FALSE))</f>
      </c>
      <c r="L38" s="25">
        <f>IF(I38="","",VLOOKUP(LEFT(I38,5),'初期設定1'!$E$19:$F$43,2,FALSE))</f>
      </c>
      <c r="M38" s="25">
        <f>IF(J38="","",VLOOKUP(LEFT(J38,5),'初期設定1'!$E$19:$F$43,2,FALSE))</f>
      </c>
      <c r="N38" s="25">
        <f>IF(K38="","",VLOOKUP(LEFT(K38,5),'初期設定1'!$E$19:$F$43,2,FALSE))</f>
      </c>
      <c r="O38" s="25">
        <f>IF(G38="","",VLOOKUP(VALUE(RIGHT(G38,6)),'学校番号'!$A$2:$B$51,2))</f>
      </c>
    </row>
    <row r="39" spans="1:15" ht="13.5">
      <c r="A39" s="17">
        <v>37</v>
      </c>
      <c r="B39" s="26">
        <f>IF(ISERROR(VLOOKUP($A39,'データ作成貼付２'!$A$2:$M$97,'データ完成'!B$1,FALSE))=TRUE,"",VLOOKUP($A39,'データ作成貼付２'!$A$2:$M$97,'データ完成'!B$1,FALSE))</f>
      </c>
      <c r="C39" s="25">
        <f>IF(ISERROR(VLOOKUP($A39,'データ作成貼付２'!$A$2:$M$97,'データ完成'!C$1,FALSE))=TRUE,"",VLOOKUP($A39,'データ作成貼付２'!$A$2:$M$97,'データ完成'!C$1,FALSE))</f>
      </c>
      <c r="D39" s="25">
        <f>IF(ISERROR(VLOOKUP($A39,'データ作成貼付２'!$A$2:$M$97,'データ完成'!D$1,FALSE))=TRUE,"",VLOOKUP($A39,'データ作成貼付２'!$A$2:$M$97,'データ完成'!D$1,FALSE))</f>
      </c>
      <c r="E39" s="25">
        <f>IF(ISERROR(VLOOKUP($A39,'データ作成貼付２'!$A$2:$M$97,'データ完成'!E$1,FALSE))=TRUE,"",VLOOKUP($A39,'データ作成貼付２'!$A$2:$M$97,'データ完成'!E$1,FALSE))</f>
      </c>
      <c r="F39" s="25">
        <f>IF(ISERROR(VLOOKUP($A39,'データ作成貼付２'!$A$2:$M$97,'データ完成'!F$1,FALSE))=TRUE,"",VLOOKUP($A39,'データ作成貼付２'!$A$2:$M$97,'データ完成'!F$1,FALSE))</f>
      </c>
      <c r="G39" s="25">
        <f>IF(ISERROR(VLOOKUP($A39,'データ作成貼付２'!$A$2:$M$97,'データ完成'!G$1,FALSE))=TRUE,"",VLOOKUP($A39,'データ作成貼付２'!$A$2:$M$97,'データ完成'!G$1,FALSE))</f>
      </c>
      <c r="H39" s="25">
        <f>IF(ISERROR(VLOOKUP($A39,'データ作成貼付２'!$A$2:$M$97,'データ完成'!H$1,FALSE))=TRUE,"",VLOOKUP($A39,'データ作成貼付２'!$A$2:$M$97,'データ完成'!H$1,FALSE))</f>
      </c>
      <c r="I39" s="25">
        <f>IF(ISERROR(VLOOKUP($A39*10+1,'データ作成貼付２'!$B$2:$M$97,'データ完成'!I$1,FALSE))=TRUE,"",VLOOKUP($A39*10+1,'データ作成貼付２'!$B$2:$M$97,'データ完成'!I$1,FALSE))</f>
      </c>
      <c r="J39" s="25">
        <f>IF(ISERROR(VLOOKUP($A39*10+2,'データ作成貼付２'!$B$2:$M$97,'データ完成'!J$1,FALSE))=TRUE,"",VLOOKUP($A39*10+2,'データ作成貼付２'!$B$2:$M$97,'データ完成'!J$1,FALSE))</f>
      </c>
      <c r="K39" s="25">
        <f>IF(ISERROR(VLOOKUP($A39*10+3,'データ作成貼付２'!$B$2:$M$97,'データ完成'!K$1,FALSE))=TRUE,"",VLOOKUP($A39*10+3,'データ作成貼付２'!$B$2:$M$97,'データ完成'!K$1,FALSE))</f>
      </c>
      <c r="L39" s="25">
        <f>IF(I39="","",VLOOKUP(LEFT(I39,5),'初期設定1'!$E$19:$F$43,2,FALSE))</f>
      </c>
      <c r="M39" s="25">
        <f>IF(J39="","",VLOOKUP(LEFT(J39,5),'初期設定1'!$E$19:$F$43,2,FALSE))</f>
      </c>
      <c r="N39" s="25">
        <f>IF(K39="","",VLOOKUP(LEFT(K39,5),'初期設定1'!$E$19:$F$43,2,FALSE))</f>
      </c>
      <c r="O39" s="25">
        <f>IF(G39="","",VLOOKUP(VALUE(RIGHT(G39,6)),'学校番号'!$A$2:$B$51,2))</f>
      </c>
    </row>
    <row r="40" spans="1:15" ht="13.5">
      <c r="A40" s="17">
        <v>38</v>
      </c>
      <c r="B40" s="26">
        <f>IF(ISERROR(VLOOKUP($A40,'データ作成貼付２'!$A$2:$M$97,'データ完成'!B$1,FALSE))=TRUE,"",VLOOKUP($A40,'データ作成貼付２'!$A$2:$M$97,'データ完成'!B$1,FALSE))</f>
      </c>
      <c r="C40" s="25">
        <f>IF(ISERROR(VLOOKUP($A40,'データ作成貼付２'!$A$2:$M$97,'データ完成'!C$1,FALSE))=TRUE,"",VLOOKUP($A40,'データ作成貼付２'!$A$2:$M$97,'データ完成'!C$1,FALSE))</f>
      </c>
      <c r="D40" s="25">
        <f>IF(ISERROR(VLOOKUP($A40,'データ作成貼付２'!$A$2:$M$97,'データ完成'!D$1,FALSE))=TRUE,"",VLOOKUP($A40,'データ作成貼付２'!$A$2:$M$97,'データ完成'!D$1,FALSE))</f>
      </c>
      <c r="E40" s="25">
        <f>IF(ISERROR(VLOOKUP($A40,'データ作成貼付２'!$A$2:$M$97,'データ完成'!E$1,FALSE))=TRUE,"",VLOOKUP($A40,'データ作成貼付２'!$A$2:$M$97,'データ完成'!E$1,FALSE))</f>
      </c>
      <c r="F40" s="25">
        <f>IF(ISERROR(VLOOKUP($A40,'データ作成貼付２'!$A$2:$M$97,'データ完成'!F$1,FALSE))=TRUE,"",VLOOKUP($A40,'データ作成貼付２'!$A$2:$M$97,'データ完成'!F$1,FALSE))</f>
      </c>
      <c r="G40" s="25">
        <f>IF(ISERROR(VLOOKUP($A40,'データ作成貼付２'!$A$2:$M$97,'データ完成'!G$1,FALSE))=TRUE,"",VLOOKUP($A40,'データ作成貼付２'!$A$2:$M$97,'データ完成'!G$1,FALSE))</f>
      </c>
      <c r="H40" s="25">
        <f>IF(ISERROR(VLOOKUP($A40,'データ作成貼付２'!$A$2:$M$97,'データ完成'!H$1,FALSE))=TRUE,"",VLOOKUP($A40,'データ作成貼付２'!$A$2:$M$97,'データ完成'!H$1,FALSE))</f>
      </c>
      <c r="I40" s="25">
        <f>IF(ISERROR(VLOOKUP($A40*10+1,'データ作成貼付２'!$B$2:$M$97,'データ完成'!I$1,FALSE))=TRUE,"",VLOOKUP($A40*10+1,'データ作成貼付２'!$B$2:$M$97,'データ完成'!I$1,FALSE))</f>
      </c>
      <c r="J40" s="25">
        <f>IF(ISERROR(VLOOKUP($A40*10+2,'データ作成貼付２'!$B$2:$M$97,'データ完成'!J$1,FALSE))=TRUE,"",VLOOKUP($A40*10+2,'データ作成貼付２'!$B$2:$M$97,'データ完成'!J$1,FALSE))</f>
      </c>
      <c r="K40" s="25">
        <f>IF(ISERROR(VLOOKUP($A40*10+3,'データ作成貼付２'!$B$2:$M$97,'データ完成'!K$1,FALSE))=TRUE,"",VLOOKUP($A40*10+3,'データ作成貼付２'!$B$2:$M$97,'データ完成'!K$1,FALSE))</f>
      </c>
      <c r="L40" s="25">
        <f>IF(I40="","",VLOOKUP(LEFT(I40,5),'初期設定1'!$E$19:$F$43,2,FALSE))</f>
      </c>
      <c r="M40" s="25">
        <f>IF(J40="","",VLOOKUP(LEFT(J40,5),'初期設定1'!$E$19:$F$43,2,FALSE))</f>
      </c>
      <c r="N40" s="25">
        <f>IF(K40="","",VLOOKUP(LEFT(K40,5),'初期設定1'!$E$19:$F$43,2,FALSE))</f>
      </c>
      <c r="O40" s="25">
        <f>IF(G40="","",VLOOKUP(VALUE(RIGHT(G40,6)),'学校番号'!$A$2:$B$51,2))</f>
      </c>
    </row>
    <row r="41" spans="1:15" ht="13.5">
      <c r="A41" s="17">
        <v>39</v>
      </c>
      <c r="B41" s="26">
        <f>IF(ISERROR(VLOOKUP($A41,'データ作成貼付２'!$A$2:$M$97,'データ完成'!B$1,FALSE))=TRUE,"",VLOOKUP($A41,'データ作成貼付２'!$A$2:$M$97,'データ完成'!B$1,FALSE))</f>
      </c>
      <c r="C41" s="25">
        <f>IF(ISERROR(VLOOKUP($A41,'データ作成貼付２'!$A$2:$M$97,'データ完成'!C$1,FALSE))=TRUE,"",VLOOKUP($A41,'データ作成貼付２'!$A$2:$M$97,'データ完成'!C$1,FALSE))</f>
      </c>
      <c r="D41" s="25">
        <f>IF(ISERROR(VLOOKUP($A41,'データ作成貼付２'!$A$2:$M$97,'データ完成'!D$1,FALSE))=TRUE,"",VLOOKUP($A41,'データ作成貼付２'!$A$2:$M$97,'データ完成'!D$1,FALSE))</f>
      </c>
      <c r="E41" s="25">
        <f>IF(ISERROR(VLOOKUP($A41,'データ作成貼付２'!$A$2:$M$97,'データ完成'!E$1,FALSE))=TRUE,"",VLOOKUP($A41,'データ作成貼付２'!$A$2:$M$97,'データ完成'!E$1,FALSE))</f>
      </c>
      <c r="F41" s="25">
        <f>IF(ISERROR(VLOOKUP($A41,'データ作成貼付２'!$A$2:$M$97,'データ完成'!F$1,FALSE))=TRUE,"",VLOOKUP($A41,'データ作成貼付２'!$A$2:$M$97,'データ完成'!F$1,FALSE))</f>
      </c>
      <c r="G41" s="25">
        <f>IF(ISERROR(VLOOKUP($A41,'データ作成貼付２'!$A$2:$M$97,'データ完成'!G$1,FALSE))=TRUE,"",VLOOKUP($A41,'データ作成貼付２'!$A$2:$M$97,'データ完成'!G$1,FALSE))</f>
      </c>
      <c r="H41" s="25">
        <f>IF(ISERROR(VLOOKUP($A41,'データ作成貼付２'!$A$2:$M$97,'データ完成'!H$1,FALSE))=TRUE,"",VLOOKUP($A41,'データ作成貼付２'!$A$2:$M$97,'データ完成'!H$1,FALSE))</f>
      </c>
      <c r="I41" s="25">
        <f>IF(ISERROR(VLOOKUP($A41*10+1,'データ作成貼付２'!$B$2:$M$97,'データ完成'!I$1,FALSE))=TRUE,"",VLOOKUP($A41*10+1,'データ作成貼付２'!$B$2:$M$97,'データ完成'!I$1,FALSE))</f>
      </c>
      <c r="J41" s="25">
        <f>IF(ISERROR(VLOOKUP($A41*10+2,'データ作成貼付２'!$B$2:$M$97,'データ完成'!J$1,FALSE))=TRUE,"",VLOOKUP($A41*10+2,'データ作成貼付２'!$B$2:$M$97,'データ完成'!J$1,FALSE))</f>
      </c>
      <c r="K41" s="25">
        <f>IF(ISERROR(VLOOKUP($A41*10+3,'データ作成貼付２'!$B$2:$M$97,'データ完成'!K$1,FALSE))=TRUE,"",VLOOKUP($A41*10+3,'データ作成貼付２'!$B$2:$M$97,'データ完成'!K$1,FALSE))</f>
      </c>
      <c r="L41" s="25">
        <f>IF(I41="","",VLOOKUP(LEFT(I41,5),'初期設定1'!$E$19:$F$43,2,FALSE))</f>
      </c>
      <c r="M41" s="25">
        <f>IF(J41="","",VLOOKUP(LEFT(J41,5),'初期設定1'!$E$19:$F$43,2,FALSE))</f>
      </c>
      <c r="N41" s="25">
        <f>IF(K41="","",VLOOKUP(LEFT(K41,5),'初期設定1'!$E$19:$F$43,2,FALSE))</f>
      </c>
      <c r="O41" s="25">
        <f>IF(G41="","",VLOOKUP(VALUE(RIGHT(G41,6)),'学校番号'!$A$2:$B$51,2))</f>
      </c>
    </row>
    <row r="42" spans="1:15" ht="13.5">
      <c r="A42" s="17">
        <v>40</v>
      </c>
      <c r="B42" s="26">
        <f>IF(ISERROR(VLOOKUP($A42,'データ作成貼付２'!$A$2:$M$97,'データ完成'!B$1,FALSE))=TRUE,"",VLOOKUP($A42,'データ作成貼付２'!$A$2:$M$97,'データ完成'!B$1,FALSE))</f>
      </c>
      <c r="C42" s="25">
        <f>IF(ISERROR(VLOOKUP($A42,'データ作成貼付２'!$A$2:$M$97,'データ完成'!C$1,FALSE))=TRUE,"",VLOOKUP($A42,'データ作成貼付２'!$A$2:$M$97,'データ完成'!C$1,FALSE))</f>
      </c>
      <c r="D42" s="25">
        <f>IF(ISERROR(VLOOKUP($A42,'データ作成貼付２'!$A$2:$M$97,'データ完成'!D$1,FALSE))=TRUE,"",VLOOKUP($A42,'データ作成貼付２'!$A$2:$M$97,'データ完成'!D$1,FALSE))</f>
      </c>
      <c r="E42" s="25">
        <f>IF(ISERROR(VLOOKUP($A42,'データ作成貼付２'!$A$2:$M$97,'データ完成'!E$1,FALSE))=TRUE,"",VLOOKUP($A42,'データ作成貼付２'!$A$2:$M$97,'データ完成'!E$1,FALSE))</f>
      </c>
      <c r="F42" s="25">
        <f>IF(ISERROR(VLOOKUP($A42,'データ作成貼付２'!$A$2:$M$97,'データ完成'!F$1,FALSE))=TRUE,"",VLOOKUP($A42,'データ作成貼付２'!$A$2:$M$97,'データ完成'!F$1,FALSE))</f>
      </c>
      <c r="G42" s="25">
        <f>IF(ISERROR(VLOOKUP($A42,'データ作成貼付２'!$A$2:$M$97,'データ完成'!G$1,FALSE))=TRUE,"",VLOOKUP($A42,'データ作成貼付２'!$A$2:$M$97,'データ完成'!G$1,FALSE))</f>
      </c>
      <c r="H42" s="25">
        <f>IF(ISERROR(VLOOKUP($A42,'データ作成貼付２'!$A$2:$M$97,'データ完成'!H$1,FALSE))=TRUE,"",VLOOKUP($A42,'データ作成貼付２'!$A$2:$M$97,'データ完成'!H$1,FALSE))</f>
      </c>
      <c r="I42" s="25">
        <f>IF(ISERROR(VLOOKUP($A42*10+1,'データ作成貼付２'!$B$2:$M$97,'データ完成'!I$1,FALSE))=TRUE,"",VLOOKUP($A42*10+1,'データ作成貼付２'!$B$2:$M$97,'データ完成'!I$1,FALSE))</f>
      </c>
      <c r="J42" s="25">
        <f>IF(ISERROR(VLOOKUP($A42*10+2,'データ作成貼付２'!$B$2:$M$97,'データ完成'!J$1,FALSE))=TRUE,"",VLOOKUP($A42*10+2,'データ作成貼付２'!$B$2:$M$97,'データ完成'!J$1,FALSE))</f>
      </c>
      <c r="K42" s="25">
        <f>IF(ISERROR(VLOOKUP($A42*10+3,'データ作成貼付２'!$B$2:$M$97,'データ完成'!K$1,FALSE))=TRUE,"",VLOOKUP($A42*10+3,'データ作成貼付２'!$B$2:$M$97,'データ完成'!K$1,FALSE))</f>
      </c>
      <c r="L42" s="25">
        <f>IF(I42="","",VLOOKUP(LEFT(I42,5),'初期設定1'!$E$19:$F$43,2,FALSE))</f>
      </c>
      <c r="M42" s="25">
        <f>IF(J42="","",VLOOKUP(LEFT(J42,5),'初期設定1'!$E$19:$F$43,2,FALSE))</f>
      </c>
      <c r="N42" s="25">
        <f>IF(K42="","",VLOOKUP(LEFT(K42,5),'初期設定1'!$E$19:$F$43,2,FALSE))</f>
      </c>
      <c r="O42" s="25">
        <f>IF(G42="","",VLOOKUP(VALUE(RIGHT(G42,6)),'学校番号'!$A$2:$B$51,2))</f>
      </c>
    </row>
    <row r="43" spans="1:15" ht="13.5">
      <c r="A43" s="17">
        <v>41</v>
      </c>
      <c r="B43" s="26">
        <f>IF(ISERROR(VLOOKUP($A43,'データ作成貼付２'!$A$2:$M$97,'データ完成'!B$1,FALSE))=TRUE,"",VLOOKUP($A43,'データ作成貼付２'!$A$2:$M$97,'データ完成'!B$1,FALSE))</f>
      </c>
      <c r="C43" s="25">
        <f>IF(ISERROR(VLOOKUP($A43,'データ作成貼付２'!$A$2:$M$97,'データ完成'!C$1,FALSE))=TRUE,"",VLOOKUP($A43,'データ作成貼付２'!$A$2:$M$97,'データ完成'!C$1,FALSE))</f>
      </c>
      <c r="D43" s="25">
        <f>IF(ISERROR(VLOOKUP($A43,'データ作成貼付２'!$A$2:$M$97,'データ完成'!D$1,FALSE))=TRUE,"",VLOOKUP($A43,'データ作成貼付２'!$A$2:$M$97,'データ完成'!D$1,FALSE))</f>
      </c>
      <c r="E43" s="25">
        <f>IF(ISERROR(VLOOKUP($A43,'データ作成貼付２'!$A$2:$M$97,'データ完成'!E$1,FALSE))=TRUE,"",VLOOKUP($A43,'データ作成貼付２'!$A$2:$M$97,'データ完成'!E$1,FALSE))</f>
      </c>
      <c r="F43" s="25">
        <f>IF(ISERROR(VLOOKUP($A43,'データ作成貼付２'!$A$2:$M$97,'データ完成'!F$1,FALSE))=TRUE,"",VLOOKUP($A43,'データ作成貼付２'!$A$2:$M$97,'データ完成'!F$1,FALSE))</f>
      </c>
      <c r="G43" s="25">
        <f>IF(ISERROR(VLOOKUP($A43,'データ作成貼付２'!$A$2:$M$97,'データ完成'!G$1,FALSE))=TRUE,"",VLOOKUP($A43,'データ作成貼付２'!$A$2:$M$97,'データ完成'!G$1,FALSE))</f>
      </c>
      <c r="H43" s="25">
        <f>IF(ISERROR(VLOOKUP($A43,'データ作成貼付２'!$A$2:$M$97,'データ完成'!H$1,FALSE))=TRUE,"",VLOOKUP($A43,'データ作成貼付２'!$A$2:$M$97,'データ完成'!H$1,FALSE))</f>
      </c>
      <c r="I43" s="25">
        <f>IF(ISERROR(VLOOKUP($A43*10+1,'データ作成貼付２'!$B$2:$M$97,'データ完成'!I$1,FALSE))=TRUE,"",VLOOKUP($A43*10+1,'データ作成貼付２'!$B$2:$M$97,'データ完成'!I$1,FALSE))</f>
      </c>
      <c r="J43" s="25">
        <f>IF(ISERROR(VLOOKUP($A43*10+2,'データ作成貼付２'!$B$2:$M$97,'データ完成'!J$1,FALSE))=TRUE,"",VLOOKUP($A43*10+2,'データ作成貼付２'!$B$2:$M$97,'データ完成'!J$1,FALSE))</f>
      </c>
      <c r="K43" s="25">
        <f>IF(ISERROR(VLOOKUP($A43*10+3,'データ作成貼付２'!$B$2:$M$97,'データ完成'!K$1,FALSE))=TRUE,"",VLOOKUP($A43*10+3,'データ作成貼付２'!$B$2:$M$97,'データ完成'!K$1,FALSE))</f>
      </c>
      <c r="L43" s="25">
        <f>IF(I43="","",VLOOKUP(LEFT(I43,5),'初期設定1'!$E$19:$F$43,2,FALSE))</f>
      </c>
      <c r="M43" s="25">
        <f>IF(J43="","",VLOOKUP(LEFT(J43,5),'初期設定1'!$E$19:$F$43,2,FALSE))</f>
      </c>
      <c r="N43" s="25">
        <f>IF(K43="","",VLOOKUP(LEFT(K43,5),'初期設定1'!$E$19:$F$43,2,FALSE))</f>
      </c>
      <c r="O43" s="25">
        <f>IF(G43="","",VLOOKUP(VALUE(RIGHT(G43,6)),'学校番号'!$A$2:$B$51,2))</f>
      </c>
    </row>
    <row r="44" spans="1:15" ht="13.5">
      <c r="A44" s="17">
        <v>42</v>
      </c>
      <c r="B44" s="26">
        <f>IF(ISERROR(VLOOKUP($A44,'データ作成貼付２'!$A$2:$M$97,'データ完成'!B$1,FALSE))=TRUE,"",VLOOKUP($A44,'データ作成貼付２'!$A$2:$M$97,'データ完成'!B$1,FALSE))</f>
      </c>
      <c r="C44" s="25">
        <f>IF(ISERROR(VLOOKUP($A44,'データ作成貼付２'!$A$2:$M$97,'データ完成'!C$1,FALSE))=TRUE,"",VLOOKUP($A44,'データ作成貼付２'!$A$2:$M$97,'データ完成'!C$1,FALSE))</f>
      </c>
      <c r="D44" s="25">
        <f>IF(ISERROR(VLOOKUP($A44,'データ作成貼付２'!$A$2:$M$97,'データ完成'!D$1,FALSE))=TRUE,"",VLOOKUP($A44,'データ作成貼付２'!$A$2:$M$97,'データ完成'!D$1,FALSE))</f>
      </c>
      <c r="E44" s="25">
        <f>IF(ISERROR(VLOOKUP($A44,'データ作成貼付２'!$A$2:$M$97,'データ完成'!E$1,FALSE))=TRUE,"",VLOOKUP($A44,'データ作成貼付２'!$A$2:$M$97,'データ完成'!E$1,FALSE))</f>
      </c>
      <c r="F44" s="25">
        <f>IF(ISERROR(VLOOKUP($A44,'データ作成貼付２'!$A$2:$M$97,'データ完成'!F$1,FALSE))=TRUE,"",VLOOKUP($A44,'データ作成貼付２'!$A$2:$M$97,'データ完成'!F$1,FALSE))</f>
      </c>
      <c r="G44" s="25">
        <f>IF(ISERROR(VLOOKUP($A44,'データ作成貼付２'!$A$2:$M$97,'データ完成'!G$1,FALSE))=TRUE,"",VLOOKUP($A44,'データ作成貼付２'!$A$2:$M$97,'データ完成'!G$1,FALSE))</f>
      </c>
      <c r="H44" s="25">
        <f>IF(ISERROR(VLOOKUP($A44,'データ作成貼付２'!$A$2:$M$97,'データ完成'!H$1,FALSE))=TRUE,"",VLOOKUP($A44,'データ作成貼付２'!$A$2:$M$97,'データ完成'!H$1,FALSE))</f>
      </c>
      <c r="I44" s="25">
        <f>IF(ISERROR(VLOOKUP($A44*10+1,'データ作成貼付２'!$B$2:$M$97,'データ完成'!I$1,FALSE))=TRUE,"",VLOOKUP($A44*10+1,'データ作成貼付２'!$B$2:$M$97,'データ完成'!I$1,FALSE))</f>
      </c>
      <c r="J44" s="25">
        <f>IF(ISERROR(VLOOKUP($A44*10+2,'データ作成貼付２'!$B$2:$M$97,'データ完成'!J$1,FALSE))=TRUE,"",VLOOKUP($A44*10+2,'データ作成貼付２'!$B$2:$M$97,'データ完成'!J$1,FALSE))</f>
      </c>
      <c r="K44" s="25">
        <f>IF(ISERROR(VLOOKUP($A44*10+3,'データ作成貼付２'!$B$2:$M$97,'データ完成'!K$1,FALSE))=TRUE,"",VLOOKUP($A44*10+3,'データ作成貼付２'!$B$2:$M$97,'データ完成'!K$1,FALSE))</f>
      </c>
      <c r="L44" s="25">
        <f>IF(I44="","",VLOOKUP(LEFT(I44,5),'初期設定1'!$E$19:$F$43,2,FALSE))</f>
      </c>
      <c r="M44" s="25">
        <f>IF(J44="","",VLOOKUP(LEFT(J44,5),'初期設定1'!$E$19:$F$43,2,FALSE))</f>
      </c>
      <c r="N44" s="25">
        <f>IF(K44="","",VLOOKUP(LEFT(K44,5),'初期設定1'!$E$19:$F$43,2,FALSE))</f>
      </c>
      <c r="O44" s="25">
        <f>IF(G44="","",VLOOKUP(VALUE(RIGHT(G44,6)),'学校番号'!$A$2:$B$51,2))</f>
      </c>
    </row>
    <row r="45" spans="1:15" ht="13.5">
      <c r="A45" s="17">
        <v>43</v>
      </c>
      <c r="B45" s="26">
        <f>IF(ISERROR(VLOOKUP($A45,'データ作成貼付２'!$A$2:$M$97,'データ完成'!B$1,FALSE))=TRUE,"",VLOOKUP($A45,'データ作成貼付２'!$A$2:$M$97,'データ完成'!B$1,FALSE))</f>
      </c>
      <c r="C45" s="25">
        <f>IF(ISERROR(VLOOKUP($A45,'データ作成貼付２'!$A$2:$M$97,'データ完成'!C$1,FALSE))=TRUE,"",VLOOKUP($A45,'データ作成貼付２'!$A$2:$M$97,'データ完成'!C$1,FALSE))</f>
      </c>
      <c r="D45" s="25">
        <f>IF(ISERROR(VLOOKUP($A45,'データ作成貼付２'!$A$2:$M$97,'データ完成'!D$1,FALSE))=TRUE,"",VLOOKUP($A45,'データ作成貼付２'!$A$2:$M$97,'データ完成'!D$1,FALSE))</f>
      </c>
      <c r="E45" s="25">
        <f>IF(ISERROR(VLOOKUP($A45,'データ作成貼付２'!$A$2:$M$97,'データ完成'!E$1,FALSE))=TRUE,"",VLOOKUP($A45,'データ作成貼付２'!$A$2:$M$97,'データ完成'!E$1,FALSE))</f>
      </c>
      <c r="F45" s="25">
        <f>IF(ISERROR(VLOOKUP($A45,'データ作成貼付２'!$A$2:$M$97,'データ完成'!F$1,FALSE))=TRUE,"",VLOOKUP($A45,'データ作成貼付２'!$A$2:$M$97,'データ完成'!F$1,FALSE))</f>
      </c>
      <c r="G45" s="25">
        <f>IF(ISERROR(VLOOKUP($A45,'データ作成貼付２'!$A$2:$M$97,'データ完成'!G$1,FALSE))=TRUE,"",VLOOKUP($A45,'データ作成貼付２'!$A$2:$M$97,'データ完成'!G$1,FALSE))</f>
      </c>
      <c r="H45" s="25">
        <f>IF(ISERROR(VLOOKUP($A45,'データ作成貼付２'!$A$2:$M$97,'データ完成'!H$1,FALSE))=TRUE,"",VLOOKUP($A45,'データ作成貼付２'!$A$2:$M$97,'データ完成'!H$1,FALSE))</f>
      </c>
      <c r="I45" s="25">
        <f>IF(ISERROR(VLOOKUP($A45*10+1,'データ作成貼付２'!$B$2:$M$97,'データ完成'!I$1,FALSE))=TRUE,"",VLOOKUP($A45*10+1,'データ作成貼付２'!$B$2:$M$97,'データ完成'!I$1,FALSE))</f>
      </c>
      <c r="J45" s="25">
        <f>IF(ISERROR(VLOOKUP($A45*10+2,'データ作成貼付２'!$B$2:$M$97,'データ完成'!J$1,FALSE))=TRUE,"",VLOOKUP($A45*10+2,'データ作成貼付２'!$B$2:$M$97,'データ完成'!J$1,FALSE))</f>
      </c>
      <c r="K45" s="25">
        <f>IF(ISERROR(VLOOKUP($A45*10+3,'データ作成貼付２'!$B$2:$M$97,'データ完成'!K$1,FALSE))=TRUE,"",VLOOKUP($A45*10+3,'データ作成貼付２'!$B$2:$M$97,'データ完成'!K$1,FALSE))</f>
      </c>
      <c r="L45" s="25">
        <f>IF(I45="","",VLOOKUP(LEFT(I45,5),'初期設定1'!$E$19:$F$43,2,FALSE))</f>
      </c>
      <c r="M45" s="25">
        <f>IF(J45="","",VLOOKUP(LEFT(J45,5),'初期設定1'!$E$19:$F$43,2,FALSE))</f>
      </c>
      <c r="N45" s="25">
        <f>IF(K45="","",VLOOKUP(LEFT(K45,5),'初期設定1'!$E$19:$F$43,2,FALSE))</f>
      </c>
      <c r="O45" s="25">
        <f>IF(G45="","",VLOOKUP(VALUE(RIGHT(G45,6)),'学校番号'!$A$2:$B$51,2))</f>
      </c>
    </row>
    <row r="46" spans="1:15" ht="13.5">
      <c r="A46" s="17">
        <v>44</v>
      </c>
      <c r="B46" s="26">
        <f>IF(ISERROR(VLOOKUP($A46,'データ作成貼付２'!$A$2:$M$97,'データ完成'!B$1,FALSE))=TRUE,"",VLOOKUP($A46,'データ作成貼付２'!$A$2:$M$97,'データ完成'!B$1,FALSE))</f>
      </c>
      <c r="C46" s="25">
        <f>IF(ISERROR(VLOOKUP($A46,'データ作成貼付２'!$A$2:$M$97,'データ完成'!C$1,FALSE))=TRUE,"",VLOOKUP($A46,'データ作成貼付２'!$A$2:$M$97,'データ完成'!C$1,FALSE))</f>
      </c>
      <c r="D46" s="25">
        <f>IF(ISERROR(VLOOKUP($A46,'データ作成貼付２'!$A$2:$M$97,'データ完成'!D$1,FALSE))=TRUE,"",VLOOKUP($A46,'データ作成貼付２'!$A$2:$M$97,'データ完成'!D$1,FALSE))</f>
      </c>
      <c r="E46" s="25">
        <f>IF(ISERROR(VLOOKUP($A46,'データ作成貼付２'!$A$2:$M$97,'データ完成'!E$1,FALSE))=TRUE,"",VLOOKUP($A46,'データ作成貼付２'!$A$2:$M$97,'データ完成'!E$1,FALSE))</f>
      </c>
      <c r="F46" s="25">
        <f>IF(ISERROR(VLOOKUP($A46,'データ作成貼付２'!$A$2:$M$97,'データ完成'!F$1,FALSE))=TRUE,"",VLOOKUP($A46,'データ作成貼付２'!$A$2:$M$97,'データ完成'!F$1,FALSE))</f>
      </c>
      <c r="G46" s="25">
        <f>IF(ISERROR(VLOOKUP($A46,'データ作成貼付２'!$A$2:$M$97,'データ完成'!G$1,FALSE))=TRUE,"",VLOOKUP($A46,'データ作成貼付２'!$A$2:$M$97,'データ完成'!G$1,FALSE))</f>
      </c>
      <c r="H46" s="25">
        <f>IF(ISERROR(VLOOKUP($A46,'データ作成貼付２'!$A$2:$M$97,'データ完成'!H$1,FALSE))=TRUE,"",VLOOKUP($A46,'データ作成貼付２'!$A$2:$M$97,'データ完成'!H$1,FALSE))</f>
      </c>
      <c r="I46" s="25">
        <f>IF(ISERROR(VLOOKUP($A46*10+1,'データ作成貼付２'!$B$2:$M$97,'データ完成'!I$1,FALSE))=TRUE,"",VLOOKUP($A46*10+1,'データ作成貼付２'!$B$2:$M$97,'データ完成'!I$1,FALSE))</f>
      </c>
      <c r="J46" s="25">
        <f>IF(ISERROR(VLOOKUP($A46*10+2,'データ作成貼付２'!$B$2:$M$97,'データ完成'!J$1,FALSE))=TRUE,"",VLOOKUP($A46*10+2,'データ作成貼付２'!$B$2:$M$97,'データ完成'!J$1,FALSE))</f>
      </c>
      <c r="K46" s="25">
        <f>IF(ISERROR(VLOOKUP($A46*10+3,'データ作成貼付２'!$B$2:$M$97,'データ完成'!K$1,FALSE))=TRUE,"",VLOOKUP($A46*10+3,'データ作成貼付２'!$B$2:$M$97,'データ完成'!K$1,FALSE))</f>
      </c>
      <c r="L46" s="25">
        <f>IF(I46="","",VLOOKUP(LEFT(I46,5),'初期設定1'!$E$19:$F$43,2,FALSE))</f>
      </c>
      <c r="M46" s="25">
        <f>IF(J46="","",VLOOKUP(LEFT(J46,5),'初期設定1'!$E$19:$F$43,2,FALSE))</f>
      </c>
      <c r="N46" s="25">
        <f>IF(K46="","",VLOOKUP(LEFT(K46,5),'初期設定1'!$E$19:$F$43,2,FALSE))</f>
      </c>
      <c r="O46" s="25">
        <f>IF(G46="","",VLOOKUP(VALUE(RIGHT(G46,6)),'学校番号'!$A$2:$B$51,2))</f>
      </c>
    </row>
    <row r="47" spans="1:15" ht="13.5">
      <c r="A47" s="17">
        <v>45</v>
      </c>
      <c r="B47" s="26">
        <f>IF(ISERROR(VLOOKUP($A47,'データ作成貼付２'!$A$2:$M$97,'データ完成'!B$1,FALSE))=TRUE,"",VLOOKUP($A47,'データ作成貼付２'!$A$2:$M$97,'データ完成'!B$1,FALSE))</f>
      </c>
      <c r="C47" s="25">
        <f>IF(ISERROR(VLOOKUP($A47,'データ作成貼付２'!$A$2:$M$97,'データ完成'!C$1,FALSE))=TRUE,"",VLOOKUP($A47,'データ作成貼付２'!$A$2:$M$97,'データ完成'!C$1,FALSE))</f>
      </c>
      <c r="D47" s="25">
        <f>IF(ISERROR(VLOOKUP($A47,'データ作成貼付２'!$A$2:$M$97,'データ完成'!D$1,FALSE))=TRUE,"",VLOOKUP($A47,'データ作成貼付２'!$A$2:$M$97,'データ完成'!D$1,FALSE))</f>
      </c>
      <c r="E47" s="25">
        <f>IF(ISERROR(VLOOKUP($A47,'データ作成貼付２'!$A$2:$M$97,'データ完成'!E$1,FALSE))=TRUE,"",VLOOKUP($A47,'データ作成貼付２'!$A$2:$M$97,'データ完成'!E$1,FALSE))</f>
      </c>
      <c r="F47" s="25">
        <f>IF(ISERROR(VLOOKUP($A47,'データ作成貼付２'!$A$2:$M$97,'データ完成'!F$1,FALSE))=TRUE,"",VLOOKUP($A47,'データ作成貼付２'!$A$2:$M$97,'データ完成'!F$1,FALSE))</f>
      </c>
      <c r="G47" s="25">
        <f>IF(ISERROR(VLOOKUP($A47,'データ作成貼付２'!$A$2:$M$97,'データ完成'!G$1,FALSE))=TRUE,"",VLOOKUP($A47,'データ作成貼付２'!$A$2:$M$97,'データ完成'!G$1,FALSE))</f>
      </c>
      <c r="H47" s="25">
        <f>IF(ISERROR(VLOOKUP($A47,'データ作成貼付２'!$A$2:$M$97,'データ完成'!H$1,FALSE))=TRUE,"",VLOOKUP($A47,'データ作成貼付２'!$A$2:$M$97,'データ完成'!H$1,FALSE))</f>
      </c>
      <c r="I47" s="25">
        <f>IF(ISERROR(VLOOKUP($A47*10+1,'データ作成貼付２'!$B$2:$M$97,'データ完成'!I$1,FALSE))=TRUE,"",VLOOKUP($A47*10+1,'データ作成貼付２'!$B$2:$M$97,'データ完成'!I$1,FALSE))</f>
      </c>
      <c r="J47" s="25">
        <f>IF(ISERROR(VLOOKUP($A47*10+2,'データ作成貼付２'!$B$2:$M$97,'データ完成'!J$1,FALSE))=TRUE,"",VLOOKUP($A47*10+2,'データ作成貼付２'!$B$2:$M$97,'データ完成'!J$1,FALSE))</f>
      </c>
      <c r="K47" s="25">
        <f>IF(ISERROR(VLOOKUP($A47*10+3,'データ作成貼付２'!$B$2:$M$97,'データ完成'!K$1,FALSE))=TRUE,"",VLOOKUP($A47*10+3,'データ作成貼付２'!$B$2:$M$97,'データ完成'!K$1,FALSE))</f>
      </c>
      <c r="L47" s="25">
        <f>IF(I47="","",VLOOKUP(LEFT(I47,5),'初期設定1'!$E$19:$F$43,2,FALSE))</f>
      </c>
      <c r="M47" s="25">
        <f>IF(J47="","",VLOOKUP(LEFT(J47,5),'初期設定1'!$E$19:$F$43,2,FALSE))</f>
      </c>
      <c r="N47" s="25">
        <f>IF(K47="","",VLOOKUP(LEFT(K47,5),'初期設定1'!$E$19:$F$43,2,FALSE))</f>
      </c>
      <c r="O47" s="25">
        <f>IF(G47="","",VLOOKUP(VALUE(RIGHT(G47,6)),'学校番号'!$A$2:$B$51,2))</f>
      </c>
    </row>
    <row r="48" spans="1:15" ht="13.5">
      <c r="A48" s="17">
        <v>46</v>
      </c>
      <c r="B48" s="26">
        <f>IF(ISERROR(VLOOKUP($A48,'データ作成貼付２'!$A$2:$M$97,'データ完成'!B$1,FALSE))=TRUE,"",VLOOKUP($A48,'データ作成貼付２'!$A$2:$M$97,'データ完成'!B$1,FALSE))</f>
      </c>
      <c r="C48" s="25">
        <f>IF(ISERROR(VLOOKUP($A48,'データ作成貼付２'!$A$2:$M$97,'データ完成'!C$1,FALSE))=TRUE,"",VLOOKUP($A48,'データ作成貼付２'!$A$2:$M$97,'データ完成'!C$1,FALSE))</f>
      </c>
      <c r="D48" s="25">
        <f>IF(ISERROR(VLOOKUP($A48,'データ作成貼付２'!$A$2:$M$97,'データ完成'!D$1,FALSE))=TRUE,"",VLOOKUP($A48,'データ作成貼付２'!$A$2:$M$97,'データ完成'!D$1,FALSE))</f>
      </c>
      <c r="E48" s="25">
        <f>IF(ISERROR(VLOOKUP($A48,'データ作成貼付２'!$A$2:$M$97,'データ完成'!E$1,FALSE))=TRUE,"",VLOOKUP($A48,'データ作成貼付２'!$A$2:$M$97,'データ完成'!E$1,FALSE))</f>
      </c>
      <c r="F48" s="25">
        <f>IF(ISERROR(VLOOKUP($A48,'データ作成貼付２'!$A$2:$M$97,'データ完成'!F$1,FALSE))=TRUE,"",VLOOKUP($A48,'データ作成貼付２'!$A$2:$M$97,'データ完成'!F$1,FALSE))</f>
      </c>
      <c r="G48" s="25">
        <f>IF(ISERROR(VLOOKUP($A48,'データ作成貼付２'!$A$2:$M$97,'データ完成'!G$1,FALSE))=TRUE,"",VLOOKUP($A48,'データ作成貼付２'!$A$2:$M$97,'データ完成'!G$1,FALSE))</f>
      </c>
      <c r="H48" s="25">
        <f>IF(ISERROR(VLOOKUP($A48,'データ作成貼付２'!$A$2:$M$97,'データ完成'!H$1,FALSE))=TRUE,"",VLOOKUP($A48,'データ作成貼付２'!$A$2:$M$97,'データ完成'!H$1,FALSE))</f>
      </c>
      <c r="I48" s="25">
        <f>IF(ISERROR(VLOOKUP($A48*10+1,'データ作成貼付２'!$B$2:$M$97,'データ完成'!I$1,FALSE))=TRUE,"",VLOOKUP($A48*10+1,'データ作成貼付２'!$B$2:$M$97,'データ完成'!I$1,FALSE))</f>
      </c>
      <c r="J48" s="25">
        <f>IF(ISERROR(VLOOKUP($A48*10+2,'データ作成貼付２'!$B$2:$M$97,'データ完成'!J$1,FALSE))=TRUE,"",VLOOKUP($A48*10+2,'データ作成貼付２'!$B$2:$M$97,'データ完成'!J$1,FALSE))</f>
      </c>
      <c r="K48" s="25">
        <f>IF(ISERROR(VLOOKUP($A48*10+3,'データ作成貼付２'!$B$2:$M$97,'データ完成'!K$1,FALSE))=TRUE,"",VLOOKUP($A48*10+3,'データ作成貼付２'!$B$2:$M$97,'データ完成'!K$1,FALSE))</f>
      </c>
      <c r="L48" s="25">
        <f>IF(I48="","",VLOOKUP(LEFT(I48,5),'初期設定1'!$E$19:$F$43,2,FALSE))</f>
      </c>
      <c r="M48" s="25">
        <f>IF(J48="","",VLOOKUP(LEFT(J48,5),'初期設定1'!$E$19:$F$43,2,FALSE))</f>
      </c>
      <c r="N48" s="25">
        <f>IF(K48="","",VLOOKUP(LEFT(K48,5),'初期設定1'!$E$19:$F$43,2,FALSE))</f>
      </c>
      <c r="O48" s="25">
        <f>IF(G48="","",VLOOKUP(VALUE(RIGHT(G48,6)),'学校番号'!$A$2:$B$51,2))</f>
      </c>
    </row>
    <row r="49" spans="1:15" ht="13.5">
      <c r="A49" s="17">
        <v>47</v>
      </c>
      <c r="B49" s="26">
        <f>IF(ISERROR(VLOOKUP($A49,'データ作成貼付２'!$A$2:$M$97,'データ完成'!B$1,FALSE))=TRUE,"",VLOOKUP($A49,'データ作成貼付２'!$A$2:$M$97,'データ完成'!B$1,FALSE))</f>
      </c>
      <c r="C49" s="25">
        <f>IF(ISERROR(VLOOKUP($A49,'データ作成貼付２'!$A$2:$M$97,'データ完成'!C$1,FALSE))=TRUE,"",VLOOKUP($A49,'データ作成貼付２'!$A$2:$M$97,'データ完成'!C$1,FALSE))</f>
      </c>
      <c r="D49" s="25">
        <f>IF(ISERROR(VLOOKUP($A49,'データ作成貼付２'!$A$2:$M$97,'データ完成'!D$1,FALSE))=TRUE,"",VLOOKUP($A49,'データ作成貼付２'!$A$2:$M$97,'データ完成'!D$1,FALSE))</f>
      </c>
      <c r="E49" s="25">
        <f>IF(ISERROR(VLOOKUP($A49,'データ作成貼付２'!$A$2:$M$97,'データ完成'!E$1,FALSE))=TRUE,"",VLOOKUP($A49,'データ作成貼付２'!$A$2:$M$97,'データ完成'!E$1,FALSE))</f>
      </c>
      <c r="F49" s="25">
        <f>IF(ISERROR(VLOOKUP($A49,'データ作成貼付２'!$A$2:$M$97,'データ完成'!F$1,FALSE))=TRUE,"",VLOOKUP($A49,'データ作成貼付２'!$A$2:$M$97,'データ完成'!F$1,FALSE))</f>
      </c>
      <c r="G49" s="25">
        <f>IF(ISERROR(VLOOKUP($A49,'データ作成貼付２'!$A$2:$M$97,'データ完成'!G$1,FALSE))=TRUE,"",VLOOKUP($A49,'データ作成貼付２'!$A$2:$M$97,'データ完成'!G$1,FALSE))</f>
      </c>
      <c r="H49" s="25">
        <f>IF(ISERROR(VLOOKUP($A49,'データ作成貼付２'!$A$2:$M$97,'データ完成'!H$1,FALSE))=TRUE,"",VLOOKUP($A49,'データ作成貼付２'!$A$2:$M$97,'データ完成'!H$1,FALSE))</f>
      </c>
      <c r="I49" s="25">
        <f>IF(ISERROR(VLOOKUP($A49*10+1,'データ作成貼付２'!$B$2:$M$97,'データ完成'!I$1,FALSE))=TRUE,"",VLOOKUP($A49*10+1,'データ作成貼付２'!$B$2:$M$97,'データ完成'!I$1,FALSE))</f>
      </c>
      <c r="J49" s="25">
        <f>IF(ISERROR(VLOOKUP($A49*10+2,'データ作成貼付２'!$B$2:$M$97,'データ完成'!J$1,FALSE))=TRUE,"",VLOOKUP($A49*10+2,'データ作成貼付２'!$B$2:$M$97,'データ完成'!J$1,FALSE))</f>
      </c>
      <c r="K49" s="25">
        <f>IF(ISERROR(VLOOKUP($A49*10+3,'データ作成貼付２'!$B$2:$M$97,'データ完成'!K$1,FALSE))=TRUE,"",VLOOKUP($A49*10+3,'データ作成貼付２'!$B$2:$M$97,'データ完成'!K$1,FALSE))</f>
      </c>
      <c r="L49" s="25">
        <f>IF(I49="","",VLOOKUP(LEFT(I49,5),'初期設定1'!$E$19:$F$43,2,FALSE))</f>
      </c>
      <c r="M49" s="25">
        <f>IF(J49="","",VLOOKUP(LEFT(J49,5),'初期設定1'!$E$19:$F$43,2,FALSE))</f>
      </c>
      <c r="N49" s="25">
        <f>IF(K49="","",VLOOKUP(LEFT(K49,5),'初期設定1'!$E$19:$F$43,2,FALSE))</f>
      </c>
      <c r="O49" s="25">
        <f>IF(G49="","",VLOOKUP(VALUE(RIGHT(G49,6)),'学校番号'!$A$2:$B$51,2))</f>
      </c>
    </row>
    <row r="50" spans="1:15" ht="13.5">
      <c r="A50" s="17">
        <v>48</v>
      </c>
      <c r="B50" s="26">
        <f>IF(ISERROR(VLOOKUP($A50,'データ作成貼付２'!$A$2:$M$97,'データ完成'!B$1,FALSE))=TRUE,"",VLOOKUP($A50,'データ作成貼付２'!$A$2:$M$97,'データ完成'!B$1,FALSE))</f>
      </c>
      <c r="C50" s="25">
        <f>IF(ISERROR(VLOOKUP($A50,'データ作成貼付２'!$A$2:$M$97,'データ完成'!C$1,FALSE))=TRUE,"",VLOOKUP($A50,'データ作成貼付２'!$A$2:$M$97,'データ完成'!C$1,FALSE))</f>
      </c>
      <c r="D50" s="25">
        <f>IF(ISERROR(VLOOKUP($A50,'データ作成貼付２'!$A$2:$M$97,'データ完成'!D$1,FALSE))=TRUE,"",VLOOKUP($A50,'データ作成貼付２'!$A$2:$M$97,'データ完成'!D$1,FALSE))</f>
      </c>
      <c r="E50" s="25">
        <f>IF(ISERROR(VLOOKUP($A50,'データ作成貼付２'!$A$2:$M$97,'データ完成'!E$1,FALSE))=TRUE,"",VLOOKUP($A50,'データ作成貼付２'!$A$2:$M$97,'データ完成'!E$1,FALSE))</f>
      </c>
      <c r="F50" s="25">
        <f>IF(ISERROR(VLOOKUP($A50,'データ作成貼付２'!$A$2:$M$97,'データ完成'!F$1,FALSE))=TRUE,"",VLOOKUP($A50,'データ作成貼付２'!$A$2:$M$97,'データ完成'!F$1,FALSE))</f>
      </c>
      <c r="G50" s="25">
        <f>IF(ISERROR(VLOOKUP($A50,'データ作成貼付２'!$A$2:$M$97,'データ完成'!G$1,FALSE))=TRUE,"",VLOOKUP($A50,'データ作成貼付２'!$A$2:$M$97,'データ完成'!G$1,FALSE))</f>
      </c>
      <c r="H50" s="25">
        <f>IF(ISERROR(VLOOKUP($A50,'データ作成貼付２'!$A$2:$M$97,'データ完成'!H$1,FALSE))=TRUE,"",VLOOKUP($A50,'データ作成貼付２'!$A$2:$M$97,'データ完成'!H$1,FALSE))</f>
      </c>
      <c r="I50" s="25">
        <f>IF(ISERROR(VLOOKUP($A50*10+1,'データ作成貼付２'!$B$2:$M$97,'データ完成'!I$1,FALSE))=TRUE,"",VLOOKUP($A50*10+1,'データ作成貼付２'!$B$2:$M$97,'データ完成'!I$1,FALSE))</f>
      </c>
      <c r="J50" s="25">
        <f>IF(ISERROR(VLOOKUP($A50*10+2,'データ作成貼付２'!$B$2:$M$97,'データ完成'!J$1,FALSE))=TRUE,"",VLOOKUP($A50*10+2,'データ作成貼付２'!$B$2:$M$97,'データ完成'!J$1,FALSE))</f>
      </c>
      <c r="K50" s="25">
        <f>IF(ISERROR(VLOOKUP($A50*10+3,'データ作成貼付２'!$B$2:$M$97,'データ完成'!K$1,FALSE))=TRUE,"",VLOOKUP($A50*10+3,'データ作成貼付２'!$B$2:$M$97,'データ完成'!K$1,FALSE))</f>
      </c>
      <c r="L50" s="25">
        <f>IF(I50="","",VLOOKUP(LEFT(I50,5),'初期設定1'!$E$19:$F$43,2,FALSE))</f>
      </c>
      <c r="M50" s="25">
        <f>IF(J50="","",VLOOKUP(LEFT(J50,5),'初期設定1'!$E$19:$F$43,2,FALSE))</f>
      </c>
      <c r="N50" s="25">
        <f>IF(K50="","",VLOOKUP(LEFT(K50,5),'初期設定1'!$E$19:$F$43,2,FALSE))</f>
      </c>
      <c r="O50" s="25">
        <f>IF(G50="","",VLOOKUP(VALUE(RIGHT(G50,6)),'学校番号'!$A$2:$B$51,2))</f>
      </c>
    </row>
    <row r="51" spans="1:15" ht="13.5">
      <c r="A51" s="17">
        <v>49</v>
      </c>
      <c r="B51" s="26">
        <f>IF(ISERROR(VLOOKUP($A51,'データ作成貼付２'!$A$2:$M$97,'データ完成'!B$1,FALSE))=TRUE,"",VLOOKUP($A51,'データ作成貼付２'!$A$2:$M$97,'データ完成'!B$1,FALSE))</f>
      </c>
      <c r="C51" s="25">
        <f>IF(ISERROR(VLOOKUP($A51,'データ作成貼付２'!$A$2:$M$97,'データ完成'!C$1,FALSE))=TRUE,"",VLOOKUP($A51,'データ作成貼付２'!$A$2:$M$97,'データ完成'!C$1,FALSE))</f>
      </c>
      <c r="D51" s="25">
        <f>IF(ISERROR(VLOOKUP($A51,'データ作成貼付２'!$A$2:$M$97,'データ完成'!D$1,FALSE))=TRUE,"",VLOOKUP($A51,'データ作成貼付２'!$A$2:$M$97,'データ完成'!D$1,FALSE))</f>
      </c>
      <c r="E51" s="25">
        <f>IF(ISERROR(VLOOKUP($A51,'データ作成貼付２'!$A$2:$M$97,'データ完成'!E$1,FALSE))=TRUE,"",VLOOKUP($A51,'データ作成貼付２'!$A$2:$M$97,'データ完成'!E$1,FALSE))</f>
      </c>
      <c r="F51" s="25">
        <f>IF(ISERROR(VLOOKUP($A51,'データ作成貼付２'!$A$2:$M$97,'データ完成'!F$1,FALSE))=TRUE,"",VLOOKUP($A51,'データ作成貼付２'!$A$2:$M$97,'データ完成'!F$1,FALSE))</f>
      </c>
      <c r="G51" s="25">
        <f>IF(ISERROR(VLOOKUP($A51,'データ作成貼付２'!$A$2:$M$97,'データ完成'!G$1,FALSE))=TRUE,"",VLOOKUP($A51,'データ作成貼付２'!$A$2:$M$97,'データ完成'!G$1,FALSE))</f>
      </c>
      <c r="H51" s="25">
        <f>IF(ISERROR(VLOOKUP($A51,'データ作成貼付２'!$A$2:$M$97,'データ完成'!H$1,FALSE))=TRUE,"",VLOOKUP($A51,'データ作成貼付２'!$A$2:$M$97,'データ完成'!H$1,FALSE))</f>
      </c>
      <c r="I51" s="25">
        <f>IF(ISERROR(VLOOKUP($A51*10+1,'データ作成貼付２'!$B$2:$M$97,'データ完成'!I$1,FALSE))=TRUE,"",VLOOKUP($A51*10+1,'データ作成貼付２'!$B$2:$M$97,'データ完成'!I$1,FALSE))</f>
      </c>
      <c r="J51" s="25">
        <f>IF(ISERROR(VLOOKUP($A51*10+2,'データ作成貼付２'!$B$2:$M$97,'データ完成'!J$1,FALSE))=TRUE,"",VLOOKUP($A51*10+2,'データ作成貼付２'!$B$2:$M$97,'データ完成'!J$1,FALSE))</f>
      </c>
      <c r="K51" s="25">
        <f>IF(ISERROR(VLOOKUP($A51*10+3,'データ作成貼付２'!$B$2:$M$97,'データ完成'!K$1,FALSE))=TRUE,"",VLOOKUP($A51*10+3,'データ作成貼付２'!$B$2:$M$97,'データ完成'!K$1,FALSE))</f>
      </c>
      <c r="L51" s="25">
        <f>IF(I51="","",VLOOKUP(LEFT(I51,5),'初期設定1'!$E$19:$F$43,2,FALSE))</f>
      </c>
      <c r="M51" s="25">
        <f>IF(J51="","",VLOOKUP(LEFT(J51,5),'初期設定1'!$E$19:$F$43,2,FALSE))</f>
      </c>
      <c r="N51" s="25">
        <f>IF(K51="","",VLOOKUP(LEFT(K51,5),'初期設定1'!$E$19:$F$43,2,FALSE))</f>
      </c>
      <c r="O51" s="25">
        <f>IF(G51="","",VLOOKUP(VALUE(RIGHT(G51,6)),'学校番号'!$A$2:$B$51,2))</f>
      </c>
    </row>
    <row r="52" spans="1:15" ht="13.5">
      <c r="A52" s="17">
        <v>50</v>
      </c>
      <c r="B52" s="27">
        <f>IF(ISERROR(VLOOKUP($A52,'データ作成貼付２'!$A$2:$M$97,'データ完成'!B$1,FALSE))=TRUE,"",VLOOKUP($A52,'データ作成貼付２'!$A$2:$M$97,'データ完成'!B$1,FALSE))</f>
      </c>
      <c r="C52" s="28">
        <f>IF(ISERROR(VLOOKUP($A52,'データ作成貼付２'!$A$2:$M$97,'データ完成'!C$1,FALSE))=TRUE,"",VLOOKUP($A52,'データ作成貼付２'!$A$2:$M$97,'データ完成'!C$1,FALSE))</f>
      </c>
      <c r="D52" s="28">
        <f>IF(ISERROR(VLOOKUP($A52,'データ作成貼付２'!$A$2:$M$97,'データ完成'!D$1,FALSE))=TRUE,"",VLOOKUP($A52,'データ作成貼付２'!$A$2:$M$97,'データ完成'!D$1,FALSE))</f>
      </c>
      <c r="E52" s="28">
        <f>IF(ISERROR(VLOOKUP($A52,'データ作成貼付２'!$A$2:$M$97,'データ完成'!E$1,FALSE))=TRUE,"",VLOOKUP($A52,'データ作成貼付２'!$A$2:$M$97,'データ完成'!E$1,FALSE))</f>
      </c>
      <c r="F52" s="28">
        <f>IF(ISERROR(VLOOKUP($A52,'データ作成貼付２'!$A$2:$M$97,'データ完成'!F$1,FALSE))=TRUE,"",VLOOKUP($A52,'データ作成貼付２'!$A$2:$M$97,'データ完成'!F$1,FALSE))</f>
      </c>
      <c r="G52" s="28">
        <f>IF(ISERROR(VLOOKUP($A52,'データ作成貼付２'!$A$2:$M$97,'データ完成'!G$1,FALSE))=TRUE,"",VLOOKUP($A52,'データ作成貼付２'!$A$2:$M$97,'データ完成'!G$1,FALSE))</f>
      </c>
      <c r="H52" s="28">
        <f>IF(ISERROR(VLOOKUP($A52,'データ作成貼付２'!$A$2:$M$97,'データ完成'!H$1,FALSE))=TRUE,"",VLOOKUP($A52,'データ作成貼付２'!$A$2:$M$97,'データ完成'!H$1,FALSE))</f>
      </c>
      <c r="I52" s="28">
        <f>IF(ISERROR(VLOOKUP($A52*10+1,'データ作成貼付２'!$B$2:$M$97,'データ完成'!I$1,FALSE))=TRUE,"",VLOOKUP($A52*10+1,'データ作成貼付２'!$B$2:$M$97,'データ完成'!I$1,FALSE))</f>
      </c>
      <c r="J52" s="28">
        <f>IF(ISERROR(VLOOKUP($A52*10+2,'データ作成貼付２'!$B$2:$M$97,'データ完成'!J$1,FALSE))=TRUE,"",VLOOKUP($A52*10+2,'データ作成貼付２'!$B$2:$M$97,'データ完成'!J$1,FALSE))</f>
      </c>
      <c r="K52" s="28">
        <f>IF(ISERROR(VLOOKUP($A52*10+3,'データ作成貼付２'!$B$2:$M$97,'データ完成'!K$1,FALSE))=TRUE,"",VLOOKUP($A52*10+3,'データ作成貼付２'!$B$2:$M$97,'データ完成'!K$1,FALSE))</f>
      </c>
      <c r="L52" s="28">
        <f>IF(I52="","",VLOOKUP(LEFT(I52,5),'初期設定1'!$E$19:$F$43,2,FALSE))</f>
      </c>
      <c r="M52" s="28">
        <f>IF(J52="","",VLOOKUP(LEFT(J52,5),'初期設定1'!$E$19:$F$43,2,FALSE))</f>
      </c>
      <c r="N52" s="28">
        <f>IF(K52="","",VLOOKUP(LEFT(K52,5),'初期設定1'!$E$19:$F$43,2,FALSE))</f>
      </c>
      <c r="O52" s="28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B27" sqref="B27:C27"/>
    </sheetView>
  </sheetViews>
  <sheetFormatPr defaultColWidth="9.00390625" defaultRowHeight="13.5"/>
  <cols>
    <col min="1" max="1" width="9.50390625" style="1" bestFit="1" customWidth="1"/>
    <col min="2" max="2" width="11.625" style="1" bestFit="1" customWidth="1"/>
    <col min="3" max="3" width="13.875" style="1" bestFit="1" customWidth="1"/>
    <col min="4" max="16384" width="9.00390625" style="1" customWidth="1"/>
  </cols>
  <sheetData>
    <row r="1" spans="1:2" ht="13.5">
      <c r="A1" s="1" t="s">
        <v>8</v>
      </c>
      <c r="B1" s="1" t="s">
        <v>9</v>
      </c>
    </row>
    <row r="2" spans="1:3" ht="13.5">
      <c r="A2" s="5">
        <v>284201</v>
      </c>
      <c r="B2" s="5" t="s">
        <v>80</v>
      </c>
      <c r="C2" s="10" t="s">
        <v>81</v>
      </c>
    </row>
    <row r="3" spans="1:3" ht="13.5">
      <c r="A3" s="5">
        <v>284202</v>
      </c>
      <c r="B3" s="5" t="s">
        <v>82</v>
      </c>
      <c r="C3" s="10" t="s">
        <v>83</v>
      </c>
    </row>
    <row r="4" spans="1:3" ht="13.5">
      <c r="A4" s="5">
        <v>284203</v>
      </c>
      <c r="B4" s="5" t="s">
        <v>179</v>
      </c>
      <c r="C4" s="10" t="s">
        <v>84</v>
      </c>
    </row>
    <row r="5" spans="1:3" ht="13.5">
      <c r="A5" s="5">
        <v>284204</v>
      </c>
      <c r="B5" s="5" t="s">
        <v>85</v>
      </c>
      <c r="C5" s="10" t="s">
        <v>86</v>
      </c>
    </row>
    <row r="6" spans="1:3" ht="13.5">
      <c r="A6" s="5">
        <v>284205</v>
      </c>
      <c r="B6" s="5" t="s">
        <v>514</v>
      </c>
      <c r="C6" s="10" t="s">
        <v>515</v>
      </c>
    </row>
    <row r="7" spans="1:3" ht="13.5">
      <c r="A7" s="5">
        <v>284206</v>
      </c>
      <c r="B7" s="5" t="s">
        <v>87</v>
      </c>
      <c r="C7" s="10" t="s">
        <v>88</v>
      </c>
    </row>
    <row r="8" spans="1:3" ht="13.5">
      <c r="A8" s="5">
        <v>284207</v>
      </c>
      <c r="B8" s="5" t="s">
        <v>89</v>
      </c>
      <c r="C8" s="10" t="s">
        <v>90</v>
      </c>
    </row>
    <row r="9" spans="1:3" ht="13.5">
      <c r="A9" s="5">
        <v>284208</v>
      </c>
      <c r="B9" s="5" t="s">
        <v>91</v>
      </c>
      <c r="C9" s="10" t="s">
        <v>92</v>
      </c>
    </row>
    <row r="10" spans="1:3" ht="13.5">
      <c r="A10" s="5">
        <v>284209</v>
      </c>
      <c r="B10" s="5" t="s">
        <v>93</v>
      </c>
      <c r="C10" s="10" t="s">
        <v>94</v>
      </c>
    </row>
    <row r="11" spans="1:3" ht="13.5">
      <c r="A11" s="5">
        <v>284210</v>
      </c>
      <c r="B11" s="5" t="s">
        <v>95</v>
      </c>
      <c r="C11" s="10" t="s">
        <v>96</v>
      </c>
    </row>
    <row r="12" spans="1:3" ht="13.5">
      <c r="A12" s="5">
        <v>284211</v>
      </c>
      <c r="B12" s="5" t="s">
        <v>97</v>
      </c>
      <c r="C12" s="10" t="s">
        <v>98</v>
      </c>
    </row>
    <row r="13" spans="1:3" ht="13.5">
      <c r="A13" s="5">
        <v>284212</v>
      </c>
      <c r="B13" s="5" t="s">
        <v>99</v>
      </c>
      <c r="C13" s="10" t="s">
        <v>100</v>
      </c>
    </row>
    <row r="14" spans="1:3" ht="13.5">
      <c r="A14" s="5">
        <v>284213</v>
      </c>
      <c r="B14" s="5" t="s">
        <v>101</v>
      </c>
      <c r="C14" s="10" t="s">
        <v>102</v>
      </c>
    </row>
    <row r="15" spans="1:3" ht="13.5">
      <c r="A15" s="5">
        <v>284214</v>
      </c>
      <c r="B15" s="5" t="s">
        <v>103</v>
      </c>
      <c r="C15" s="10" t="s">
        <v>104</v>
      </c>
    </row>
    <row r="16" spans="1:3" ht="13.5">
      <c r="A16" s="5">
        <v>284215</v>
      </c>
      <c r="B16" s="5" t="s">
        <v>105</v>
      </c>
      <c r="C16" s="10" t="s">
        <v>106</v>
      </c>
    </row>
    <row r="17" spans="1:3" ht="13.5">
      <c r="A17" s="5">
        <v>284216</v>
      </c>
      <c r="B17" s="5" t="s">
        <v>107</v>
      </c>
      <c r="C17" s="10" t="s">
        <v>108</v>
      </c>
    </row>
    <row r="18" spans="1:3" ht="13.5">
      <c r="A18" s="5">
        <v>284217</v>
      </c>
      <c r="B18" s="5" t="s">
        <v>109</v>
      </c>
      <c r="C18" s="10" t="s">
        <v>110</v>
      </c>
    </row>
    <row r="19" spans="1:3" ht="13.5">
      <c r="A19" s="5">
        <v>284218</v>
      </c>
      <c r="B19" s="5" t="s">
        <v>111</v>
      </c>
      <c r="C19" s="10" t="s">
        <v>112</v>
      </c>
    </row>
    <row r="20" spans="1:3" ht="13.5">
      <c r="A20" s="5">
        <v>284219</v>
      </c>
      <c r="B20" s="5" t="s">
        <v>113</v>
      </c>
      <c r="C20" s="10" t="s">
        <v>114</v>
      </c>
    </row>
    <row r="21" spans="1:3" ht="13.5">
      <c r="A21" s="5">
        <v>284220</v>
      </c>
      <c r="B21" s="5" t="s">
        <v>115</v>
      </c>
      <c r="C21" s="10" t="s">
        <v>116</v>
      </c>
    </row>
    <row r="22" spans="1:3" ht="13.5">
      <c r="A22" s="5">
        <v>284221</v>
      </c>
      <c r="B22" s="5" t="s">
        <v>432</v>
      </c>
      <c r="C22" s="10" t="s">
        <v>433</v>
      </c>
    </row>
    <row r="23" spans="1:3" ht="13.5">
      <c r="A23" s="5">
        <v>284222</v>
      </c>
      <c r="B23" s="5" t="s">
        <v>117</v>
      </c>
      <c r="C23" s="10" t="s">
        <v>118</v>
      </c>
    </row>
    <row r="24" spans="1:3" ht="13.5">
      <c r="A24" s="5">
        <v>284223</v>
      </c>
      <c r="B24" s="5" t="s">
        <v>530</v>
      </c>
      <c r="C24" s="10" t="s">
        <v>531</v>
      </c>
    </row>
    <row r="25" spans="1:3" ht="13.5">
      <c r="A25" s="5">
        <v>284224</v>
      </c>
      <c r="B25" s="5" t="s">
        <v>119</v>
      </c>
      <c r="C25" s="10" t="s">
        <v>120</v>
      </c>
    </row>
    <row r="26" spans="1:3" ht="13.5">
      <c r="A26" s="5">
        <v>284225</v>
      </c>
      <c r="B26" s="5" t="s">
        <v>121</v>
      </c>
      <c r="C26" s="10" t="s">
        <v>122</v>
      </c>
    </row>
    <row r="27" spans="1:3" ht="13.5">
      <c r="A27" s="5">
        <v>284226</v>
      </c>
      <c r="B27" s="5" t="s">
        <v>533</v>
      </c>
      <c r="C27" s="10" t="s">
        <v>534</v>
      </c>
    </row>
    <row r="28" spans="1:3" ht="13.5">
      <c r="A28" s="5">
        <v>284227</v>
      </c>
      <c r="B28" s="5" t="s">
        <v>123</v>
      </c>
      <c r="C28" s="10" t="s">
        <v>124</v>
      </c>
    </row>
    <row r="29" spans="1:3" ht="13.5">
      <c r="A29" s="5">
        <v>284228</v>
      </c>
      <c r="B29" s="5" t="s">
        <v>125</v>
      </c>
      <c r="C29" s="10" t="s">
        <v>126</v>
      </c>
    </row>
    <row r="30" spans="1:3" ht="13.5">
      <c r="A30" s="5">
        <v>284229</v>
      </c>
      <c r="B30" s="5" t="s">
        <v>127</v>
      </c>
      <c r="C30" s="10" t="s">
        <v>128</v>
      </c>
    </row>
    <row r="31" spans="1:3" ht="13.5">
      <c r="A31" s="5">
        <v>284230</v>
      </c>
      <c r="B31" s="5" t="s">
        <v>129</v>
      </c>
      <c r="C31" s="10" t="s">
        <v>130</v>
      </c>
    </row>
    <row r="32" spans="1:3" ht="13.5">
      <c r="A32" s="5">
        <v>284231</v>
      </c>
      <c r="B32" s="5" t="s">
        <v>131</v>
      </c>
      <c r="C32" s="10" t="s">
        <v>132</v>
      </c>
    </row>
    <row r="33" spans="1:3" ht="13.5">
      <c r="A33" s="5">
        <v>284232</v>
      </c>
      <c r="B33" s="5" t="s">
        <v>133</v>
      </c>
      <c r="C33" s="10" t="s">
        <v>134</v>
      </c>
    </row>
    <row r="34" spans="1:3" ht="13.5">
      <c r="A34" s="5">
        <v>284233</v>
      </c>
      <c r="B34" s="5" t="s">
        <v>135</v>
      </c>
      <c r="C34" s="10" t="s">
        <v>136</v>
      </c>
    </row>
    <row r="35" spans="1:3" ht="13.5">
      <c r="A35" s="5">
        <v>284234</v>
      </c>
      <c r="B35" s="5" t="s">
        <v>137</v>
      </c>
      <c r="C35" s="10" t="s">
        <v>138</v>
      </c>
    </row>
    <row r="36" spans="1:3" ht="13.5">
      <c r="A36" s="5">
        <v>284235</v>
      </c>
      <c r="B36" s="5" t="s">
        <v>139</v>
      </c>
      <c r="C36" s="10" t="s">
        <v>140</v>
      </c>
    </row>
    <row r="37" spans="1:3" ht="13.5">
      <c r="A37" s="5">
        <v>284236</v>
      </c>
      <c r="B37" s="5" t="s">
        <v>141</v>
      </c>
      <c r="C37" s="10" t="s">
        <v>142</v>
      </c>
    </row>
    <row r="38" spans="1:3" ht="13.5">
      <c r="A38" s="5">
        <v>284237</v>
      </c>
      <c r="B38" s="5" t="s">
        <v>442</v>
      </c>
      <c r="C38" s="10" t="s">
        <v>443</v>
      </c>
    </row>
    <row r="39" spans="1:3" ht="13.5">
      <c r="A39" s="5">
        <v>284238</v>
      </c>
      <c r="B39" s="5" t="s">
        <v>143</v>
      </c>
      <c r="C39" s="10" t="s">
        <v>144</v>
      </c>
    </row>
    <row r="40" spans="1:3" ht="13.5">
      <c r="A40" s="5">
        <v>284239</v>
      </c>
      <c r="B40" s="5" t="s">
        <v>145</v>
      </c>
      <c r="C40" s="10" t="s">
        <v>146</v>
      </c>
    </row>
    <row r="41" spans="1:3" ht="13.5">
      <c r="A41" s="5">
        <v>284240</v>
      </c>
      <c r="B41" s="5" t="s">
        <v>147</v>
      </c>
      <c r="C41" s="10" t="s">
        <v>148</v>
      </c>
    </row>
    <row r="42" spans="1:3" ht="13.5">
      <c r="A42" s="5">
        <v>284241</v>
      </c>
      <c r="B42" s="5" t="s">
        <v>149</v>
      </c>
      <c r="C42" s="10" t="s">
        <v>150</v>
      </c>
    </row>
    <row r="43" spans="1:3" ht="13.5">
      <c r="A43" s="5">
        <v>284242</v>
      </c>
      <c r="B43" s="5" t="s">
        <v>151</v>
      </c>
      <c r="C43" s="10" t="s">
        <v>152</v>
      </c>
    </row>
    <row r="44" spans="1:3" ht="13.5">
      <c r="A44" s="5">
        <v>284243</v>
      </c>
      <c r="B44" s="5"/>
      <c r="C44" s="10"/>
    </row>
    <row r="45" spans="1:3" ht="13.5">
      <c r="A45" s="5">
        <v>284244</v>
      </c>
      <c r="B45" s="5" t="s">
        <v>153</v>
      </c>
      <c r="C45" s="10" t="s">
        <v>154</v>
      </c>
    </row>
    <row r="46" spans="1:3" ht="13.5">
      <c r="A46" s="5">
        <v>284245</v>
      </c>
      <c r="B46" s="5" t="s">
        <v>155</v>
      </c>
      <c r="C46" s="10" t="s">
        <v>156</v>
      </c>
    </row>
    <row r="47" spans="1:3" ht="13.5">
      <c r="A47" s="5">
        <v>284246</v>
      </c>
      <c r="B47" s="5" t="s">
        <v>157</v>
      </c>
      <c r="C47" s="10" t="s">
        <v>158</v>
      </c>
    </row>
    <row r="48" spans="1:3" ht="13.5">
      <c r="A48" s="5">
        <v>284247</v>
      </c>
      <c r="B48" s="5" t="s">
        <v>159</v>
      </c>
      <c r="C48" s="10" t="s">
        <v>160</v>
      </c>
    </row>
    <row r="49" spans="1:3" ht="13.5">
      <c r="A49" s="5">
        <v>284248</v>
      </c>
      <c r="B49" s="5" t="s">
        <v>161</v>
      </c>
      <c r="C49" s="10" t="s">
        <v>162</v>
      </c>
    </row>
    <row r="50" spans="1:3" ht="13.5">
      <c r="A50" s="5">
        <v>284249</v>
      </c>
      <c r="B50" s="5" t="s">
        <v>434</v>
      </c>
      <c r="C50" s="10" t="s">
        <v>435</v>
      </c>
    </row>
    <row r="51" spans="1:3" ht="13.5">
      <c r="A51" s="5">
        <v>284250</v>
      </c>
      <c r="B51" s="5" t="s">
        <v>163</v>
      </c>
      <c r="C51" s="10" t="s">
        <v>164</v>
      </c>
    </row>
    <row r="52" spans="1:3" ht="13.5">
      <c r="A52" s="5">
        <v>284251</v>
      </c>
      <c r="B52" s="5" t="s">
        <v>165</v>
      </c>
      <c r="C52" s="10" t="s">
        <v>166</v>
      </c>
    </row>
    <row r="53" spans="1:3" ht="13.5">
      <c r="A53" s="5">
        <v>284252</v>
      </c>
      <c r="B53" s="5" t="s">
        <v>167</v>
      </c>
      <c r="C53" s="10" t="s">
        <v>168</v>
      </c>
    </row>
    <row r="54" spans="1:3" ht="13.5">
      <c r="A54" s="5">
        <v>284253</v>
      </c>
      <c r="B54" s="5" t="s">
        <v>169</v>
      </c>
      <c r="C54" s="10" t="s">
        <v>170</v>
      </c>
    </row>
    <row r="55" spans="1:3" ht="13.5">
      <c r="A55" s="5">
        <v>284254</v>
      </c>
      <c r="B55" s="5" t="s">
        <v>171</v>
      </c>
      <c r="C55" s="10" t="s">
        <v>172</v>
      </c>
    </row>
    <row r="56" spans="1:3" ht="13.5">
      <c r="A56" s="5">
        <v>284255</v>
      </c>
      <c r="B56" s="5" t="s">
        <v>173</v>
      </c>
      <c r="C56" s="10" t="s">
        <v>174</v>
      </c>
    </row>
    <row r="57" spans="1:3" ht="13.5">
      <c r="A57" s="5">
        <v>284256</v>
      </c>
      <c r="B57" s="5" t="s">
        <v>175</v>
      </c>
      <c r="C57" s="10" t="s">
        <v>176</v>
      </c>
    </row>
    <row r="58" spans="1:3" ht="13.5">
      <c r="A58" s="5">
        <v>284257</v>
      </c>
      <c r="B58" s="5" t="s">
        <v>177</v>
      </c>
      <c r="C58" s="10" t="s">
        <v>178</v>
      </c>
    </row>
    <row r="59" spans="1:3" ht="13.5">
      <c r="A59" s="5"/>
      <c r="B59" s="5"/>
      <c r="C59" s="10"/>
    </row>
    <row r="60" spans="1:3" ht="13.5">
      <c r="A60" s="5"/>
      <c r="B60" s="5"/>
      <c r="C60" s="10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1:AD62"/>
  <sheetViews>
    <sheetView view="pageBreakPreview" zoomScale="60" zoomScaleNormal="75" zoomScalePageLayoutView="0" workbookViewId="0" topLeftCell="B1">
      <selection activeCell="D3" sqref="D3"/>
    </sheetView>
  </sheetViews>
  <sheetFormatPr defaultColWidth="9.00390625" defaultRowHeight="13.5"/>
  <cols>
    <col min="1" max="1" width="7.00390625" style="119" hidden="1" customWidth="1"/>
    <col min="2" max="2" width="3.25390625" style="121" customWidth="1"/>
    <col min="3" max="3" width="6.375" style="121" customWidth="1"/>
    <col min="4" max="4" width="13.875" style="121" customWidth="1"/>
    <col min="5" max="5" width="6.75390625" style="121" customWidth="1"/>
    <col min="6" max="6" width="6.375" style="121" customWidth="1"/>
    <col min="7" max="7" width="13.875" style="121" customWidth="1"/>
    <col min="8" max="8" width="6.75390625" style="121" customWidth="1"/>
    <col min="9" max="9" width="2.50390625" style="119" customWidth="1"/>
    <col min="10" max="10" width="3.25390625" style="119" customWidth="1"/>
    <col min="11" max="11" width="6.375" style="119" customWidth="1"/>
    <col min="12" max="12" width="13.875" style="119" customWidth="1"/>
    <col min="13" max="13" width="6.75390625" style="119" customWidth="1"/>
    <col min="14" max="14" width="6.375" style="119" customWidth="1"/>
    <col min="15" max="15" width="13.875" style="119" customWidth="1"/>
    <col min="16" max="16" width="6.75390625" style="119" customWidth="1"/>
    <col min="17" max="16384" width="9.00390625" style="119" customWidth="1"/>
  </cols>
  <sheetData>
    <row r="1" spans="2:30" s="157" customFormat="1" ht="30" customHeight="1">
      <c r="B1" s="357" t="s">
        <v>437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8"/>
      <c r="AD1" s="158"/>
    </row>
    <row r="2" ht="12.75" customHeight="1"/>
    <row r="3" spans="2:16" ht="42" customHeight="1">
      <c r="B3" s="366" t="s">
        <v>36</v>
      </c>
      <c r="C3" s="367"/>
      <c r="D3" s="160"/>
      <c r="E3" s="143" t="s">
        <v>48</v>
      </c>
      <c r="F3" s="368"/>
      <c r="G3" s="369"/>
      <c r="H3" s="369"/>
      <c r="I3" s="369"/>
      <c r="J3" s="369"/>
      <c r="K3" s="369"/>
      <c r="L3" s="370"/>
      <c r="M3" s="142" t="s">
        <v>413</v>
      </c>
      <c r="N3" s="354"/>
      <c r="O3" s="355"/>
      <c r="P3" s="144" t="s">
        <v>37</v>
      </c>
    </row>
    <row r="4" spans="2:16" ht="15" customHeight="1">
      <c r="B4" s="122"/>
      <c r="C4" s="123"/>
      <c r="D4" s="123"/>
      <c r="E4" s="123"/>
      <c r="F4" s="123"/>
      <c r="G4" s="123"/>
      <c r="H4" s="124"/>
      <c r="N4" s="145"/>
      <c r="O4" s="145"/>
      <c r="P4" s="125"/>
    </row>
    <row r="5" spans="2:16" ht="21.75" customHeight="1">
      <c r="B5" s="360" t="s">
        <v>412</v>
      </c>
      <c r="C5" s="361"/>
      <c r="D5" s="328" t="s">
        <v>439</v>
      </c>
      <c r="E5" s="329"/>
      <c r="F5" s="151"/>
      <c r="G5" s="329" t="s">
        <v>440</v>
      </c>
      <c r="H5" s="329"/>
      <c r="I5" s="146"/>
      <c r="J5" s="146"/>
      <c r="K5" s="146"/>
      <c r="L5" s="147"/>
      <c r="M5" s="364" t="s">
        <v>414</v>
      </c>
      <c r="N5" s="341"/>
      <c r="O5" s="342"/>
      <c r="P5" s="333" t="s">
        <v>37</v>
      </c>
    </row>
    <row r="6" spans="2:16" s="126" customFormat="1" ht="21.75" customHeight="1">
      <c r="B6" s="362"/>
      <c r="C6" s="363"/>
      <c r="D6" s="375"/>
      <c r="E6" s="376"/>
      <c r="F6" s="376"/>
      <c r="G6" s="376"/>
      <c r="H6" s="376"/>
      <c r="I6" s="376"/>
      <c r="J6" s="376"/>
      <c r="K6" s="376"/>
      <c r="L6" s="377"/>
      <c r="M6" s="365"/>
      <c r="N6" s="343"/>
      <c r="O6" s="344"/>
      <c r="P6" s="334"/>
    </row>
    <row r="7" ht="6" customHeight="1"/>
    <row r="8" ht="12" customHeight="1"/>
    <row r="9" spans="2:16" s="120" customFormat="1" ht="20.25" customHeight="1">
      <c r="B9" s="350" t="s">
        <v>420</v>
      </c>
      <c r="C9" s="351"/>
      <c r="D9" s="351"/>
      <c r="E9" s="351"/>
      <c r="F9" s="351"/>
      <c r="G9" s="351"/>
      <c r="H9" s="352"/>
      <c r="J9" s="350" t="s">
        <v>421</v>
      </c>
      <c r="K9" s="351"/>
      <c r="L9" s="351"/>
      <c r="M9" s="351"/>
      <c r="N9" s="351"/>
      <c r="O9" s="351"/>
      <c r="P9" s="352"/>
    </row>
    <row r="10" spans="2:16" s="120" customFormat="1" ht="20.25" customHeight="1">
      <c r="B10" s="358"/>
      <c r="C10" s="371" t="s">
        <v>406</v>
      </c>
      <c r="D10" s="339"/>
      <c r="E10" s="340"/>
      <c r="F10" s="372" t="s">
        <v>426</v>
      </c>
      <c r="G10" s="373"/>
      <c r="H10" s="374"/>
      <c r="J10" s="353"/>
      <c r="K10" s="371" t="s">
        <v>411</v>
      </c>
      <c r="L10" s="339"/>
      <c r="M10" s="340"/>
      <c r="N10" s="372" t="s">
        <v>426</v>
      </c>
      <c r="O10" s="373"/>
      <c r="P10" s="374"/>
    </row>
    <row r="11" spans="2:16" s="129" customFormat="1" ht="20.25" customHeight="1">
      <c r="B11" s="358"/>
      <c r="C11" s="164" t="s">
        <v>427</v>
      </c>
      <c r="D11" s="134" t="s">
        <v>39</v>
      </c>
      <c r="E11" s="138" t="s">
        <v>40</v>
      </c>
      <c r="F11" s="200" t="s">
        <v>428</v>
      </c>
      <c r="G11" s="201" t="s">
        <v>39</v>
      </c>
      <c r="H11" s="202" t="s">
        <v>40</v>
      </c>
      <c r="I11" s="133"/>
      <c r="J11" s="353"/>
      <c r="K11" s="164" t="s">
        <v>428</v>
      </c>
      <c r="L11" s="134" t="s">
        <v>39</v>
      </c>
      <c r="M11" s="138" t="s">
        <v>40</v>
      </c>
      <c r="N11" s="200" t="s">
        <v>428</v>
      </c>
      <c r="O11" s="201" t="s">
        <v>39</v>
      </c>
      <c r="P11" s="202" t="s">
        <v>40</v>
      </c>
    </row>
    <row r="12" spans="2:16" ht="20.25" customHeight="1">
      <c r="B12" s="161">
        <v>1</v>
      </c>
      <c r="C12" s="139"/>
      <c r="D12" s="135"/>
      <c r="E12" s="168"/>
      <c r="F12" s="203">
        <f>'記録入力1'!$J24</f>
      </c>
      <c r="G12" s="204">
        <f>'記録入力1'!$K24</f>
      </c>
      <c r="H12" s="205">
        <f>'記録入力1'!$I24</f>
      </c>
      <c r="I12" s="127"/>
      <c r="J12" s="161">
        <v>1</v>
      </c>
      <c r="K12" s="139"/>
      <c r="L12" s="135"/>
      <c r="M12" s="168"/>
      <c r="N12" s="203">
        <f>'記録入力1'!$J74</f>
      </c>
      <c r="O12" s="204">
        <f>'記録入力1'!$K74</f>
      </c>
      <c r="P12" s="205">
        <f>'記録入力1'!$I74</f>
      </c>
    </row>
    <row r="13" spans="2:16" ht="20.25" customHeight="1">
      <c r="B13" s="161">
        <v>2</v>
      </c>
      <c r="C13" s="139"/>
      <c r="D13" s="135"/>
      <c r="E13" s="168"/>
      <c r="F13" s="203">
        <f>'記録入力1'!$J25</f>
      </c>
      <c r="G13" s="204">
        <f>'記録入力1'!$K25</f>
      </c>
      <c r="H13" s="205">
        <f>'記録入力1'!$I25</f>
      </c>
      <c r="I13" s="127"/>
      <c r="J13" s="161">
        <v>2</v>
      </c>
      <c r="K13" s="139"/>
      <c r="L13" s="135"/>
      <c r="M13" s="168"/>
      <c r="N13" s="203">
        <f>'記録入力1'!$J75</f>
      </c>
      <c r="O13" s="204">
        <f>'記録入力1'!$K75</f>
      </c>
      <c r="P13" s="205">
        <f>'記録入力1'!$I75</f>
      </c>
    </row>
    <row r="14" spans="2:16" ht="20.25" customHeight="1">
      <c r="B14" s="161">
        <v>3</v>
      </c>
      <c r="C14" s="139"/>
      <c r="D14" s="135"/>
      <c r="E14" s="168"/>
      <c r="F14" s="203">
        <f>'記録入力1'!$J26</f>
      </c>
      <c r="G14" s="204">
        <f>'記録入力1'!$K26</f>
      </c>
      <c r="H14" s="205">
        <f>'記録入力1'!$I26</f>
      </c>
      <c r="I14" s="127"/>
      <c r="J14" s="161">
        <v>3</v>
      </c>
      <c r="K14" s="139"/>
      <c r="L14" s="135"/>
      <c r="M14" s="168"/>
      <c r="N14" s="203">
        <f>'記録入力1'!$J76</f>
      </c>
      <c r="O14" s="204">
        <f>'記録入力1'!$K76</f>
      </c>
      <c r="P14" s="205">
        <f>'記録入力1'!$I76</f>
      </c>
    </row>
    <row r="15" spans="2:16" ht="20.25" customHeight="1">
      <c r="B15" s="161">
        <v>4</v>
      </c>
      <c r="C15" s="139"/>
      <c r="D15" s="135"/>
      <c r="E15" s="168"/>
      <c r="F15" s="203">
        <f>'記録入力1'!$J27</f>
      </c>
      <c r="G15" s="204">
        <f>'記録入力1'!$K27</f>
      </c>
      <c r="H15" s="205">
        <f>'記録入力1'!$I27</f>
      </c>
      <c r="I15" s="127"/>
      <c r="J15" s="161">
        <v>4</v>
      </c>
      <c r="K15" s="139"/>
      <c r="L15" s="135"/>
      <c r="M15" s="168"/>
      <c r="N15" s="203">
        <f>'記録入力1'!$J77</f>
      </c>
      <c r="O15" s="204">
        <f>'記録入力1'!$K77</f>
      </c>
      <c r="P15" s="205">
        <f>'記録入力1'!$I77</f>
      </c>
    </row>
    <row r="16" spans="2:16" ht="20.25" customHeight="1">
      <c r="B16" s="161">
        <v>5</v>
      </c>
      <c r="C16" s="139"/>
      <c r="D16" s="135"/>
      <c r="E16" s="168"/>
      <c r="F16" s="203">
        <f>'記録入力1'!$J28</f>
      </c>
      <c r="G16" s="204">
        <f>'記録入力1'!$K28</f>
      </c>
      <c r="H16" s="205">
        <f>'記録入力1'!$I28</f>
      </c>
      <c r="I16" s="127"/>
      <c r="J16" s="161">
        <v>5</v>
      </c>
      <c r="K16" s="139"/>
      <c r="L16" s="135"/>
      <c r="M16" s="168"/>
      <c r="N16" s="203">
        <f>'記録入力1'!$J78</f>
      </c>
      <c r="O16" s="204">
        <f>'記録入力1'!$K78</f>
      </c>
      <c r="P16" s="205">
        <f>'記録入力1'!$I78</f>
      </c>
    </row>
    <row r="17" spans="2:16" ht="20.25" customHeight="1">
      <c r="B17" s="161">
        <v>6</v>
      </c>
      <c r="C17" s="139"/>
      <c r="D17" s="135"/>
      <c r="E17" s="168"/>
      <c r="F17" s="203">
        <f>'記録入力1'!$J29</f>
      </c>
      <c r="G17" s="204">
        <f>'記録入力1'!$K29</f>
      </c>
      <c r="H17" s="205">
        <f>'記録入力1'!$I29</f>
      </c>
      <c r="I17" s="127"/>
      <c r="J17" s="161">
        <v>6</v>
      </c>
      <c r="K17" s="139"/>
      <c r="L17" s="135"/>
      <c r="M17" s="168"/>
      <c r="N17" s="203">
        <f>'記録入力1'!$J79</f>
      </c>
      <c r="O17" s="204">
        <f>'記録入力1'!$K79</f>
      </c>
      <c r="P17" s="205">
        <f>'記録入力1'!$I79</f>
      </c>
    </row>
    <row r="18" spans="2:16" ht="20.25" customHeight="1">
      <c r="B18" s="161">
        <v>7</v>
      </c>
      <c r="C18" s="139"/>
      <c r="D18" s="135"/>
      <c r="E18" s="168"/>
      <c r="F18" s="203">
        <f>'記録入力1'!$J30</f>
      </c>
      <c r="G18" s="204">
        <f>'記録入力1'!$K30</f>
      </c>
      <c r="H18" s="205">
        <f>'記録入力1'!$I30</f>
      </c>
      <c r="I18" s="127"/>
      <c r="J18" s="161">
        <v>7</v>
      </c>
      <c r="K18" s="139"/>
      <c r="L18" s="135"/>
      <c r="M18" s="168"/>
      <c r="N18" s="203">
        <f>'記録入力1'!$J80</f>
      </c>
      <c r="O18" s="204">
        <f>'記録入力1'!$K80</f>
      </c>
      <c r="P18" s="205">
        <f>'記録入力1'!$I80</f>
      </c>
    </row>
    <row r="19" spans="2:16" ht="20.25" customHeight="1">
      <c r="B19" s="161">
        <v>8</v>
      </c>
      <c r="C19" s="139"/>
      <c r="D19" s="135"/>
      <c r="E19" s="168"/>
      <c r="F19" s="203">
        <f>'記録入力1'!$J31</f>
      </c>
      <c r="G19" s="204">
        <f>'記録入力1'!$K31</f>
      </c>
      <c r="H19" s="205">
        <f>'記録入力1'!$I31</f>
      </c>
      <c r="I19" s="127"/>
      <c r="J19" s="161">
        <v>8</v>
      </c>
      <c r="K19" s="139"/>
      <c r="L19" s="135"/>
      <c r="M19" s="168"/>
      <c r="N19" s="203">
        <f>'記録入力1'!$J81</f>
      </c>
      <c r="O19" s="204">
        <f>'記録入力1'!$K81</f>
      </c>
      <c r="P19" s="205">
        <f>'記録入力1'!$I81</f>
      </c>
    </row>
    <row r="20" spans="2:16" ht="20.25" customHeight="1">
      <c r="B20" s="161">
        <v>9</v>
      </c>
      <c r="C20" s="139"/>
      <c r="D20" s="135"/>
      <c r="E20" s="168"/>
      <c r="F20" s="203">
        <f>'記録入力1'!$J32</f>
      </c>
      <c r="G20" s="204">
        <f>'記録入力1'!$K32</f>
      </c>
      <c r="H20" s="205">
        <f>'記録入力1'!$I32</f>
      </c>
      <c r="I20" s="127"/>
      <c r="J20" s="161">
        <v>9</v>
      </c>
      <c r="K20" s="139"/>
      <c r="L20" s="135"/>
      <c r="M20" s="168"/>
      <c r="N20" s="203">
        <f>'記録入力1'!$J82</f>
      </c>
      <c r="O20" s="204">
        <f>'記録入力1'!$K82</f>
      </c>
      <c r="P20" s="205">
        <f>'記録入力1'!$I82</f>
      </c>
    </row>
    <row r="21" spans="2:16" ht="20.25" customHeight="1">
      <c r="B21" s="161">
        <v>10</v>
      </c>
      <c r="C21" s="139"/>
      <c r="D21" s="135"/>
      <c r="E21" s="168"/>
      <c r="F21" s="203">
        <f>'記録入力1'!$J33</f>
      </c>
      <c r="G21" s="204">
        <f>'記録入力1'!$K33</f>
      </c>
      <c r="H21" s="205">
        <f>'記録入力1'!$I33</f>
      </c>
      <c r="I21" s="127"/>
      <c r="J21" s="161">
        <v>10</v>
      </c>
      <c r="K21" s="139"/>
      <c r="L21" s="135"/>
      <c r="M21" s="168"/>
      <c r="N21" s="203">
        <f>'記録入力1'!$J83</f>
      </c>
      <c r="O21" s="204">
        <f>'記録入力1'!$K83</f>
      </c>
      <c r="P21" s="205">
        <f>'記録入力1'!$I83</f>
      </c>
    </row>
    <row r="22" spans="2:16" ht="20.25" customHeight="1">
      <c r="B22" s="161">
        <v>11</v>
      </c>
      <c r="C22" s="139"/>
      <c r="D22" s="135"/>
      <c r="E22" s="168"/>
      <c r="F22" s="203">
        <f>'記録入力1'!$J34</f>
      </c>
      <c r="G22" s="204">
        <f>'記録入力1'!$K34</f>
      </c>
      <c r="H22" s="205">
        <f>'記録入力1'!$I34</f>
      </c>
      <c r="I22" s="127"/>
      <c r="J22" s="161">
        <v>11</v>
      </c>
      <c r="K22" s="139"/>
      <c r="L22" s="135"/>
      <c r="M22" s="168"/>
      <c r="N22" s="203">
        <f>'記録入力1'!$J84</f>
      </c>
      <c r="O22" s="204">
        <f>'記録入力1'!$K84</f>
      </c>
      <c r="P22" s="205">
        <f>'記録入力1'!$I84</f>
      </c>
    </row>
    <row r="23" spans="2:16" ht="20.25" customHeight="1">
      <c r="B23" s="161">
        <v>12</v>
      </c>
      <c r="C23" s="139"/>
      <c r="D23" s="135"/>
      <c r="E23" s="168"/>
      <c r="F23" s="203">
        <f>'記録入力1'!$J35</f>
      </c>
      <c r="G23" s="204">
        <f>'記録入力1'!$K35</f>
      </c>
      <c r="H23" s="205">
        <f>'記録入力1'!$I35</f>
      </c>
      <c r="I23" s="127"/>
      <c r="J23" s="161">
        <v>12</v>
      </c>
      <c r="K23" s="139"/>
      <c r="L23" s="135"/>
      <c r="M23" s="168"/>
      <c r="N23" s="203">
        <f>'記録入力1'!$J85</f>
      </c>
      <c r="O23" s="204">
        <f>'記録入力1'!$K85</f>
      </c>
      <c r="P23" s="205">
        <f>'記録入力1'!$I85</f>
      </c>
    </row>
    <row r="24" spans="2:16" ht="20.25" customHeight="1">
      <c r="B24" s="161">
        <v>13</v>
      </c>
      <c r="C24" s="139"/>
      <c r="D24" s="135"/>
      <c r="E24" s="168"/>
      <c r="F24" s="203">
        <f>'記録入力1'!$J36</f>
      </c>
      <c r="G24" s="204">
        <f>'記録入力1'!$K36</f>
      </c>
      <c r="H24" s="205">
        <f>'記録入力1'!$I36</f>
      </c>
      <c r="I24" s="127"/>
      <c r="J24" s="161">
        <v>13</v>
      </c>
      <c r="K24" s="139"/>
      <c r="L24" s="135"/>
      <c r="M24" s="168"/>
      <c r="N24" s="203">
        <f>'記録入力1'!$J86</f>
      </c>
      <c r="O24" s="204">
        <f>'記録入力1'!$K86</f>
      </c>
      <c r="P24" s="205">
        <f>'記録入力1'!$I86</f>
      </c>
    </row>
    <row r="25" spans="2:16" ht="20.25" customHeight="1">
      <c r="B25" s="161">
        <v>14</v>
      </c>
      <c r="C25" s="139"/>
      <c r="D25" s="135"/>
      <c r="E25" s="168"/>
      <c r="F25" s="203">
        <f>'記録入力1'!$J37</f>
      </c>
      <c r="G25" s="204">
        <f>'記録入力1'!$K37</f>
      </c>
      <c r="H25" s="205">
        <f>'記録入力1'!$I37</f>
      </c>
      <c r="I25" s="127"/>
      <c r="J25" s="161">
        <v>14</v>
      </c>
      <c r="K25" s="139"/>
      <c r="L25" s="135"/>
      <c r="M25" s="168"/>
      <c r="N25" s="203">
        <f>'記録入力1'!$J87</f>
      </c>
      <c r="O25" s="204">
        <f>'記録入力1'!$K87</f>
      </c>
      <c r="P25" s="205">
        <f>'記録入力1'!$I87</f>
      </c>
    </row>
    <row r="26" spans="2:16" ht="20.25" customHeight="1">
      <c r="B26" s="161">
        <v>15</v>
      </c>
      <c r="C26" s="139"/>
      <c r="D26" s="135"/>
      <c r="E26" s="168"/>
      <c r="F26" s="203">
        <f>'記録入力1'!$J38</f>
      </c>
      <c r="G26" s="204">
        <f>'記録入力1'!$K38</f>
      </c>
      <c r="H26" s="205">
        <f>'記録入力1'!$I38</f>
      </c>
      <c r="I26" s="127"/>
      <c r="J26" s="161">
        <v>15</v>
      </c>
      <c r="K26" s="139"/>
      <c r="L26" s="135"/>
      <c r="M26" s="168"/>
      <c r="N26" s="203">
        <f>'記録入力1'!$J88</f>
      </c>
      <c r="O26" s="204">
        <f>'記録入力1'!$K88</f>
      </c>
      <c r="P26" s="205">
        <f>'記録入力1'!$I88</f>
      </c>
    </row>
    <row r="27" spans="2:16" ht="20.25" customHeight="1">
      <c r="B27" s="161">
        <v>16</v>
      </c>
      <c r="C27" s="139"/>
      <c r="D27" s="135"/>
      <c r="E27" s="168"/>
      <c r="F27" s="203">
        <f>'記録入力1'!$J39</f>
      </c>
      <c r="G27" s="204">
        <f>'記録入力1'!$K39</f>
      </c>
      <c r="H27" s="205">
        <f>'記録入力1'!$I39</f>
      </c>
      <c r="I27" s="127"/>
      <c r="J27" s="161">
        <v>16</v>
      </c>
      <c r="K27" s="139"/>
      <c r="L27" s="135"/>
      <c r="M27" s="168"/>
      <c r="N27" s="203">
        <f>'記録入力1'!$J89</f>
      </c>
      <c r="O27" s="204">
        <f>'記録入力1'!$K89</f>
      </c>
      <c r="P27" s="205">
        <f>'記録入力1'!$I89</f>
      </c>
    </row>
    <row r="28" spans="2:16" ht="20.25" customHeight="1">
      <c r="B28" s="161">
        <v>17</v>
      </c>
      <c r="C28" s="139"/>
      <c r="D28" s="135"/>
      <c r="E28" s="168"/>
      <c r="F28" s="203">
        <f>'記録入力1'!$J40</f>
      </c>
      <c r="G28" s="204">
        <f>'記録入力1'!$K40</f>
      </c>
      <c r="H28" s="205">
        <f>'記録入力1'!$I40</f>
      </c>
      <c r="I28" s="127"/>
      <c r="J28" s="161">
        <v>17</v>
      </c>
      <c r="K28" s="139"/>
      <c r="L28" s="135"/>
      <c r="M28" s="168"/>
      <c r="N28" s="203">
        <f>'記録入力1'!$J90</f>
      </c>
      <c r="O28" s="204">
        <f>'記録入力1'!$K90</f>
      </c>
      <c r="P28" s="205">
        <f>'記録入力1'!$I90</f>
      </c>
    </row>
    <row r="29" spans="2:16" ht="20.25" customHeight="1">
      <c r="B29" s="161">
        <v>18</v>
      </c>
      <c r="C29" s="139"/>
      <c r="D29" s="135"/>
      <c r="E29" s="168"/>
      <c r="F29" s="203">
        <f>'記録入力1'!$J41</f>
      </c>
      <c r="G29" s="204">
        <f>'記録入力1'!$K41</f>
      </c>
      <c r="H29" s="205">
        <f>'記録入力1'!$I41</f>
      </c>
      <c r="I29" s="127"/>
      <c r="J29" s="161">
        <v>18</v>
      </c>
      <c r="K29" s="139"/>
      <c r="L29" s="135"/>
      <c r="M29" s="168"/>
      <c r="N29" s="203">
        <f>'記録入力1'!$J91</f>
      </c>
      <c r="O29" s="204">
        <f>'記録入力1'!$K91</f>
      </c>
      <c r="P29" s="205">
        <f>'記録入力1'!$I91</f>
      </c>
    </row>
    <row r="30" spans="2:16" ht="20.25" customHeight="1">
      <c r="B30" s="161">
        <v>19</v>
      </c>
      <c r="C30" s="139"/>
      <c r="D30" s="135"/>
      <c r="E30" s="168"/>
      <c r="F30" s="203">
        <f>'記録入力1'!$J42</f>
      </c>
      <c r="G30" s="204">
        <f>'記録入力1'!$K42</f>
      </c>
      <c r="H30" s="205">
        <f>'記録入力1'!$I42</f>
      </c>
      <c r="I30" s="127"/>
      <c r="J30" s="161">
        <v>19</v>
      </c>
      <c r="K30" s="139"/>
      <c r="L30" s="135"/>
      <c r="M30" s="168"/>
      <c r="N30" s="203">
        <f>'記録入力1'!$J92</f>
      </c>
      <c r="O30" s="204">
        <f>'記録入力1'!$K92</f>
      </c>
      <c r="P30" s="205">
        <f>'記録入力1'!$I92</f>
      </c>
    </row>
    <row r="31" spans="2:16" ht="20.25" customHeight="1">
      <c r="B31" s="161">
        <v>20</v>
      </c>
      <c r="C31" s="139"/>
      <c r="D31" s="135"/>
      <c r="E31" s="168"/>
      <c r="F31" s="203">
        <f>'記録入力1'!$J43</f>
      </c>
      <c r="G31" s="204">
        <f>'記録入力1'!$K43</f>
      </c>
      <c r="H31" s="205">
        <f>'記録入力1'!$I43</f>
      </c>
      <c r="I31" s="127"/>
      <c r="J31" s="161">
        <v>20</v>
      </c>
      <c r="K31" s="139"/>
      <c r="L31" s="135"/>
      <c r="M31" s="168"/>
      <c r="N31" s="203">
        <f>'記録入力1'!$J93</f>
      </c>
      <c r="O31" s="204">
        <f>'記録入力1'!$K93</f>
      </c>
      <c r="P31" s="205">
        <f>'記録入力1'!$I93</f>
      </c>
    </row>
    <row r="32" spans="2:16" ht="20.25" customHeight="1">
      <c r="B32" s="161">
        <v>21</v>
      </c>
      <c r="C32" s="139"/>
      <c r="D32" s="135"/>
      <c r="E32" s="168"/>
      <c r="F32" s="203">
        <f>'記録入力1'!$J44</f>
      </c>
      <c r="G32" s="204">
        <f>'記録入力1'!$K44</f>
      </c>
      <c r="H32" s="205">
        <f>'記録入力1'!$I44</f>
      </c>
      <c r="I32" s="127"/>
      <c r="J32" s="161">
        <v>21</v>
      </c>
      <c r="K32" s="139"/>
      <c r="L32" s="135"/>
      <c r="M32" s="168"/>
      <c r="N32" s="203">
        <f>'記録入力1'!$J94</f>
      </c>
      <c r="O32" s="204">
        <f>'記録入力1'!$K94</f>
      </c>
      <c r="P32" s="205">
        <f>'記録入力1'!$I94</f>
      </c>
    </row>
    <row r="33" spans="2:16" ht="20.25" customHeight="1">
      <c r="B33" s="161">
        <v>22</v>
      </c>
      <c r="C33" s="139"/>
      <c r="D33" s="135"/>
      <c r="E33" s="168"/>
      <c r="F33" s="203">
        <f>'記録入力1'!$J45</f>
      </c>
      <c r="G33" s="204">
        <f>'記録入力1'!$K45</f>
      </c>
      <c r="H33" s="205">
        <f>'記録入力1'!$I45</f>
      </c>
      <c r="I33" s="127"/>
      <c r="J33" s="161">
        <v>22</v>
      </c>
      <c r="K33" s="139"/>
      <c r="L33" s="135"/>
      <c r="M33" s="168"/>
      <c r="N33" s="203">
        <f>'記録入力1'!$J95</f>
      </c>
      <c r="O33" s="204">
        <f>'記録入力1'!$K95</f>
      </c>
      <c r="P33" s="205">
        <f>'記録入力1'!$I95</f>
      </c>
    </row>
    <row r="34" spans="2:16" ht="20.25" customHeight="1">
      <c r="B34" s="161">
        <v>23</v>
      </c>
      <c r="C34" s="139"/>
      <c r="D34" s="135"/>
      <c r="E34" s="168"/>
      <c r="F34" s="203">
        <f>'記録入力1'!$J46</f>
      </c>
      <c r="G34" s="204">
        <f>'記録入力1'!$K46</f>
      </c>
      <c r="H34" s="205">
        <f>'記録入力1'!$I46</f>
      </c>
      <c r="I34" s="127"/>
      <c r="J34" s="161">
        <v>23</v>
      </c>
      <c r="K34" s="139"/>
      <c r="L34" s="135"/>
      <c r="M34" s="168"/>
      <c r="N34" s="203">
        <f>'記録入力1'!$J96</f>
      </c>
      <c r="O34" s="204">
        <f>'記録入力1'!$K96</f>
      </c>
      <c r="P34" s="205">
        <f>'記録入力1'!$I96</f>
      </c>
    </row>
    <row r="35" spans="2:16" ht="20.25" customHeight="1">
      <c r="B35" s="161">
        <v>24</v>
      </c>
      <c r="C35" s="139"/>
      <c r="D35" s="135"/>
      <c r="E35" s="168"/>
      <c r="F35" s="203">
        <f>'記録入力1'!$J47</f>
      </c>
      <c r="G35" s="204">
        <f>'記録入力1'!$K47</f>
      </c>
      <c r="H35" s="205">
        <f>'記録入力1'!$I47</f>
      </c>
      <c r="I35" s="127"/>
      <c r="J35" s="161">
        <v>24</v>
      </c>
      <c r="K35" s="139"/>
      <c r="L35" s="135"/>
      <c r="M35" s="168"/>
      <c r="N35" s="203">
        <f>'記録入力1'!$J97</f>
      </c>
      <c r="O35" s="204">
        <f>'記録入力1'!$K97</f>
      </c>
      <c r="P35" s="205">
        <f>'記録入力1'!$I97</f>
      </c>
    </row>
    <row r="36" spans="2:16" ht="20.25" customHeight="1">
      <c r="B36" s="161">
        <v>25</v>
      </c>
      <c r="C36" s="139"/>
      <c r="D36" s="135"/>
      <c r="E36" s="168"/>
      <c r="F36" s="203">
        <f>'記録入力1'!$J48</f>
      </c>
      <c r="G36" s="204">
        <f>'記録入力1'!$K48</f>
      </c>
      <c r="H36" s="205">
        <f>'記録入力1'!$I48</f>
      </c>
      <c r="I36" s="127"/>
      <c r="J36" s="161">
        <v>25</v>
      </c>
      <c r="K36" s="139"/>
      <c r="L36" s="135"/>
      <c r="M36" s="168"/>
      <c r="N36" s="203">
        <f>'記録入力1'!$J98</f>
      </c>
      <c r="O36" s="204">
        <f>'記録入力1'!$K98</f>
      </c>
      <c r="P36" s="205">
        <f>'記録入力1'!$I98</f>
      </c>
    </row>
    <row r="37" spans="2:16" ht="20.25" customHeight="1">
      <c r="B37" s="161">
        <v>26</v>
      </c>
      <c r="C37" s="139"/>
      <c r="D37" s="135"/>
      <c r="E37" s="168"/>
      <c r="F37" s="203">
        <f>'記録入力1'!$J49</f>
      </c>
      <c r="G37" s="204">
        <f>'記録入力1'!$K49</f>
      </c>
      <c r="H37" s="205">
        <f>'記録入力1'!$I49</f>
      </c>
      <c r="I37" s="127"/>
      <c r="J37" s="161">
        <v>26</v>
      </c>
      <c r="K37" s="139"/>
      <c r="L37" s="135"/>
      <c r="M37" s="168"/>
      <c r="N37" s="203">
        <f>'記録入力1'!$J99</f>
      </c>
      <c r="O37" s="204">
        <f>'記録入力1'!$K99</f>
      </c>
      <c r="P37" s="205">
        <f>'記録入力1'!$I99</f>
      </c>
    </row>
    <row r="38" spans="2:16" ht="20.25" customHeight="1">
      <c r="B38" s="161">
        <v>27</v>
      </c>
      <c r="C38" s="139"/>
      <c r="D38" s="135"/>
      <c r="E38" s="168"/>
      <c r="F38" s="203">
        <f>'記録入力1'!$J50</f>
      </c>
      <c r="G38" s="204">
        <f>'記録入力1'!$K50</f>
      </c>
      <c r="H38" s="205">
        <f>'記録入力1'!$I50</f>
      </c>
      <c r="I38" s="127"/>
      <c r="J38" s="161">
        <v>27</v>
      </c>
      <c r="K38" s="139"/>
      <c r="L38" s="135"/>
      <c r="M38" s="168"/>
      <c r="N38" s="203">
        <f>'記録入力1'!$J100</f>
      </c>
      <c r="O38" s="204">
        <f>'記録入力1'!$K100</f>
      </c>
      <c r="P38" s="205">
        <f>'記録入力1'!$I100</f>
      </c>
    </row>
    <row r="39" spans="2:16" ht="20.25" customHeight="1">
      <c r="B39" s="161">
        <v>28</v>
      </c>
      <c r="C39" s="139"/>
      <c r="D39" s="135"/>
      <c r="E39" s="168"/>
      <c r="F39" s="203">
        <f>'記録入力1'!$J51</f>
      </c>
      <c r="G39" s="204">
        <f>'記録入力1'!$K51</f>
      </c>
      <c r="H39" s="205">
        <f>'記録入力1'!$I51</f>
      </c>
      <c r="I39" s="127"/>
      <c r="J39" s="161">
        <v>28</v>
      </c>
      <c r="K39" s="139"/>
      <c r="L39" s="135"/>
      <c r="M39" s="168"/>
      <c r="N39" s="203">
        <f>'記録入力1'!$J101</f>
      </c>
      <c r="O39" s="204">
        <f>'記録入力1'!$K101</f>
      </c>
      <c r="P39" s="205">
        <f>'記録入力1'!$I101</f>
      </c>
    </row>
    <row r="40" spans="2:16" ht="20.25" customHeight="1">
      <c r="B40" s="161">
        <v>29</v>
      </c>
      <c r="C40" s="139"/>
      <c r="D40" s="135"/>
      <c r="E40" s="168"/>
      <c r="F40" s="203">
        <f>'記録入力1'!$J52</f>
      </c>
      <c r="G40" s="204">
        <f>'記録入力1'!$K52</f>
      </c>
      <c r="H40" s="205">
        <f>'記録入力1'!$I52</f>
      </c>
      <c r="I40" s="127"/>
      <c r="J40" s="161">
        <v>29</v>
      </c>
      <c r="K40" s="139"/>
      <c r="L40" s="135"/>
      <c r="M40" s="168"/>
      <c r="N40" s="203">
        <f>'記録入力1'!$J102</f>
      </c>
      <c r="O40" s="204">
        <f>'記録入力1'!$K102</f>
      </c>
      <c r="P40" s="205">
        <f>'記録入力1'!$I102</f>
      </c>
    </row>
    <row r="41" spans="2:16" ht="20.25" customHeight="1">
      <c r="B41" s="162">
        <v>30</v>
      </c>
      <c r="C41" s="140"/>
      <c r="D41" s="141"/>
      <c r="E41" s="169"/>
      <c r="F41" s="206">
        <f>'記録入力1'!$J53</f>
      </c>
      <c r="G41" s="207">
        <f>'記録入力1'!$K53</f>
      </c>
      <c r="H41" s="208">
        <f>'記録入力1'!$I53</f>
      </c>
      <c r="I41" s="127"/>
      <c r="J41" s="162">
        <v>30</v>
      </c>
      <c r="K41" s="140"/>
      <c r="L41" s="141"/>
      <c r="M41" s="169"/>
      <c r="N41" s="206">
        <f>'記録入力1'!$J103</f>
      </c>
      <c r="O41" s="207">
        <f>'記録入力1'!$K103</f>
      </c>
      <c r="P41" s="208">
        <f>'記録入力1'!$I103</f>
      </c>
    </row>
    <row r="42" spans="2:16" s="120" customFormat="1" ht="22.5" customHeight="1">
      <c r="B42" s="163" t="s">
        <v>422</v>
      </c>
      <c r="C42" s="359"/>
      <c r="D42" s="326"/>
      <c r="E42" s="327"/>
      <c r="F42" s="378"/>
      <c r="G42" s="379"/>
      <c r="H42" s="380"/>
      <c r="I42" s="152"/>
      <c r="J42" s="163" t="s">
        <v>422</v>
      </c>
      <c r="K42" s="359"/>
      <c r="L42" s="326"/>
      <c r="M42" s="327"/>
      <c r="N42" s="378"/>
      <c r="O42" s="379"/>
      <c r="P42" s="380"/>
    </row>
    <row r="43" spans="2:16" ht="19.5" customHeight="1">
      <c r="B43" s="45"/>
      <c r="C43" s="117"/>
      <c r="D43" s="117"/>
      <c r="E43" s="44"/>
      <c r="F43" s="117"/>
      <c r="G43" s="117"/>
      <c r="H43" s="44"/>
      <c r="I43" s="128"/>
      <c r="J43" s="45"/>
      <c r="K43" s="117"/>
      <c r="L43" s="117"/>
      <c r="M43" s="44"/>
      <c r="N43" s="117"/>
      <c r="O43" s="117"/>
      <c r="P43" s="44"/>
    </row>
    <row r="44" spans="2:15" ht="23.25" customHeight="1">
      <c r="B44" s="128"/>
      <c r="F44" s="345" t="s">
        <v>61</v>
      </c>
      <c r="G44" s="346"/>
      <c r="I44" s="318" t="s">
        <v>62</v>
      </c>
      <c r="J44" s="319"/>
      <c r="K44" s="319"/>
      <c r="L44" s="330" t="s">
        <v>63</v>
      </c>
      <c r="M44" s="330"/>
      <c r="N44" s="137" t="s">
        <v>415</v>
      </c>
      <c r="O44" s="136" t="s">
        <v>41</v>
      </c>
    </row>
    <row r="45" spans="2:15" ht="23.25" customHeight="1">
      <c r="B45" s="128"/>
      <c r="F45" s="155" t="s">
        <v>64</v>
      </c>
      <c r="G45" s="153" t="s">
        <v>429</v>
      </c>
      <c r="I45" s="320"/>
      <c r="J45" s="321"/>
      <c r="K45" s="321"/>
      <c r="L45" s="324"/>
      <c r="M45" s="324"/>
      <c r="N45" s="198"/>
      <c r="O45" s="196"/>
    </row>
    <row r="46" spans="2:15" ht="23.25" customHeight="1">
      <c r="B46" s="128"/>
      <c r="F46" s="155" t="s">
        <v>65</v>
      </c>
      <c r="G46" s="153" t="s">
        <v>429</v>
      </c>
      <c r="I46" s="320"/>
      <c r="J46" s="321"/>
      <c r="K46" s="321"/>
      <c r="L46" s="324"/>
      <c r="M46" s="324"/>
      <c r="N46" s="198"/>
      <c r="O46" s="196"/>
    </row>
    <row r="47" spans="2:15" ht="23.25" customHeight="1">
      <c r="B47" s="128"/>
      <c r="F47" s="156" t="s">
        <v>66</v>
      </c>
      <c r="G47" s="154" t="s">
        <v>429</v>
      </c>
      <c r="I47" s="320"/>
      <c r="J47" s="321"/>
      <c r="K47" s="321"/>
      <c r="L47" s="324"/>
      <c r="M47" s="324"/>
      <c r="N47" s="198"/>
      <c r="O47" s="196"/>
    </row>
    <row r="48" spans="6:15" ht="23.25" customHeight="1">
      <c r="F48" s="118"/>
      <c r="G48" s="118"/>
      <c r="I48" s="322"/>
      <c r="J48" s="323"/>
      <c r="K48" s="323"/>
      <c r="L48" s="356"/>
      <c r="M48" s="356"/>
      <c r="N48" s="199"/>
      <c r="O48" s="197"/>
    </row>
    <row r="49" spans="8:9" ht="19.5" customHeight="1">
      <c r="H49" s="130"/>
      <c r="I49" s="129"/>
    </row>
    <row r="50" ht="19.5" customHeight="1">
      <c r="I50" s="131"/>
    </row>
    <row r="51" ht="19.5" customHeight="1">
      <c r="I51" s="128"/>
    </row>
    <row r="52" ht="12.75" customHeight="1">
      <c r="I52" s="128"/>
    </row>
    <row r="53" ht="12.75" customHeight="1">
      <c r="I53" s="128"/>
    </row>
    <row r="54" spans="2:9" ht="12.75" customHeight="1">
      <c r="B54" s="132"/>
      <c r="I54" s="128"/>
    </row>
    <row r="55" spans="2:9" ht="12.75" customHeight="1">
      <c r="B55" s="132"/>
      <c r="I55" s="128"/>
    </row>
    <row r="56" spans="2:9" ht="12.75" customHeight="1">
      <c r="B56" s="132"/>
      <c r="I56" s="128"/>
    </row>
    <row r="57" spans="2:9" ht="12.75" customHeight="1">
      <c r="B57" s="132"/>
      <c r="I57" s="128"/>
    </row>
    <row r="58" spans="2:9" ht="12.75" customHeight="1">
      <c r="B58" s="132"/>
      <c r="I58" s="128"/>
    </row>
    <row r="59" spans="2:9" ht="12.75" customHeight="1">
      <c r="B59" s="132"/>
      <c r="I59" s="128"/>
    </row>
    <row r="60" spans="2:9" ht="12.75" customHeight="1">
      <c r="B60" s="132"/>
      <c r="I60" s="128"/>
    </row>
    <row r="61" spans="2:9" ht="12.75" customHeight="1">
      <c r="B61" s="132"/>
      <c r="I61" s="128"/>
    </row>
    <row r="62" ht="12.75" customHeight="1">
      <c r="I62" s="128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30">
    <mergeCell ref="L48:M48"/>
    <mergeCell ref="B10:B11"/>
    <mergeCell ref="L46:M46"/>
    <mergeCell ref="L44:M44"/>
    <mergeCell ref="N42:P42"/>
    <mergeCell ref="K10:M10"/>
    <mergeCell ref="N10:P10"/>
    <mergeCell ref="F42:H42"/>
    <mergeCell ref="J10:J11"/>
    <mergeCell ref="I44:K48"/>
    <mergeCell ref="L45:M45"/>
    <mergeCell ref="D5:E5"/>
    <mergeCell ref="F44:G44"/>
    <mergeCell ref="L47:M47"/>
    <mergeCell ref="B1:P1"/>
    <mergeCell ref="G5:H5"/>
    <mergeCell ref="C10:E10"/>
    <mergeCell ref="F10:H10"/>
    <mergeCell ref="B9:H9"/>
    <mergeCell ref="D6:L6"/>
    <mergeCell ref="N3:O3"/>
    <mergeCell ref="N5:O6"/>
    <mergeCell ref="K42:M42"/>
    <mergeCell ref="C42:E42"/>
    <mergeCell ref="B5:C6"/>
    <mergeCell ref="P5:P6"/>
    <mergeCell ref="J9:P9"/>
    <mergeCell ref="M5:M6"/>
    <mergeCell ref="B3:C3"/>
    <mergeCell ref="F3:L3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60"/>
  <sheetViews>
    <sheetView tabSelected="1" zoomScalePageLayoutView="0" workbookViewId="0" topLeftCell="A1">
      <selection activeCell="C3" sqref="C3:E3"/>
    </sheetView>
  </sheetViews>
  <sheetFormatPr defaultColWidth="9.00390625" defaultRowHeight="18.75" customHeight="1"/>
  <cols>
    <col min="1" max="1" width="3.25390625" style="211" customWidth="1"/>
    <col min="2" max="3" width="12.625" style="211" customWidth="1"/>
    <col min="4" max="4" width="12.625" style="242" customWidth="1"/>
    <col min="5" max="6" width="12.625" style="211" customWidth="1"/>
    <col min="7" max="8" width="9.00390625" style="211" customWidth="1"/>
    <col min="9" max="9" width="9.00390625" style="213" customWidth="1"/>
    <col min="10" max="10" width="9.00390625" style="211" hidden="1" customWidth="1"/>
    <col min="11" max="11" width="26.875" style="211" hidden="1" customWidth="1"/>
    <col min="12" max="12" width="12.25390625" style="211" hidden="1" customWidth="1"/>
    <col min="13" max="13" width="9.00390625" style="211" hidden="1" customWidth="1"/>
    <col min="14" max="14" width="39.375" style="211" hidden="1" customWidth="1"/>
    <col min="15" max="15" width="18.00390625" style="211" hidden="1" customWidth="1"/>
    <col min="16" max="16" width="11.25390625" style="211" hidden="1" customWidth="1"/>
    <col min="17" max="17" width="10.25390625" style="211" hidden="1" customWidth="1"/>
    <col min="18" max="18" width="9.00390625" style="211" hidden="1" customWidth="1"/>
    <col min="19" max="16384" width="9.00390625" style="211" customWidth="1"/>
  </cols>
  <sheetData>
    <row r="1" spans="3:4" ht="24">
      <c r="C1" s="212" t="s">
        <v>7</v>
      </c>
      <c r="D1" s="212"/>
    </row>
    <row r="2" spans="2:8" ht="18.75" customHeight="1">
      <c r="B2" s="93" t="s">
        <v>48</v>
      </c>
      <c r="C2" s="284">
        <f>IF($C$3="","",VLOOKUP($C$3,$J$3:$O$61,2,FALSE))</f>
      </c>
      <c r="D2" s="285"/>
      <c r="E2" s="286"/>
      <c r="F2" s="214" t="s">
        <v>390</v>
      </c>
      <c r="G2" s="94"/>
      <c r="H2" s="94"/>
    </row>
    <row r="3" spans="2:17" ht="18.75" customHeight="1">
      <c r="B3" s="93" t="s">
        <v>47</v>
      </c>
      <c r="C3" s="279"/>
      <c r="D3" s="280"/>
      <c r="E3" s="281"/>
      <c r="F3" s="215" t="s">
        <v>391</v>
      </c>
      <c r="G3" s="94"/>
      <c r="H3" s="94"/>
      <c r="I3" s="216"/>
      <c r="J3" s="217">
        <v>4201</v>
      </c>
      <c r="K3" s="218" t="s">
        <v>180</v>
      </c>
      <c r="L3" s="218" t="s">
        <v>181</v>
      </c>
      <c r="M3" s="218" t="s">
        <v>536</v>
      </c>
      <c r="N3" s="218" t="s">
        <v>182</v>
      </c>
      <c r="O3" s="218" t="s">
        <v>183</v>
      </c>
      <c r="P3" s="218" t="s">
        <v>445</v>
      </c>
      <c r="Q3" s="218" t="s">
        <v>446</v>
      </c>
    </row>
    <row r="4" spans="2:17" ht="18.75" customHeight="1">
      <c r="B4" s="93" t="s">
        <v>42</v>
      </c>
      <c r="C4" s="284">
        <f>IF($C$3="","",VLOOKUP($C$3,$J$3:$O$61,3,FALSE))</f>
      </c>
      <c r="D4" s="285"/>
      <c r="E4" s="286"/>
      <c r="F4" s="214" t="s">
        <v>390</v>
      </c>
      <c r="G4" s="94"/>
      <c r="H4" s="94"/>
      <c r="I4" s="216"/>
      <c r="J4" s="217">
        <v>4202</v>
      </c>
      <c r="K4" s="218" t="s">
        <v>447</v>
      </c>
      <c r="L4" s="218" t="s">
        <v>184</v>
      </c>
      <c r="M4" s="218" t="s">
        <v>185</v>
      </c>
      <c r="N4" s="218" t="s">
        <v>186</v>
      </c>
      <c r="O4" s="218" t="s">
        <v>187</v>
      </c>
      <c r="P4" s="218" t="s">
        <v>445</v>
      </c>
      <c r="Q4" s="218" t="s">
        <v>448</v>
      </c>
    </row>
    <row r="5" spans="2:17" ht="18.75" customHeight="1">
      <c r="B5" s="93" t="s">
        <v>43</v>
      </c>
      <c r="C5" s="276">
        <f>IF($C$3="","",VLOOKUP($C$3,$J$3:$O$61,6,FALSE))</f>
      </c>
      <c r="D5" s="277"/>
      <c r="E5" s="278"/>
      <c r="F5" s="214" t="s">
        <v>390</v>
      </c>
      <c r="G5" s="94"/>
      <c r="H5" s="94"/>
      <c r="I5" s="216"/>
      <c r="J5" s="217">
        <v>4203</v>
      </c>
      <c r="K5" s="218" t="s">
        <v>537</v>
      </c>
      <c r="L5" s="218" t="s">
        <v>188</v>
      </c>
      <c r="M5" s="218" t="s">
        <v>189</v>
      </c>
      <c r="N5" s="218" t="s">
        <v>190</v>
      </c>
      <c r="O5" s="218" t="s">
        <v>191</v>
      </c>
      <c r="P5" s="218" t="s">
        <v>546</v>
      </c>
      <c r="Q5" s="218" t="s">
        <v>449</v>
      </c>
    </row>
    <row r="6" spans="2:17" ht="18.75" customHeight="1">
      <c r="B6" s="93" t="s">
        <v>44</v>
      </c>
      <c r="C6" s="276">
        <f>IF($C$3="","",VLOOKUP($C$3,$J$3:$O$61,5,FALSE))</f>
      </c>
      <c r="D6" s="277"/>
      <c r="E6" s="278"/>
      <c r="F6" s="214" t="s">
        <v>390</v>
      </c>
      <c r="I6" s="216"/>
      <c r="J6" s="217">
        <v>4204</v>
      </c>
      <c r="K6" s="218" t="s">
        <v>192</v>
      </c>
      <c r="L6" s="218" t="s">
        <v>193</v>
      </c>
      <c r="M6" s="218" t="s">
        <v>194</v>
      </c>
      <c r="N6" s="218" t="s">
        <v>195</v>
      </c>
      <c r="O6" s="218" t="s">
        <v>196</v>
      </c>
      <c r="P6" s="218" t="s">
        <v>445</v>
      </c>
      <c r="Q6" s="218" t="s">
        <v>450</v>
      </c>
    </row>
    <row r="7" spans="2:17" ht="18.75" customHeight="1">
      <c r="B7" s="95" t="s">
        <v>45</v>
      </c>
      <c r="C7" s="279"/>
      <c r="D7" s="280"/>
      <c r="E7" s="281"/>
      <c r="I7" s="216"/>
      <c r="J7" s="217">
        <v>4205</v>
      </c>
      <c r="K7" s="218" t="s">
        <v>517</v>
      </c>
      <c r="L7" s="218" t="s">
        <v>506</v>
      </c>
      <c r="M7" s="218" t="s">
        <v>507</v>
      </c>
      <c r="N7" s="218" t="s">
        <v>508</v>
      </c>
      <c r="O7" s="218" t="s">
        <v>509</v>
      </c>
      <c r="P7" s="218" t="s">
        <v>445</v>
      </c>
      <c r="Q7" s="218" t="s">
        <v>510</v>
      </c>
    </row>
    <row r="8" spans="2:17" ht="18.75" customHeight="1">
      <c r="B8" s="95" t="s">
        <v>393</v>
      </c>
      <c r="C8" s="279"/>
      <c r="D8" s="280"/>
      <c r="E8" s="281"/>
      <c r="I8" s="216"/>
      <c r="J8" s="217">
        <v>4206</v>
      </c>
      <c r="K8" s="218" t="s">
        <v>197</v>
      </c>
      <c r="L8" s="218" t="s">
        <v>198</v>
      </c>
      <c r="M8" s="218" t="s">
        <v>199</v>
      </c>
      <c r="N8" s="218" t="s">
        <v>200</v>
      </c>
      <c r="O8" s="218" t="s">
        <v>201</v>
      </c>
      <c r="P8" s="218" t="s">
        <v>445</v>
      </c>
      <c r="Q8" s="218" t="s">
        <v>451</v>
      </c>
    </row>
    <row r="9" spans="2:17" ht="18.75" customHeight="1">
      <c r="B9" s="95" t="s">
        <v>46</v>
      </c>
      <c r="C9" s="219" t="s">
        <v>392</v>
      </c>
      <c r="D9" s="220" t="s">
        <v>49</v>
      </c>
      <c r="E9" s="221" t="s">
        <v>41</v>
      </c>
      <c r="I9" s="216"/>
      <c r="J9" s="217">
        <v>4207</v>
      </c>
      <c r="K9" s="218" t="s">
        <v>202</v>
      </c>
      <c r="L9" s="218" t="s">
        <v>203</v>
      </c>
      <c r="M9" s="218" t="s">
        <v>204</v>
      </c>
      <c r="N9" s="218" t="s">
        <v>205</v>
      </c>
      <c r="O9" s="218" t="s">
        <v>206</v>
      </c>
      <c r="P9" s="218" t="s">
        <v>445</v>
      </c>
      <c r="Q9" s="218" t="s">
        <v>538</v>
      </c>
    </row>
    <row r="10" spans="2:18" ht="18.75" customHeight="1">
      <c r="B10" s="95">
        <v>1</v>
      </c>
      <c r="C10" s="245"/>
      <c r="D10" s="246"/>
      <c r="E10" s="247"/>
      <c r="I10" s="216"/>
      <c r="J10" s="217">
        <v>4208</v>
      </c>
      <c r="K10" s="218" t="s">
        <v>452</v>
      </c>
      <c r="L10" s="218" t="s">
        <v>207</v>
      </c>
      <c r="M10" s="218" t="s">
        <v>208</v>
      </c>
      <c r="N10" s="218" t="s">
        <v>209</v>
      </c>
      <c r="O10" s="218" t="s">
        <v>210</v>
      </c>
      <c r="P10" s="218" t="s">
        <v>445</v>
      </c>
      <c r="Q10" s="218" t="s">
        <v>453</v>
      </c>
      <c r="R10" s="250" t="s">
        <v>518</v>
      </c>
    </row>
    <row r="11" spans="2:18" ht="18.75" customHeight="1">
      <c r="B11" s="95">
        <v>2</v>
      </c>
      <c r="C11" s="245"/>
      <c r="D11" s="246"/>
      <c r="E11" s="247"/>
      <c r="I11" s="216"/>
      <c r="J11" s="217">
        <v>4209</v>
      </c>
      <c r="K11" s="218" t="s">
        <v>211</v>
      </c>
      <c r="L11" s="218" t="s">
        <v>212</v>
      </c>
      <c r="M11" s="218" t="s">
        <v>213</v>
      </c>
      <c r="N11" s="218" t="s">
        <v>214</v>
      </c>
      <c r="O11" s="218" t="s">
        <v>215</v>
      </c>
      <c r="P11" s="218" t="s">
        <v>445</v>
      </c>
      <c r="Q11" s="218" t="s">
        <v>454</v>
      </c>
      <c r="R11" s="250" t="s">
        <v>519</v>
      </c>
    </row>
    <row r="12" spans="2:18" ht="18.75" customHeight="1">
      <c r="B12" s="95">
        <v>3</v>
      </c>
      <c r="C12" s="245"/>
      <c r="D12" s="246"/>
      <c r="E12" s="247"/>
      <c r="I12" s="216"/>
      <c r="J12" s="217">
        <v>4210</v>
      </c>
      <c r="K12" s="218" t="s">
        <v>455</v>
      </c>
      <c r="L12" s="218" t="s">
        <v>216</v>
      </c>
      <c r="M12" s="218" t="s">
        <v>217</v>
      </c>
      <c r="N12" s="218" t="s">
        <v>218</v>
      </c>
      <c r="O12" s="218" t="s">
        <v>219</v>
      </c>
      <c r="P12" s="218" t="s">
        <v>445</v>
      </c>
      <c r="Q12" s="218" t="s">
        <v>456</v>
      </c>
      <c r="R12" s="250" t="s">
        <v>520</v>
      </c>
    </row>
    <row r="13" spans="2:18" ht="18.75" customHeight="1">
      <c r="B13" s="95">
        <v>4</v>
      </c>
      <c r="C13" s="245"/>
      <c r="D13" s="246"/>
      <c r="E13" s="247"/>
      <c r="I13" s="216"/>
      <c r="J13" s="217">
        <v>4211</v>
      </c>
      <c r="K13" s="218" t="s">
        <v>457</v>
      </c>
      <c r="L13" s="218" t="s">
        <v>216</v>
      </c>
      <c r="M13" s="218" t="s">
        <v>217</v>
      </c>
      <c r="N13" s="218" t="s">
        <v>220</v>
      </c>
      <c r="O13" s="218" t="s">
        <v>221</v>
      </c>
      <c r="P13" s="218" t="s">
        <v>445</v>
      </c>
      <c r="Q13" s="218" t="s">
        <v>458</v>
      </c>
      <c r="R13" s="250" t="s">
        <v>521</v>
      </c>
    </row>
    <row r="14" spans="2:17" ht="18.75" customHeight="1">
      <c r="B14" s="95" t="s">
        <v>38</v>
      </c>
      <c r="C14" s="219" t="s">
        <v>38</v>
      </c>
      <c r="D14" s="220" t="s">
        <v>57</v>
      </c>
      <c r="E14" s="221" t="s">
        <v>58</v>
      </c>
      <c r="I14" s="216"/>
      <c r="J14" s="217">
        <v>4212</v>
      </c>
      <c r="K14" s="218" t="s">
        <v>222</v>
      </c>
      <c r="L14" s="218" t="s">
        <v>223</v>
      </c>
      <c r="M14" s="218" t="s">
        <v>224</v>
      </c>
      <c r="N14" s="218" t="s">
        <v>225</v>
      </c>
      <c r="O14" s="218" t="s">
        <v>226</v>
      </c>
      <c r="P14" s="218" t="s">
        <v>445</v>
      </c>
      <c r="Q14" s="218" t="s">
        <v>539</v>
      </c>
    </row>
    <row r="15" spans="2:17" ht="18.75" customHeight="1">
      <c r="B15" s="95"/>
      <c r="C15" s="222" t="s">
        <v>59</v>
      </c>
      <c r="D15" s="246"/>
      <c r="E15" s="246"/>
      <c r="I15" s="216"/>
      <c r="J15" s="217">
        <v>4213</v>
      </c>
      <c r="K15" s="218" t="s">
        <v>459</v>
      </c>
      <c r="L15" s="218" t="s">
        <v>227</v>
      </c>
      <c r="M15" s="218" t="s">
        <v>228</v>
      </c>
      <c r="N15" s="218" t="s">
        <v>229</v>
      </c>
      <c r="O15" s="218" t="s">
        <v>230</v>
      </c>
      <c r="P15" s="218" t="s">
        <v>445</v>
      </c>
      <c r="Q15" s="218" t="s">
        <v>540</v>
      </c>
    </row>
    <row r="16" spans="1:17" ht="18.75" customHeight="1">
      <c r="A16" s="223"/>
      <c r="B16" s="96"/>
      <c r="C16" s="224" t="s">
        <v>60</v>
      </c>
      <c r="D16" s="282">
        <f>D15+E15</f>
        <v>0</v>
      </c>
      <c r="E16" s="283"/>
      <c r="I16" s="216"/>
      <c r="J16" s="217">
        <v>4214</v>
      </c>
      <c r="K16" s="218" t="s">
        <v>460</v>
      </c>
      <c r="L16" s="218" t="s">
        <v>231</v>
      </c>
      <c r="M16" s="218" t="s">
        <v>232</v>
      </c>
      <c r="N16" s="218" t="s">
        <v>233</v>
      </c>
      <c r="O16" s="218" t="s">
        <v>234</v>
      </c>
      <c r="P16" s="218" t="s">
        <v>445</v>
      </c>
      <c r="Q16" s="218" t="s">
        <v>547</v>
      </c>
    </row>
    <row r="17" spans="1:17" ht="18.75" customHeight="1" thickBot="1">
      <c r="A17" s="223"/>
      <c r="B17" s="96"/>
      <c r="C17" s="225"/>
      <c r="D17" s="226"/>
      <c r="E17" s="226"/>
      <c r="I17" s="216"/>
      <c r="J17" s="217">
        <v>4215</v>
      </c>
      <c r="K17" s="218" t="s">
        <v>535</v>
      </c>
      <c r="L17" s="218" t="s">
        <v>235</v>
      </c>
      <c r="M17" s="218" t="s">
        <v>236</v>
      </c>
      <c r="N17" s="218" t="s">
        <v>237</v>
      </c>
      <c r="O17" s="218" t="s">
        <v>238</v>
      </c>
      <c r="P17" s="218" t="s">
        <v>445</v>
      </c>
      <c r="Q17" s="218" t="s">
        <v>461</v>
      </c>
    </row>
    <row r="18" spans="1:17" ht="18.75" customHeight="1">
      <c r="A18" s="227"/>
      <c r="B18" s="228" t="s">
        <v>6</v>
      </c>
      <c r="C18" s="229" t="s">
        <v>1</v>
      </c>
      <c r="D18" s="229" t="s">
        <v>24</v>
      </c>
      <c r="E18" s="230" t="s">
        <v>20</v>
      </c>
      <c r="F18" s="231" t="s">
        <v>1</v>
      </c>
      <c r="I18" s="216"/>
      <c r="J18" s="217">
        <v>4216</v>
      </c>
      <c r="K18" s="218" t="s">
        <v>462</v>
      </c>
      <c r="L18" s="218" t="s">
        <v>239</v>
      </c>
      <c r="M18" s="218" t="s">
        <v>240</v>
      </c>
      <c r="N18" s="218" t="s">
        <v>241</v>
      </c>
      <c r="O18" s="218" t="s">
        <v>242</v>
      </c>
      <c r="P18" s="218" t="s">
        <v>445</v>
      </c>
      <c r="Q18" s="218" t="s">
        <v>463</v>
      </c>
    </row>
    <row r="19" spans="1:17" ht="30" customHeight="1">
      <c r="A19" s="287" t="s">
        <v>401</v>
      </c>
      <c r="B19" s="232" t="s">
        <v>403</v>
      </c>
      <c r="C19" s="233" t="s">
        <v>406</v>
      </c>
      <c r="D19" s="233" t="s">
        <v>400</v>
      </c>
      <c r="E19" s="97" t="str">
        <f aca="true" t="shared" si="0" ref="E19:F22">B19</f>
        <v>21000</v>
      </c>
      <c r="F19" s="234" t="str">
        <f t="shared" si="0"/>
        <v>八種競技</v>
      </c>
      <c r="I19" s="216"/>
      <c r="J19" s="217">
        <v>4217</v>
      </c>
      <c r="K19" s="218" t="s">
        <v>541</v>
      </c>
      <c r="L19" s="218" t="s">
        <v>243</v>
      </c>
      <c r="M19" s="218" t="s">
        <v>244</v>
      </c>
      <c r="N19" s="218" t="s">
        <v>245</v>
      </c>
      <c r="O19" s="218" t="s">
        <v>246</v>
      </c>
      <c r="P19" s="218" t="s">
        <v>445</v>
      </c>
      <c r="Q19" s="218" t="s">
        <v>548</v>
      </c>
    </row>
    <row r="20" spans="1:17" ht="30" customHeight="1">
      <c r="A20" s="274"/>
      <c r="B20" s="232" t="s">
        <v>402</v>
      </c>
      <c r="C20" s="235" t="s">
        <v>430</v>
      </c>
      <c r="D20" s="236" t="s">
        <v>410</v>
      </c>
      <c r="E20" s="98" t="str">
        <f t="shared" si="0"/>
        <v>21600</v>
      </c>
      <c r="F20" s="234" t="str">
        <f t="shared" si="0"/>
        <v>男ｽﾌﾟﾘﾝﾄ
ﾄﾗｲｱｽﾛﾝ</v>
      </c>
      <c r="I20" s="216"/>
      <c r="J20" s="217">
        <v>4218</v>
      </c>
      <c r="K20" s="218" t="s">
        <v>247</v>
      </c>
      <c r="L20" s="218" t="s">
        <v>248</v>
      </c>
      <c r="M20" s="218" t="s">
        <v>249</v>
      </c>
      <c r="N20" s="218" t="s">
        <v>250</v>
      </c>
      <c r="O20" s="218" t="s">
        <v>251</v>
      </c>
      <c r="P20" s="218" t="s">
        <v>445</v>
      </c>
      <c r="Q20" s="218" t="s">
        <v>464</v>
      </c>
    </row>
    <row r="21" spans="1:17" ht="30" customHeight="1">
      <c r="A21" s="274" t="s">
        <v>67</v>
      </c>
      <c r="B21" s="232" t="s">
        <v>399</v>
      </c>
      <c r="C21" s="233" t="s">
        <v>407</v>
      </c>
      <c r="D21" s="233" t="s">
        <v>400</v>
      </c>
      <c r="E21" s="98" t="str">
        <f t="shared" si="0"/>
        <v>20200</v>
      </c>
      <c r="F21" s="234" t="str">
        <f t="shared" si="0"/>
        <v>七種競技</v>
      </c>
      <c r="I21" s="216"/>
      <c r="J21" s="217">
        <v>4219</v>
      </c>
      <c r="K21" s="218" t="s">
        <v>542</v>
      </c>
      <c r="L21" s="218" t="s">
        <v>252</v>
      </c>
      <c r="M21" s="218" t="s">
        <v>253</v>
      </c>
      <c r="N21" s="218" t="s">
        <v>254</v>
      </c>
      <c r="O21" s="218" t="s">
        <v>255</v>
      </c>
      <c r="P21" s="218" t="s">
        <v>445</v>
      </c>
      <c r="Q21" s="218" t="s">
        <v>465</v>
      </c>
    </row>
    <row r="22" spans="1:17" ht="30" customHeight="1" thickBot="1">
      <c r="A22" s="275"/>
      <c r="B22" s="237" t="s">
        <v>405</v>
      </c>
      <c r="C22" s="238" t="s">
        <v>431</v>
      </c>
      <c r="D22" s="239" t="s">
        <v>410</v>
      </c>
      <c r="E22" s="114" t="str">
        <f t="shared" si="0"/>
        <v>21700</v>
      </c>
      <c r="F22" s="240" t="str">
        <f t="shared" si="0"/>
        <v>女ｽﾌﾟﾘﾝﾄ
ﾄﾗｲｱｽﾛﾝ</v>
      </c>
      <c r="I22" s="216"/>
      <c r="J22" s="217">
        <v>4220</v>
      </c>
      <c r="K22" s="218" t="s">
        <v>256</v>
      </c>
      <c r="L22" s="241" t="s">
        <v>257</v>
      </c>
      <c r="M22" s="241" t="s">
        <v>258</v>
      </c>
      <c r="N22" s="241" t="s">
        <v>259</v>
      </c>
      <c r="O22" s="241" t="s">
        <v>260</v>
      </c>
      <c r="P22" s="241" t="s">
        <v>546</v>
      </c>
      <c r="Q22" s="241" t="s">
        <v>511</v>
      </c>
    </row>
    <row r="23" spans="9:17" ht="18.75" customHeight="1">
      <c r="I23" s="216"/>
      <c r="J23" s="217">
        <v>4221</v>
      </c>
      <c r="K23" s="218" t="s">
        <v>436</v>
      </c>
      <c r="L23" s="218" t="s">
        <v>261</v>
      </c>
      <c r="M23" s="218" t="s">
        <v>262</v>
      </c>
      <c r="N23" s="218" t="s">
        <v>263</v>
      </c>
      <c r="O23" s="218" t="s">
        <v>264</v>
      </c>
      <c r="P23" s="218" t="s">
        <v>445</v>
      </c>
      <c r="Q23" s="218" t="s">
        <v>512</v>
      </c>
    </row>
    <row r="24" spans="9:17" ht="18.75" customHeight="1">
      <c r="I24" s="216"/>
      <c r="J24" s="217">
        <v>4222</v>
      </c>
      <c r="K24" s="218"/>
      <c r="L24" s="218"/>
      <c r="M24" s="218"/>
      <c r="N24" s="218"/>
      <c r="O24" s="218"/>
      <c r="P24" s="218"/>
      <c r="Q24" s="218"/>
    </row>
    <row r="25" spans="9:17" ht="18.75" customHeight="1">
      <c r="I25" s="216"/>
      <c r="J25" s="217">
        <v>4223</v>
      </c>
      <c r="K25" s="218" t="s">
        <v>559</v>
      </c>
      <c r="L25" s="218" t="s">
        <v>265</v>
      </c>
      <c r="M25" s="218" t="s">
        <v>266</v>
      </c>
      <c r="N25" s="218" t="s">
        <v>560</v>
      </c>
      <c r="O25" s="218" t="s">
        <v>561</v>
      </c>
      <c r="P25" s="218" t="s">
        <v>445</v>
      </c>
      <c r="Q25" s="218" t="s">
        <v>562</v>
      </c>
    </row>
    <row r="26" spans="9:17" ht="18.75" customHeight="1">
      <c r="I26" s="216"/>
      <c r="J26" s="217">
        <v>4224</v>
      </c>
      <c r="K26" s="218" t="s">
        <v>522</v>
      </c>
      <c r="L26" s="218" t="s">
        <v>523</v>
      </c>
      <c r="M26" s="218" t="s">
        <v>549</v>
      </c>
      <c r="N26" s="218" t="s">
        <v>524</v>
      </c>
      <c r="O26" s="218" t="s">
        <v>525</v>
      </c>
      <c r="P26" s="218" t="s">
        <v>445</v>
      </c>
      <c r="Q26" s="218" t="s">
        <v>526</v>
      </c>
    </row>
    <row r="27" spans="9:17" ht="18.75" customHeight="1">
      <c r="I27" s="216"/>
      <c r="J27" s="217">
        <v>4225</v>
      </c>
      <c r="K27" s="218" t="s">
        <v>267</v>
      </c>
      <c r="L27" s="218" t="s">
        <v>268</v>
      </c>
      <c r="M27" s="218" t="s">
        <v>269</v>
      </c>
      <c r="N27" s="218" t="s">
        <v>270</v>
      </c>
      <c r="O27" s="218" t="s">
        <v>271</v>
      </c>
      <c r="P27" s="218" t="s">
        <v>445</v>
      </c>
      <c r="Q27" s="218" t="s">
        <v>527</v>
      </c>
    </row>
    <row r="28" spans="9:17" ht="18.75" customHeight="1">
      <c r="I28" s="216"/>
      <c r="J28" s="217">
        <v>4226</v>
      </c>
      <c r="K28" s="218" t="s">
        <v>554</v>
      </c>
      <c r="L28" s="218" t="s">
        <v>265</v>
      </c>
      <c r="M28" s="218" t="s">
        <v>266</v>
      </c>
      <c r="N28" s="218" t="s">
        <v>528</v>
      </c>
      <c r="O28" s="218" t="s">
        <v>272</v>
      </c>
      <c r="P28" s="218" t="s">
        <v>445</v>
      </c>
      <c r="Q28" s="218" t="s">
        <v>529</v>
      </c>
    </row>
    <row r="29" spans="9:17" ht="18.75" customHeight="1">
      <c r="I29" s="216"/>
      <c r="J29" s="217">
        <v>4227</v>
      </c>
      <c r="K29" s="218" t="s">
        <v>273</v>
      </c>
      <c r="L29" s="218" t="s">
        <v>274</v>
      </c>
      <c r="M29" s="218" t="s">
        <v>275</v>
      </c>
      <c r="N29" s="218" t="s">
        <v>276</v>
      </c>
      <c r="O29" s="218" t="s">
        <v>277</v>
      </c>
      <c r="P29" s="218" t="s">
        <v>445</v>
      </c>
      <c r="Q29" s="218" t="s">
        <v>466</v>
      </c>
    </row>
    <row r="30" spans="9:17" ht="18.75" customHeight="1">
      <c r="I30" s="216"/>
      <c r="J30" s="217">
        <v>4228</v>
      </c>
      <c r="K30" s="218" t="s">
        <v>278</v>
      </c>
      <c r="L30" s="218" t="s">
        <v>279</v>
      </c>
      <c r="M30" s="218" t="s">
        <v>280</v>
      </c>
      <c r="N30" s="218" t="s">
        <v>281</v>
      </c>
      <c r="O30" s="218" t="s">
        <v>282</v>
      </c>
      <c r="P30" s="218" t="s">
        <v>445</v>
      </c>
      <c r="Q30" s="218" t="s">
        <v>467</v>
      </c>
    </row>
    <row r="31" spans="9:17" ht="18.75" customHeight="1">
      <c r="I31" s="216"/>
      <c r="J31" s="217">
        <v>4229</v>
      </c>
      <c r="K31" s="218" t="s">
        <v>468</v>
      </c>
      <c r="L31" s="218" t="s">
        <v>283</v>
      </c>
      <c r="M31" s="218" t="s">
        <v>284</v>
      </c>
      <c r="N31" s="218" t="s">
        <v>285</v>
      </c>
      <c r="O31" s="218" t="s">
        <v>286</v>
      </c>
      <c r="P31" s="218" t="s">
        <v>445</v>
      </c>
      <c r="Q31" s="218" t="s">
        <v>543</v>
      </c>
    </row>
    <row r="32" spans="9:17" ht="18.75" customHeight="1">
      <c r="I32" s="216"/>
      <c r="J32" s="217">
        <v>4230</v>
      </c>
      <c r="K32" s="218" t="s">
        <v>287</v>
      </c>
      <c r="L32" s="218" t="s">
        <v>288</v>
      </c>
      <c r="M32" s="218" t="s">
        <v>289</v>
      </c>
      <c r="N32" s="218" t="s">
        <v>290</v>
      </c>
      <c r="O32" s="218" t="s">
        <v>291</v>
      </c>
      <c r="P32" s="218" t="s">
        <v>445</v>
      </c>
      <c r="Q32" s="218" t="s">
        <v>469</v>
      </c>
    </row>
    <row r="33" spans="9:17" ht="18.75" customHeight="1">
      <c r="I33" s="216"/>
      <c r="J33" s="217">
        <v>4231</v>
      </c>
      <c r="K33" s="218" t="s">
        <v>470</v>
      </c>
      <c r="L33" s="218" t="s">
        <v>292</v>
      </c>
      <c r="M33" s="218" t="s">
        <v>293</v>
      </c>
      <c r="N33" s="218" t="s">
        <v>294</v>
      </c>
      <c r="O33" s="218" t="s">
        <v>295</v>
      </c>
      <c r="P33" s="218" t="s">
        <v>445</v>
      </c>
      <c r="Q33" s="218" t="s">
        <v>471</v>
      </c>
    </row>
    <row r="34" spans="9:17" ht="18.75" customHeight="1">
      <c r="I34" s="216"/>
      <c r="J34" s="217">
        <v>4232</v>
      </c>
      <c r="K34" s="218" t="s">
        <v>544</v>
      </c>
      <c r="L34" s="218" t="s">
        <v>296</v>
      </c>
      <c r="M34" s="218" t="s">
        <v>297</v>
      </c>
      <c r="N34" s="218" t="s">
        <v>298</v>
      </c>
      <c r="O34" s="218" t="s">
        <v>299</v>
      </c>
      <c r="P34" s="218" t="s">
        <v>550</v>
      </c>
      <c r="Q34" s="218" t="s">
        <v>472</v>
      </c>
    </row>
    <row r="35" spans="9:17" ht="18.75" customHeight="1">
      <c r="I35" s="216"/>
      <c r="J35" s="217">
        <v>4233</v>
      </c>
      <c r="K35" s="218" t="s">
        <v>551</v>
      </c>
      <c r="L35" s="218" t="s">
        <v>300</v>
      </c>
      <c r="M35" s="218" t="s">
        <v>301</v>
      </c>
      <c r="N35" s="218" t="s">
        <v>302</v>
      </c>
      <c r="O35" s="218" t="s">
        <v>303</v>
      </c>
      <c r="P35" s="218" t="s">
        <v>445</v>
      </c>
      <c r="Q35" s="218" t="s">
        <v>473</v>
      </c>
    </row>
    <row r="36" spans="9:17" ht="18.75" customHeight="1">
      <c r="I36" s="216"/>
      <c r="J36" s="217">
        <v>4234</v>
      </c>
      <c r="K36" s="218" t="s">
        <v>474</v>
      </c>
      <c r="L36" s="218" t="s">
        <v>304</v>
      </c>
      <c r="M36" s="218" t="s">
        <v>305</v>
      </c>
      <c r="N36" s="218" t="s">
        <v>306</v>
      </c>
      <c r="O36" s="218" t="s">
        <v>475</v>
      </c>
      <c r="P36" s="218" t="s">
        <v>445</v>
      </c>
      <c r="Q36" s="218" t="s">
        <v>545</v>
      </c>
    </row>
    <row r="37" spans="9:17" ht="18.75" customHeight="1">
      <c r="I37" s="216"/>
      <c r="J37" s="217">
        <v>4235</v>
      </c>
      <c r="K37" s="218" t="s">
        <v>476</v>
      </c>
      <c r="L37" s="218" t="s">
        <v>307</v>
      </c>
      <c r="M37" s="218" t="s">
        <v>308</v>
      </c>
      <c r="N37" s="218" t="s">
        <v>309</v>
      </c>
      <c r="O37" s="218" t="s">
        <v>310</v>
      </c>
      <c r="P37" s="218" t="s">
        <v>445</v>
      </c>
      <c r="Q37" s="218" t="s">
        <v>477</v>
      </c>
    </row>
    <row r="38" spans="9:17" ht="18.75" customHeight="1">
      <c r="I38" s="216"/>
      <c r="J38" s="217">
        <v>4236</v>
      </c>
      <c r="K38" s="218" t="s">
        <v>478</v>
      </c>
      <c r="L38" s="218" t="s">
        <v>311</v>
      </c>
      <c r="M38" s="218" t="s">
        <v>312</v>
      </c>
      <c r="N38" s="218" t="s">
        <v>313</v>
      </c>
      <c r="O38" s="218" t="s">
        <v>314</v>
      </c>
      <c r="P38" s="218" t="s">
        <v>445</v>
      </c>
      <c r="Q38" s="218" t="s">
        <v>479</v>
      </c>
    </row>
    <row r="39" spans="9:17" ht="18.75" customHeight="1">
      <c r="I39" s="216"/>
      <c r="J39" s="243">
        <v>4237</v>
      </c>
      <c r="K39" s="244" t="s">
        <v>441</v>
      </c>
      <c r="L39" s="244" t="s">
        <v>480</v>
      </c>
      <c r="M39" s="244" t="s">
        <v>481</v>
      </c>
      <c r="N39" s="244" t="s">
        <v>438</v>
      </c>
      <c r="O39" s="244" t="s">
        <v>482</v>
      </c>
      <c r="P39" s="244" t="s">
        <v>445</v>
      </c>
      <c r="Q39" s="244" t="s">
        <v>483</v>
      </c>
    </row>
    <row r="40" spans="9:17" ht="18.75" customHeight="1">
      <c r="I40" s="216"/>
      <c r="J40" s="217">
        <v>4238</v>
      </c>
      <c r="K40" s="218" t="s">
        <v>555</v>
      </c>
      <c r="L40" s="218" t="s">
        <v>315</v>
      </c>
      <c r="M40" s="218" t="s">
        <v>316</v>
      </c>
      <c r="N40" s="218" t="s">
        <v>317</v>
      </c>
      <c r="O40" s="218" t="s">
        <v>318</v>
      </c>
      <c r="P40" s="218" t="s">
        <v>445</v>
      </c>
      <c r="Q40" s="218" t="s">
        <v>484</v>
      </c>
    </row>
    <row r="41" spans="9:17" ht="18.75" customHeight="1">
      <c r="I41" s="216"/>
      <c r="J41" s="217">
        <v>4239</v>
      </c>
      <c r="K41" s="218" t="s">
        <v>319</v>
      </c>
      <c r="L41" s="218" t="s">
        <v>320</v>
      </c>
      <c r="M41" s="218" t="s">
        <v>321</v>
      </c>
      <c r="N41" s="218" t="s">
        <v>322</v>
      </c>
      <c r="O41" s="218" t="s">
        <v>323</v>
      </c>
      <c r="P41" s="218" t="s">
        <v>445</v>
      </c>
      <c r="Q41" s="218" t="s">
        <v>485</v>
      </c>
    </row>
    <row r="42" spans="9:17" ht="18.75" customHeight="1">
      <c r="I42" s="216"/>
      <c r="J42" s="217">
        <v>4240</v>
      </c>
      <c r="K42" s="218" t="s">
        <v>486</v>
      </c>
      <c r="L42" s="218" t="s">
        <v>324</v>
      </c>
      <c r="M42" s="218" t="s">
        <v>325</v>
      </c>
      <c r="N42" s="218" t="s">
        <v>326</v>
      </c>
      <c r="O42" s="218" t="s">
        <v>327</v>
      </c>
      <c r="P42" s="218" t="s">
        <v>445</v>
      </c>
      <c r="Q42" s="218" t="s">
        <v>487</v>
      </c>
    </row>
    <row r="43" spans="9:17" ht="18.75" customHeight="1">
      <c r="I43" s="216"/>
      <c r="J43" s="217">
        <v>4241</v>
      </c>
      <c r="K43" s="218" t="s">
        <v>328</v>
      </c>
      <c r="L43" s="218" t="s">
        <v>329</v>
      </c>
      <c r="M43" s="218" t="s">
        <v>330</v>
      </c>
      <c r="N43" s="218" t="s">
        <v>331</v>
      </c>
      <c r="O43" s="218" t="s">
        <v>332</v>
      </c>
      <c r="P43" s="218" t="s">
        <v>445</v>
      </c>
      <c r="Q43" s="218" t="s">
        <v>488</v>
      </c>
    </row>
    <row r="44" spans="9:17" ht="18.75" customHeight="1">
      <c r="I44" s="216"/>
      <c r="J44" s="217">
        <v>4242</v>
      </c>
      <c r="K44" s="218" t="s">
        <v>333</v>
      </c>
      <c r="L44" s="218" t="s">
        <v>329</v>
      </c>
      <c r="M44" s="218" t="s">
        <v>330</v>
      </c>
      <c r="N44" s="218" t="s">
        <v>334</v>
      </c>
      <c r="O44" s="218" t="s">
        <v>335</v>
      </c>
      <c r="P44" s="218" t="s">
        <v>445</v>
      </c>
      <c r="Q44" s="218" t="s">
        <v>489</v>
      </c>
    </row>
    <row r="45" spans="9:17" ht="18.75" customHeight="1">
      <c r="I45" s="216"/>
      <c r="J45" s="217">
        <v>4244</v>
      </c>
      <c r="K45" s="218" t="s">
        <v>516</v>
      </c>
      <c r="L45" s="218" t="s">
        <v>336</v>
      </c>
      <c r="M45" s="218" t="s">
        <v>337</v>
      </c>
      <c r="N45" s="218" t="s">
        <v>338</v>
      </c>
      <c r="O45" s="218" t="s">
        <v>339</v>
      </c>
      <c r="P45" s="218" t="s">
        <v>445</v>
      </c>
      <c r="Q45" s="218" t="s">
        <v>490</v>
      </c>
    </row>
    <row r="46" spans="9:17" ht="18.75" customHeight="1">
      <c r="I46" s="216"/>
      <c r="J46" s="217">
        <v>4245</v>
      </c>
      <c r="K46" s="244" t="s">
        <v>444</v>
      </c>
      <c r="L46" s="218" t="s">
        <v>340</v>
      </c>
      <c r="M46" s="218" t="s">
        <v>341</v>
      </c>
      <c r="N46" s="218" t="s">
        <v>342</v>
      </c>
      <c r="O46" s="218" t="s">
        <v>343</v>
      </c>
      <c r="P46" s="218" t="s">
        <v>445</v>
      </c>
      <c r="Q46" s="218" t="s">
        <v>491</v>
      </c>
    </row>
    <row r="47" spans="9:17" ht="18.75" customHeight="1">
      <c r="I47" s="216"/>
      <c r="J47" s="217">
        <v>4246</v>
      </c>
      <c r="K47" s="218" t="s">
        <v>532</v>
      </c>
      <c r="L47" s="218" t="s">
        <v>344</v>
      </c>
      <c r="M47" s="218" t="s">
        <v>345</v>
      </c>
      <c r="N47" s="218" t="s">
        <v>346</v>
      </c>
      <c r="O47" s="218" t="s">
        <v>347</v>
      </c>
      <c r="P47" s="218" t="s">
        <v>552</v>
      </c>
      <c r="Q47" s="218" t="s">
        <v>492</v>
      </c>
    </row>
    <row r="48" spans="9:17" ht="18.75" customHeight="1">
      <c r="I48" s="216"/>
      <c r="J48" s="217">
        <v>4247</v>
      </c>
      <c r="K48" s="218" t="s">
        <v>348</v>
      </c>
      <c r="L48" s="218" t="s">
        <v>344</v>
      </c>
      <c r="M48" s="218" t="s">
        <v>345</v>
      </c>
      <c r="N48" s="218" t="s">
        <v>349</v>
      </c>
      <c r="O48" s="218" t="s">
        <v>350</v>
      </c>
      <c r="P48" s="218" t="s">
        <v>445</v>
      </c>
      <c r="Q48" s="218" t="s">
        <v>493</v>
      </c>
    </row>
    <row r="49" spans="9:17" ht="18.75" customHeight="1">
      <c r="I49" s="216"/>
      <c r="J49" s="217">
        <v>4248</v>
      </c>
      <c r="K49" s="218" t="s">
        <v>351</v>
      </c>
      <c r="L49" s="218" t="s">
        <v>352</v>
      </c>
      <c r="M49" s="218" t="s">
        <v>353</v>
      </c>
      <c r="N49" s="218" t="s">
        <v>354</v>
      </c>
      <c r="O49" s="218" t="s">
        <v>355</v>
      </c>
      <c r="P49" s="218" t="s">
        <v>445</v>
      </c>
      <c r="Q49" s="218" t="s">
        <v>494</v>
      </c>
    </row>
    <row r="50" spans="9:17" ht="18.75" customHeight="1">
      <c r="I50" s="216"/>
      <c r="J50" s="217">
        <v>4249</v>
      </c>
      <c r="K50" s="218" t="s">
        <v>356</v>
      </c>
      <c r="L50" s="218" t="s">
        <v>352</v>
      </c>
      <c r="M50" s="218" t="s">
        <v>353</v>
      </c>
      <c r="N50" s="218" t="s">
        <v>357</v>
      </c>
      <c r="O50" s="218" t="s">
        <v>358</v>
      </c>
      <c r="P50" s="218" t="s">
        <v>546</v>
      </c>
      <c r="Q50" s="218" t="s">
        <v>495</v>
      </c>
    </row>
    <row r="51" spans="9:17" ht="18.75" customHeight="1">
      <c r="I51" s="216"/>
      <c r="J51" s="217">
        <v>4250</v>
      </c>
      <c r="K51" s="218" t="s">
        <v>496</v>
      </c>
      <c r="L51" s="218" t="s">
        <v>359</v>
      </c>
      <c r="M51" s="218" t="s">
        <v>360</v>
      </c>
      <c r="N51" s="218" t="s">
        <v>361</v>
      </c>
      <c r="O51" s="218" t="s">
        <v>362</v>
      </c>
      <c r="P51" s="218" t="s">
        <v>445</v>
      </c>
      <c r="Q51" s="218" t="s">
        <v>497</v>
      </c>
    </row>
    <row r="52" spans="9:17" ht="18.75" customHeight="1">
      <c r="I52" s="216"/>
      <c r="J52" s="217">
        <v>4251</v>
      </c>
      <c r="K52" s="218" t="s">
        <v>498</v>
      </c>
      <c r="L52" s="218" t="s">
        <v>363</v>
      </c>
      <c r="M52" s="218" t="s">
        <v>364</v>
      </c>
      <c r="N52" s="218" t="s">
        <v>365</v>
      </c>
      <c r="O52" s="218" t="s">
        <v>366</v>
      </c>
      <c r="P52" s="218" t="s">
        <v>445</v>
      </c>
      <c r="Q52" s="218" t="s">
        <v>553</v>
      </c>
    </row>
    <row r="53" spans="9:17" ht="18.75" customHeight="1">
      <c r="I53" s="216"/>
      <c r="J53" s="217">
        <v>4252</v>
      </c>
      <c r="K53" s="218" t="s">
        <v>367</v>
      </c>
      <c r="L53" s="218" t="s">
        <v>368</v>
      </c>
      <c r="M53" s="218" t="s">
        <v>369</v>
      </c>
      <c r="N53" s="218" t="s">
        <v>370</v>
      </c>
      <c r="O53" s="218" t="s">
        <v>371</v>
      </c>
      <c r="P53" s="218" t="s">
        <v>445</v>
      </c>
      <c r="Q53" s="218" t="s">
        <v>499</v>
      </c>
    </row>
    <row r="54" spans="9:17" ht="18.75" customHeight="1">
      <c r="I54" s="216"/>
      <c r="J54" s="217">
        <v>4253</v>
      </c>
      <c r="K54" s="218" t="s">
        <v>372</v>
      </c>
      <c r="L54" s="218" t="s">
        <v>373</v>
      </c>
      <c r="M54" s="218" t="s">
        <v>374</v>
      </c>
      <c r="N54" s="218" t="s">
        <v>375</v>
      </c>
      <c r="O54" s="218" t="s">
        <v>376</v>
      </c>
      <c r="P54" s="218" t="s">
        <v>445</v>
      </c>
      <c r="Q54" s="218" t="s">
        <v>500</v>
      </c>
    </row>
    <row r="55" spans="9:17" ht="18.75" customHeight="1">
      <c r="I55" s="216"/>
      <c r="J55" s="217">
        <v>4254</v>
      </c>
      <c r="K55" s="218" t="s">
        <v>377</v>
      </c>
      <c r="L55" s="218" t="s">
        <v>378</v>
      </c>
      <c r="M55" s="218" t="s">
        <v>379</v>
      </c>
      <c r="N55" s="218" t="s">
        <v>380</v>
      </c>
      <c r="O55" s="218" t="s">
        <v>381</v>
      </c>
      <c r="P55" s="218" t="s">
        <v>552</v>
      </c>
      <c r="Q55" s="218" t="s">
        <v>501</v>
      </c>
    </row>
    <row r="56" spans="9:17" ht="18.75" customHeight="1">
      <c r="I56" s="216"/>
      <c r="J56" s="217">
        <v>4255</v>
      </c>
      <c r="K56" s="218" t="s">
        <v>502</v>
      </c>
      <c r="L56" s="218" t="s">
        <v>382</v>
      </c>
      <c r="M56" s="218" t="s">
        <v>383</v>
      </c>
      <c r="N56" s="218" t="s">
        <v>384</v>
      </c>
      <c r="O56" s="218" t="s">
        <v>385</v>
      </c>
      <c r="P56" s="218" t="s">
        <v>445</v>
      </c>
      <c r="Q56" s="218" t="s">
        <v>503</v>
      </c>
    </row>
    <row r="57" spans="9:17" ht="18.75" customHeight="1">
      <c r="I57" s="216"/>
      <c r="J57" s="217">
        <v>4257</v>
      </c>
      <c r="K57" s="218" t="s">
        <v>504</v>
      </c>
      <c r="L57" s="218" t="s">
        <v>386</v>
      </c>
      <c r="M57" s="218" t="s">
        <v>387</v>
      </c>
      <c r="N57" s="218" t="s">
        <v>388</v>
      </c>
      <c r="O57" s="218" t="s">
        <v>389</v>
      </c>
      <c r="P57" s="218" t="s">
        <v>445</v>
      </c>
      <c r="Q57" s="218" t="s">
        <v>505</v>
      </c>
    </row>
    <row r="58" spans="9:17" ht="18.75" customHeight="1">
      <c r="I58" s="216"/>
      <c r="J58" s="243"/>
      <c r="K58" s="244"/>
      <c r="L58" s="218"/>
      <c r="M58" s="218"/>
      <c r="N58" s="218"/>
      <c r="O58" s="244"/>
      <c r="P58" s="244"/>
      <c r="Q58" s="244"/>
    </row>
    <row r="59" ht="18.75" customHeight="1">
      <c r="I59" s="216"/>
    </row>
    <row r="60" ht="18.75" customHeight="1">
      <c r="I60" s="216"/>
    </row>
  </sheetData>
  <sheetProtection/>
  <mergeCells count="10">
    <mergeCell ref="A21:A22"/>
    <mergeCell ref="C6:E6"/>
    <mergeCell ref="C7:E7"/>
    <mergeCell ref="C8:E8"/>
    <mergeCell ref="D16:E16"/>
    <mergeCell ref="C2:E2"/>
    <mergeCell ref="C3:E3"/>
    <mergeCell ref="C4:E4"/>
    <mergeCell ref="C5:E5"/>
    <mergeCell ref="A19:A20"/>
  </mergeCells>
  <dataValidations count="1">
    <dataValidation type="list" allowBlank="1" showInputMessage="1" showErrorMessage="1" sqref="E10:E13">
      <formula1>$R$10:$R$13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H10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1.625" style="113" bestFit="1" customWidth="1"/>
    <col min="2" max="2" width="10.50390625" style="86" bestFit="1" customWidth="1"/>
    <col min="3" max="3" width="13.50390625" style="1" bestFit="1" customWidth="1"/>
    <col min="4" max="4" width="14.125" style="1" bestFit="1" customWidth="1"/>
    <col min="5" max="5" width="8.375" style="1" bestFit="1" customWidth="1"/>
    <col min="6" max="6" width="10.25390625" style="1" bestFit="1" customWidth="1"/>
    <col min="7" max="7" width="10.25390625" style="1" customWidth="1"/>
    <col min="8" max="8" width="13.875" style="1" bestFit="1" customWidth="1"/>
    <col min="9" max="16384" width="9.00390625" style="1" customWidth="1"/>
  </cols>
  <sheetData>
    <row r="1" spans="1:8" ht="14.25">
      <c r="A1" s="100" t="s">
        <v>395</v>
      </c>
      <c r="B1" s="195" t="s">
        <v>12</v>
      </c>
      <c r="C1" s="195" t="s">
        <v>396</v>
      </c>
      <c r="D1" s="195" t="s">
        <v>13</v>
      </c>
      <c r="E1" s="100" t="s">
        <v>397</v>
      </c>
      <c r="F1" s="100" t="s">
        <v>29</v>
      </c>
      <c r="G1" s="101" t="s">
        <v>398</v>
      </c>
      <c r="H1" s="102"/>
    </row>
    <row r="2" spans="1:8" ht="14.25">
      <c r="A2" s="103">
        <f aca="true" t="shared" si="0" ref="A2:A33">128420000+B2</f>
        <v>128421600</v>
      </c>
      <c r="B2" s="209">
        <v>1600</v>
      </c>
      <c r="C2" s="210" t="s">
        <v>564</v>
      </c>
      <c r="D2" s="210" t="s">
        <v>565</v>
      </c>
      <c r="E2" s="104">
        <f aca="true" t="shared" si="1" ref="E2:E33">IF(A2="","",VALUE(MID(A2,2,6)))</f>
        <v>284216</v>
      </c>
      <c r="F2" s="105" t="str">
        <f>IF(E2="","",VLOOKUP(E2,'学校番号'!$A$2:$B$60,2,FALSE))</f>
        <v>山 手 女</v>
      </c>
      <c r="G2" s="104">
        <f aca="true" t="shared" si="2" ref="G2:G33">A2</f>
        <v>128421600</v>
      </c>
      <c r="H2" s="1" t="str">
        <f aca="true" t="shared" si="3" ref="H2:H33">LEFTB(C2,10)&amp;" "&amp;RIGHTB(C2,1)</f>
        <v>山手　勝徳 )</v>
      </c>
    </row>
    <row r="3" spans="1:8" ht="14.25">
      <c r="A3" s="103">
        <f t="shared" si="0"/>
        <v>128421601</v>
      </c>
      <c r="B3" s="209">
        <v>1601</v>
      </c>
      <c r="C3" s="210" t="s">
        <v>566</v>
      </c>
      <c r="D3" s="210" t="s">
        <v>569</v>
      </c>
      <c r="E3" s="109">
        <f t="shared" si="1"/>
        <v>284216</v>
      </c>
      <c r="F3" s="105" t="str">
        <f>IF(E3="","",VLOOKUP(E3,'学校番号'!$A$2:$B$60,2,FALSE))</f>
        <v>山 手 女</v>
      </c>
      <c r="G3" s="109">
        <f t="shared" si="2"/>
        <v>128421601</v>
      </c>
      <c r="H3" s="1" t="str">
        <f t="shared" si="3"/>
        <v>森山手勝徳 )</v>
      </c>
    </row>
    <row r="4" spans="1:8" ht="14.25">
      <c r="A4" s="103">
        <f t="shared" si="0"/>
        <v>128420000</v>
      </c>
      <c r="B4" s="106"/>
      <c r="C4" s="107"/>
      <c r="D4" s="108"/>
      <c r="E4" s="109">
        <f t="shared" si="1"/>
        <v>284200</v>
      </c>
      <c r="F4" s="105" t="e">
        <f>IF(E4="","",VLOOKUP(E4,'学校番号'!$A$2:$B$60,2,FALSE))</f>
        <v>#N/A</v>
      </c>
      <c r="G4" s="109">
        <f t="shared" si="2"/>
        <v>128420000</v>
      </c>
      <c r="H4" s="1" t="str">
        <f t="shared" si="3"/>
        <v> </v>
      </c>
    </row>
    <row r="5" spans="1:8" ht="14.25">
      <c r="A5" s="103">
        <f t="shared" si="0"/>
        <v>128420000</v>
      </c>
      <c r="B5" s="106"/>
      <c r="C5" s="107"/>
      <c r="D5" s="108"/>
      <c r="E5" s="109">
        <f t="shared" si="1"/>
        <v>284200</v>
      </c>
      <c r="F5" s="105" t="e">
        <f>IF(E5="","",VLOOKUP(E5,'学校番号'!$A$2:$B$60,2,FALSE))</f>
        <v>#N/A</v>
      </c>
      <c r="G5" s="109">
        <f t="shared" si="2"/>
        <v>128420000</v>
      </c>
      <c r="H5" s="1" t="str">
        <f t="shared" si="3"/>
        <v> </v>
      </c>
    </row>
    <row r="6" spans="1:8" ht="14.25">
      <c r="A6" s="103">
        <f t="shared" si="0"/>
        <v>128420000</v>
      </c>
      <c r="B6" s="106"/>
      <c r="C6" s="107"/>
      <c r="D6" s="108"/>
      <c r="E6" s="109">
        <f t="shared" si="1"/>
        <v>284200</v>
      </c>
      <c r="F6" s="105" t="e">
        <f>IF(E6="","",VLOOKUP(E6,'学校番号'!$A$2:$B$60,2,FALSE))</f>
        <v>#N/A</v>
      </c>
      <c r="G6" s="109">
        <f t="shared" si="2"/>
        <v>128420000</v>
      </c>
      <c r="H6" s="1" t="str">
        <f t="shared" si="3"/>
        <v> </v>
      </c>
    </row>
    <row r="7" spans="1:8" ht="13.5">
      <c r="A7" s="103">
        <f t="shared" si="0"/>
        <v>128420000</v>
      </c>
      <c r="B7" s="106"/>
      <c r="C7" s="107"/>
      <c r="D7" s="108"/>
      <c r="E7" s="109">
        <f t="shared" si="1"/>
        <v>284200</v>
      </c>
      <c r="F7" s="105" t="e">
        <f>IF(E7="","",VLOOKUP(E7,'学校番号'!$A$2:$B$60,2,FALSE))</f>
        <v>#N/A</v>
      </c>
      <c r="G7" s="109">
        <f t="shared" si="2"/>
        <v>128420000</v>
      </c>
      <c r="H7" s="1" t="str">
        <f t="shared" si="3"/>
        <v> </v>
      </c>
    </row>
    <row r="8" spans="1:8" ht="13.5">
      <c r="A8" s="103">
        <f t="shared" si="0"/>
        <v>128420000</v>
      </c>
      <c r="B8" s="106"/>
      <c r="C8" s="107"/>
      <c r="D8" s="108"/>
      <c r="E8" s="109">
        <f t="shared" si="1"/>
        <v>284200</v>
      </c>
      <c r="F8" s="105" t="e">
        <f>IF(E8="","",VLOOKUP(E8,'学校番号'!$A$2:$B$60,2,FALSE))</f>
        <v>#N/A</v>
      </c>
      <c r="G8" s="109">
        <f t="shared" si="2"/>
        <v>128420000</v>
      </c>
      <c r="H8" s="1" t="str">
        <f t="shared" si="3"/>
        <v> </v>
      </c>
    </row>
    <row r="9" spans="1:8" ht="13.5">
      <c r="A9" s="103">
        <f t="shared" si="0"/>
        <v>128420000</v>
      </c>
      <c r="B9" s="106"/>
      <c r="C9" s="107"/>
      <c r="D9" s="108"/>
      <c r="E9" s="109">
        <f t="shared" si="1"/>
        <v>284200</v>
      </c>
      <c r="F9" s="105" t="e">
        <f>IF(E9="","",VLOOKUP(E9,'学校番号'!$A$2:$B$60,2,FALSE))</f>
        <v>#N/A</v>
      </c>
      <c r="G9" s="109">
        <f t="shared" si="2"/>
        <v>128420000</v>
      </c>
      <c r="H9" s="1" t="str">
        <f t="shared" si="3"/>
        <v> </v>
      </c>
    </row>
    <row r="10" spans="1:8" ht="13.5">
      <c r="A10" s="103">
        <f t="shared" si="0"/>
        <v>128420000</v>
      </c>
      <c r="B10" s="106"/>
      <c r="C10" s="110"/>
      <c r="D10" s="108"/>
      <c r="E10" s="109">
        <f t="shared" si="1"/>
        <v>284200</v>
      </c>
      <c r="F10" s="105" t="e">
        <f>IF(E10="","",VLOOKUP(E10,'学校番号'!$A$2:$B$60,2,FALSE))</f>
        <v>#N/A</v>
      </c>
      <c r="G10" s="109">
        <f t="shared" si="2"/>
        <v>128420000</v>
      </c>
      <c r="H10" s="1" t="str">
        <f t="shared" si="3"/>
        <v> </v>
      </c>
    </row>
    <row r="11" spans="1:8" ht="13.5">
      <c r="A11" s="103">
        <f t="shared" si="0"/>
        <v>128420000</v>
      </c>
      <c r="B11" s="106"/>
      <c r="C11" s="110"/>
      <c r="D11" s="108"/>
      <c r="E11" s="109">
        <f t="shared" si="1"/>
        <v>284200</v>
      </c>
      <c r="F11" s="105" t="e">
        <f>IF(E11="","",VLOOKUP(E11,'学校番号'!$A$2:$B$60,2,FALSE))</f>
        <v>#N/A</v>
      </c>
      <c r="G11" s="109">
        <f t="shared" si="2"/>
        <v>128420000</v>
      </c>
      <c r="H11" s="1" t="str">
        <f t="shared" si="3"/>
        <v> </v>
      </c>
    </row>
    <row r="12" spans="1:8" ht="13.5">
      <c r="A12" s="103">
        <f t="shared" si="0"/>
        <v>128420000</v>
      </c>
      <c r="B12" s="106"/>
      <c r="C12" s="110"/>
      <c r="D12" s="108"/>
      <c r="E12" s="109">
        <f t="shared" si="1"/>
        <v>284200</v>
      </c>
      <c r="F12" s="105" t="e">
        <f>IF(E12="","",VLOOKUP(E12,'学校番号'!$A$2:$B$60,2,FALSE))</f>
        <v>#N/A</v>
      </c>
      <c r="G12" s="109">
        <f t="shared" si="2"/>
        <v>128420000</v>
      </c>
      <c r="H12" s="1" t="str">
        <f t="shared" si="3"/>
        <v> </v>
      </c>
    </row>
    <row r="13" spans="1:8" ht="13.5">
      <c r="A13" s="103">
        <f t="shared" si="0"/>
        <v>128420000</v>
      </c>
      <c r="B13" s="106"/>
      <c r="C13" s="110"/>
      <c r="D13" s="108"/>
      <c r="E13" s="109">
        <f t="shared" si="1"/>
        <v>284200</v>
      </c>
      <c r="F13" s="105" t="e">
        <f>IF(E13="","",VLOOKUP(E13,'学校番号'!$A$2:$B$60,2,FALSE))</f>
        <v>#N/A</v>
      </c>
      <c r="G13" s="109">
        <f t="shared" si="2"/>
        <v>128420000</v>
      </c>
      <c r="H13" s="1" t="str">
        <f t="shared" si="3"/>
        <v> </v>
      </c>
    </row>
    <row r="14" spans="1:8" ht="13.5">
      <c r="A14" s="103">
        <f t="shared" si="0"/>
        <v>128420000</v>
      </c>
      <c r="B14" s="106"/>
      <c r="C14" s="110"/>
      <c r="D14" s="108"/>
      <c r="E14" s="109">
        <f t="shared" si="1"/>
        <v>284200</v>
      </c>
      <c r="F14" s="105" t="e">
        <f>IF(E14="","",VLOOKUP(E14,'学校番号'!$A$2:$B$60,2,FALSE))</f>
        <v>#N/A</v>
      </c>
      <c r="G14" s="109">
        <f t="shared" si="2"/>
        <v>128420000</v>
      </c>
      <c r="H14" s="1" t="str">
        <f t="shared" si="3"/>
        <v> </v>
      </c>
    </row>
    <row r="15" spans="1:8" ht="13.5">
      <c r="A15" s="103">
        <f t="shared" si="0"/>
        <v>128420000</v>
      </c>
      <c r="B15" s="106"/>
      <c r="C15" s="110"/>
      <c r="D15" s="108"/>
      <c r="E15" s="109">
        <f t="shared" si="1"/>
        <v>284200</v>
      </c>
      <c r="F15" s="105" t="e">
        <f>IF(E15="","",VLOOKUP(E15,'学校番号'!$A$2:$B$60,2,FALSE))</f>
        <v>#N/A</v>
      </c>
      <c r="G15" s="109">
        <f t="shared" si="2"/>
        <v>128420000</v>
      </c>
      <c r="H15" s="1" t="str">
        <f t="shared" si="3"/>
        <v> </v>
      </c>
    </row>
    <row r="16" spans="1:8" ht="13.5">
      <c r="A16" s="103">
        <f t="shared" si="0"/>
        <v>128420000</v>
      </c>
      <c r="B16" s="106"/>
      <c r="C16" s="110"/>
      <c r="D16" s="108"/>
      <c r="E16" s="109">
        <f t="shared" si="1"/>
        <v>284200</v>
      </c>
      <c r="F16" s="105" t="e">
        <f>IF(E16="","",VLOOKUP(E16,'学校番号'!$A$2:$B$60,2,FALSE))</f>
        <v>#N/A</v>
      </c>
      <c r="G16" s="109">
        <f t="shared" si="2"/>
        <v>128420000</v>
      </c>
      <c r="H16" s="1" t="str">
        <f t="shared" si="3"/>
        <v> </v>
      </c>
    </row>
    <row r="17" spans="1:8" ht="13.5">
      <c r="A17" s="103">
        <f t="shared" si="0"/>
        <v>128420000</v>
      </c>
      <c r="B17" s="106"/>
      <c r="C17" s="110"/>
      <c r="D17" s="108"/>
      <c r="E17" s="109">
        <f t="shared" si="1"/>
        <v>284200</v>
      </c>
      <c r="F17" s="105" t="e">
        <f>IF(E17="","",VLOOKUP(E17,'学校番号'!$A$2:$B$60,2,FALSE))</f>
        <v>#N/A</v>
      </c>
      <c r="G17" s="109">
        <f t="shared" si="2"/>
        <v>128420000</v>
      </c>
      <c r="H17" s="1" t="str">
        <f t="shared" si="3"/>
        <v> </v>
      </c>
    </row>
    <row r="18" spans="1:8" ht="13.5">
      <c r="A18" s="103">
        <f t="shared" si="0"/>
        <v>128420000</v>
      </c>
      <c r="B18" s="106"/>
      <c r="C18" s="110"/>
      <c r="D18" s="108"/>
      <c r="E18" s="109">
        <f t="shared" si="1"/>
        <v>284200</v>
      </c>
      <c r="F18" s="105" t="e">
        <f>IF(E18="","",VLOOKUP(E18,'学校番号'!$A$2:$B$60,2,FALSE))</f>
        <v>#N/A</v>
      </c>
      <c r="G18" s="109">
        <f t="shared" si="2"/>
        <v>128420000</v>
      </c>
      <c r="H18" s="1" t="str">
        <f t="shared" si="3"/>
        <v> </v>
      </c>
    </row>
    <row r="19" spans="1:8" ht="13.5">
      <c r="A19" s="103">
        <f t="shared" si="0"/>
        <v>128420000</v>
      </c>
      <c r="B19" s="106"/>
      <c r="C19" s="110"/>
      <c r="D19" s="108"/>
      <c r="E19" s="109">
        <f t="shared" si="1"/>
        <v>284200</v>
      </c>
      <c r="F19" s="105" t="e">
        <f>IF(E19="","",VLOOKUP(E19,'学校番号'!$A$2:$B$60,2,FALSE))</f>
        <v>#N/A</v>
      </c>
      <c r="G19" s="109">
        <f t="shared" si="2"/>
        <v>128420000</v>
      </c>
      <c r="H19" s="1" t="str">
        <f t="shared" si="3"/>
        <v> </v>
      </c>
    </row>
    <row r="20" spans="1:8" ht="13.5">
      <c r="A20" s="103">
        <f t="shared" si="0"/>
        <v>128420000</v>
      </c>
      <c r="B20" s="106"/>
      <c r="C20" s="110"/>
      <c r="D20" s="108"/>
      <c r="E20" s="109">
        <f t="shared" si="1"/>
        <v>284200</v>
      </c>
      <c r="F20" s="105" t="e">
        <f>IF(E20="","",VLOOKUP(E20,'学校番号'!$A$2:$B$60,2,FALSE))</f>
        <v>#N/A</v>
      </c>
      <c r="G20" s="109">
        <f t="shared" si="2"/>
        <v>128420000</v>
      </c>
      <c r="H20" s="1" t="str">
        <f t="shared" si="3"/>
        <v> </v>
      </c>
    </row>
    <row r="21" spans="1:8" ht="13.5">
      <c r="A21" s="103">
        <f t="shared" si="0"/>
        <v>128420000</v>
      </c>
      <c r="B21" s="106"/>
      <c r="C21" s="110"/>
      <c r="D21" s="108"/>
      <c r="E21" s="109">
        <f t="shared" si="1"/>
        <v>284200</v>
      </c>
      <c r="F21" s="105" t="e">
        <f>IF(E21="","",VLOOKUP(E21,'学校番号'!$A$2:$B$60,2,FALSE))</f>
        <v>#N/A</v>
      </c>
      <c r="G21" s="109">
        <f t="shared" si="2"/>
        <v>128420000</v>
      </c>
      <c r="H21" s="1" t="str">
        <f t="shared" si="3"/>
        <v> </v>
      </c>
    </row>
    <row r="22" spans="1:8" ht="13.5">
      <c r="A22" s="103">
        <f t="shared" si="0"/>
        <v>128420000</v>
      </c>
      <c r="B22" s="106"/>
      <c r="C22" s="110"/>
      <c r="D22" s="108"/>
      <c r="E22" s="109">
        <f t="shared" si="1"/>
        <v>284200</v>
      </c>
      <c r="F22" s="105" t="e">
        <f>IF(E22="","",VLOOKUP(E22,'学校番号'!$A$2:$B$60,2,FALSE))</f>
        <v>#N/A</v>
      </c>
      <c r="G22" s="109">
        <f t="shared" si="2"/>
        <v>128420000</v>
      </c>
      <c r="H22" s="1" t="str">
        <f t="shared" si="3"/>
        <v> </v>
      </c>
    </row>
    <row r="23" spans="1:8" ht="13.5">
      <c r="A23" s="103">
        <f t="shared" si="0"/>
        <v>128420000</v>
      </c>
      <c r="B23" s="106"/>
      <c r="C23" s="110"/>
      <c r="D23" s="108"/>
      <c r="E23" s="109">
        <f t="shared" si="1"/>
        <v>284200</v>
      </c>
      <c r="F23" s="105" t="e">
        <f>IF(E23="","",VLOOKUP(E23,'学校番号'!$A$2:$B$60,2,FALSE))</f>
        <v>#N/A</v>
      </c>
      <c r="G23" s="109">
        <f t="shared" si="2"/>
        <v>128420000</v>
      </c>
      <c r="H23" s="1" t="str">
        <f t="shared" si="3"/>
        <v> </v>
      </c>
    </row>
    <row r="24" spans="1:8" ht="13.5">
      <c r="A24" s="103">
        <f t="shared" si="0"/>
        <v>128420000</v>
      </c>
      <c r="B24" s="106"/>
      <c r="C24" s="110"/>
      <c r="D24" s="108"/>
      <c r="E24" s="109">
        <f t="shared" si="1"/>
        <v>284200</v>
      </c>
      <c r="F24" s="105" t="e">
        <f>IF(E24="","",VLOOKUP(E24,'学校番号'!$A$2:$B$60,2,FALSE))</f>
        <v>#N/A</v>
      </c>
      <c r="G24" s="109">
        <f t="shared" si="2"/>
        <v>128420000</v>
      </c>
      <c r="H24" s="1" t="str">
        <f t="shared" si="3"/>
        <v> </v>
      </c>
    </row>
    <row r="25" spans="1:8" ht="13.5">
      <c r="A25" s="103">
        <f t="shared" si="0"/>
        <v>128420000</v>
      </c>
      <c r="B25" s="106"/>
      <c r="C25" s="110"/>
      <c r="D25" s="108"/>
      <c r="E25" s="109">
        <f t="shared" si="1"/>
        <v>284200</v>
      </c>
      <c r="F25" s="105" t="e">
        <f>IF(E25="","",VLOOKUP(E25,'学校番号'!$A$2:$B$60,2,FALSE))</f>
        <v>#N/A</v>
      </c>
      <c r="G25" s="109">
        <f t="shared" si="2"/>
        <v>128420000</v>
      </c>
      <c r="H25" s="1" t="str">
        <f t="shared" si="3"/>
        <v> </v>
      </c>
    </row>
    <row r="26" spans="1:8" ht="13.5">
      <c r="A26" s="103">
        <f t="shared" si="0"/>
        <v>128420000</v>
      </c>
      <c r="B26" s="106"/>
      <c r="C26" s="110"/>
      <c r="D26" s="108"/>
      <c r="E26" s="109">
        <f t="shared" si="1"/>
        <v>284200</v>
      </c>
      <c r="F26" s="105" t="e">
        <f>IF(E26="","",VLOOKUP(E26,'学校番号'!$A$2:$B$60,2,FALSE))</f>
        <v>#N/A</v>
      </c>
      <c r="G26" s="109">
        <f t="shared" si="2"/>
        <v>128420000</v>
      </c>
      <c r="H26" s="1" t="str">
        <f t="shared" si="3"/>
        <v> </v>
      </c>
    </row>
    <row r="27" spans="1:8" ht="13.5">
      <c r="A27" s="103">
        <f t="shared" si="0"/>
        <v>128420000</v>
      </c>
      <c r="B27" s="106"/>
      <c r="C27" s="110"/>
      <c r="D27" s="108"/>
      <c r="E27" s="109">
        <f t="shared" si="1"/>
        <v>284200</v>
      </c>
      <c r="F27" s="105" t="e">
        <f>IF(E27="","",VLOOKUP(E27,'学校番号'!$A$2:$B$60,2,FALSE))</f>
        <v>#N/A</v>
      </c>
      <c r="G27" s="109">
        <f t="shared" si="2"/>
        <v>128420000</v>
      </c>
      <c r="H27" s="1" t="str">
        <f t="shared" si="3"/>
        <v> </v>
      </c>
    </row>
    <row r="28" spans="1:8" ht="13.5">
      <c r="A28" s="103">
        <f t="shared" si="0"/>
        <v>128420000</v>
      </c>
      <c r="B28" s="106"/>
      <c r="C28" s="110"/>
      <c r="D28" s="108"/>
      <c r="E28" s="109">
        <f t="shared" si="1"/>
        <v>284200</v>
      </c>
      <c r="F28" s="105" t="e">
        <f>IF(E28="","",VLOOKUP(E28,'学校番号'!$A$2:$B$60,2,FALSE))</f>
        <v>#N/A</v>
      </c>
      <c r="G28" s="109">
        <f t="shared" si="2"/>
        <v>128420000</v>
      </c>
      <c r="H28" s="1" t="str">
        <f t="shared" si="3"/>
        <v> </v>
      </c>
    </row>
    <row r="29" spans="1:8" ht="13.5">
      <c r="A29" s="103">
        <f t="shared" si="0"/>
        <v>128420000</v>
      </c>
      <c r="B29" s="106"/>
      <c r="C29" s="110"/>
      <c r="D29" s="108"/>
      <c r="E29" s="109">
        <f t="shared" si="1"/>
        <v>284200</v>
      </c>
      <c r="F29" s="105" t="e">
        <f>IF(E29="","",VLOOKUP(E29,'学校番号'!$A$2:$B$60,2,FALSE))</f>
        <v>#N/A</v>
      </c>
      <c r="G29" s="109">
        <f t="shared" si="2"/>
        <v>128420000</v>
      </c>
      <c r="H29" s="1" t="str">
        <f t="shared" si="3"/>
        <v> </v>
      </c>
    </row>
    <row r="30" spans="1:8" ht="13.5">
      <c r="A30" s="103">
        <f t="shared" si="0"/>
        <v>128420000</v>
      </c>
      <c r="B30" s="106"/>
      <c r="C30" s="110"/>
      <c r="D30" s="108"/>
      <c r="E30" s="109">
        <f t="shared" si="1"/>
        <v>284200</v>
      </c>
      <c r="F30" s="105" t="e">
        <f>IF(E30="","",VLOOKUP(E30,'学校番号'!$A$2:$B$60,2,FALSE))</f>
        <v>#N/A</v>
      </c>
      <c r="G30" s="109">
        <f t="shared" si="2"/>
        <v>128420000</v>
      </c>
      <c r="H30" s="1" t="str">
        <f t="shared" si="3"/>
        <v> </v>
      </c>
    </row>
    <row r="31" spans="1:8" ht="13.5">
      <c r="A31" s="103">
        <f t="shared" si="0"/>
        <v>128420000</v>
      </c>
      <c r="B31" s="106"/>
      <c r="C31" s="110"/>
      <c r="D31" s="108"/>
      <c r="E31" s="109">
        <f t="shared" si="1"/>
        <v>284200</v>
      </c>
      <c r="F31" s="105" t="e">
        <f>IF(E31="","",VLOOKUP(E31,'学校番号'!$A$2:$B$60,2,FALSE))</f>
        <v>#N/A</v>
      </c>
      <c r="G31" s="109">
        <f t="shared" si="2"/>
        <v>128420000</v>
      </c>
      <c r="H31" s="1" t="str">
        <f t="shared" si="3"/>
        <v> </v>
      </c>
    </row>
    <row r="32" spans="1:8" ht="13.5">
      <c r="A32" s="103">
        <f t="shared" si="0"/>
        <v>128420000</v>
      </c>
      <c r="B32" s="106"/>
      <c r="C32" s="110"/>
      <c r="D32" s="108"/>
      <c r="E32" s="109">
        <f t="shared" si="1"/>
        <v>284200</v>
      </c>
      <c r="F32" s="105" t="e">
        <f>IF(E32="","",VLOOKUP(E32,'学校番号'!$A$2:$B$60,2,FALSE))</f>
        <v>#N/A</v>
      </c>
      <c r="G32" s="109">
        <f t="shared" si="2"/>
        <v>128420000</v>
      </c>
      <c r="H32" s="1" t="str">
        <f t="shared" si="3"/>
        <v> </v>
      </c>
    </row>
    <row r="33" spans="1:8" ht="13.5">
      <c r="A33" s="103">
        <f t="shared" si="0"/>
        <v>128420000</v>
      </c>
      <c r="B33" s="106"/>
      <c r="C33" s="110"/>
      <c r="D33" s="108"/>
      <c r="E33" s="109">
        <f t="shared" si="1"/>
        <v>284200</v>
      </c>
      <c r="F33" s="105" t="e">
        <f>IF(E33="","",VLOOKUP(E33,'学校番号'!$A$2:$B$60,2,FALSE))</f>
        <v>#N/A</v>
      </c>
      <c r="G33" s="109">
        <f t="shared" si="2"/>
        <v>128420000</v>
      </c>
      <c r="H33" s="1" t="str">
        <f t="shared" si="3"/>
        <v> </v>
      </c>
    </row>
    <row r="34" spans="1:8" ht="13.5">
      <c r="A34" s="103">
        <f aca="true" t="shared" si="4" ref="A34:A65">128420000+B34</f>
        <v>128420000</v>
      </c>
      <c r="B34" s="106"/>
      <c r="C34" s="110"/>
      <c r="D34" s="108"/>
      <c r="E34" s="109">
        <f aca="true" t="shared" si="5" ref="E34:E65">IF(A34="","",VALUE(MID(A34,2,6)))</f>
        <v>284200</v>
      </c>
      <c r="F34" s="105" t="e">
        <f>IF(E34="","",VLOOKUP(E34,'学校番号'!$A$2:$B$60,2,FALSE))</f>
        <v>#N/A</v>
      </c>
      <c r="G34" s="109">
        <f aca="true" t="shared" si="6" ref="G34:G65">A34</f>
        <v>128420000</v>
      </c>
      <c r="H34" s="1" t="str">
        <f aca="true" t="shared" si="7" ref="H34:H65">LEFTB(C34,10)&amp;" "&amp;RIGHTB(C34,1)</f>
        <v> </v>
      </c>
    </row>
    <row r="35" spans="1:8" ht="13.5">
      <c r="A35" s="103">
        <f t="shared" si="4"/>
        <v>128420000</v>
      </c>
      <c r="B35" s="106"/>
      <c r="C35" s="110"/>
      <c r="D35" s="108"/>
      <c r="E35" s="109">
        <f t="shared" si="5"/>
        <v>284200</v>
      </c>
      <c r="F35" s="105" t="e">
        <f>IF(E35="","",VLOOKUP(E35,'学校番号'!$A$2:$B$60,2,FALSE))</f>
        <v>#N/A</v>
      </c>
      <c r="G35" s="109">
        <f t="shared" si="6"/>
        <v>128420000</v>
      </c>
      <c r="H35" s="1" t="str">
        <f t="shared" si="7"/>
        <v> </v>
      </c>
    </row>
    <row r="36" spans="1:8" ht="13.5">
      <c r="A36" s="103">
        <f t="shared" si="4"/>
        <v>128420000</v>
      </c>
      <c r="B36" s="106"/>
      <c r="C36" s="110"/>
      <c r="D36" s="108"/>
      <c r="E36" s="109">
        <f t="shared" si="5"/>
        <v>284200</v>
      </c>
      <c r="F36" s="105" t="e">
        <f>IF(E36="","",VLOOKUP(E36,'学校番号'!$A$2:$B$60,2,FALSE))</f>
        <v>#N/A</v>
      </c>
      <c r="G36" s="109">
        <f t="shared" si="6"/>
        <v>128420000</v>
      </c>
      <c r="H36" s="1" t="str">
        <f t="shared" si="7"/>
        <v> </v>
      </c>
    </row>
    <row r="37" spans="1:8" ht="13.5">
      <c r="A37" s="103">
        <f t="shared" si="4"/>
        <v>128420000</v>
      </c>
      <c r="B37" s="106"/>
      <c r="C37" s="110"/>
      <c r="D37" s="108"/>
      <c r="E37" s="109">
        <f t="shared" si="5"/>
        <v>284200</v>
      </c>
      <c r="F37" s="105" t="e">
        <f>IF(E37="","",VLOOKUP(E37,'学校番号'!$A$2:$B$60,2,FALSE))</f>
        <v>#N/A</v>
      </c>
      <c r="G37" s="109">
        <f t="shared" si="6"/>
        <v>128420000</v>
      </c>
      <c r="H37" s="1" t="str">
        <f t="shared" si="7"/>
        <v> </v>
      </c>
    </row>
    <row r="38" spans="1:8" ht="13.5">
      <c r="A38" s="103">
        <f t="shared" si="4"/>
        <v>128420000</v>
      </c>
      <c r="B38" s="106"/>
      <c r="C38" s="110"/>
      <c r="D38" s="108"/>
      <c r="E38" s="109">
        <f t="shared" si="5"/>
        <v>284200</v>
      </c>
      <c r="F38" s="105" t="e">
        <f>IF(E38="","",VLOOKUP(E38,'学校番号'!$A$2:$B$60,2,FALSE))</f>
        <v>#N/A</v>
      </c>
      <c r="G38" s="109">
        <f t="shared" si="6"/>
        <v>128420000</v>
      </c>
      <c r="H38" s="1" t="str">
        <f t="shared" si="7"/>
        <v> </v>
      </c>
    </row>
    <row r="39" spans="1:8" ht="13.5">
      <c r="A39" s="103">
        <f t="shared" si="4"/>
        <v>128420000</v>
      </c>
      <c r="B39" s="106"/>
      <c r="C39" s="110"/>
      <c r="D39" s="108"/>
      <c r="E39" s="109">
        <f t="shared" si="5"/>
        <v>284200</v>
      </c>
      <c r="F39" s="105" t="e">
        <f>IF(E39="","",VLOOKUP(E39,'学校番号'!$A$2:$B$60,2,FALSE))</f>
        <v>#N/A</v>
      </c>
      <c r="G39" s="109">
        <f t="shared" si="6"/>
        <v>128420000</v>
      </c>
      <c r="H39" s="1" t="str">
        <f t="shared" si="7"/>
        <v> </v>
      </c>
    </row>
    <row r="40" spans="1:8" ht="13.5">
      <c r="A40" s="103">
        <f t="shared" si="4"/>
        <v>128420000</v>
      </c>
      <c r="B40" s="106"/>
      <c r="C40" s="110"/>
      <c r="D40" s="108"/>
      <c r="E40" s="109">
        <f t="shared" si="5"/>
        <v>284200</v>
      </c>
      <c r="F40" s="105" t="e">
        <f>IF(E40="","",VLOOKUP(E40,'学校番号'!$A$2:$B$60,2,FALSE))</f>
        <v>#N/A</v>
      </c>
      <c r="G40" s="109">
        <f t="shared" si="6"/>
        <v>128420000</v>
      </c>
      <c r="H40" s="1" t="str">
        <f t="shared" si="7"/>
        <v> </v>
      </c>
    </row>
    <row r="41" spans="1:8" ht="13.5">
      <c r="A41" s="103">
        <f t="shared" si="4"/>
        <v>128420000</v>
      </c>
      <c r="B41" s="106"/>
      <c r="C41" s="110"/>
      <c r="D41" s="108"/>
      <c r="E41" s="109">
        <f t="shared" si="5"/>
        <v>284200</v>
      </c>
      <c r="F41" s="105" t="e">
        <f>IF(E41="","",VLOOKUP(E41,'学校番号'!$A$2:$B$60,2,FALSE))</f>
        <v>#N/A</v>
      </c>
      <c r="G41" s="109">
        <f t="shared" si="6"/>
        <v>128420000</v>
      </c>
      <c r="H41" s="1" t="str">
        <f t="shared" si="7"/>
        <v> </v>
      </c>
    </row>
    <row r="42" spans="1:8" ht="13.5">
      <c r="A42" s="103">
        <f t="shared" si="4"/>
        <v>128420000</v>
      </c>
      <c r="B42" s="106"/>
      <c r="C42" s="110"/>
      <c r="D42" s="108"/>
      <c r="E42" s="109">
        <f t="shared" si="5"/>
        <v>284200</v>
      </c>
      <c r="F42" s="105" t="e">
        <f>IF(E42="","",VLOOKUP(E42,'学校番号'!$A$2:$B$60,2,FALSE))</f>
        <v>#N/A</v>
      </c>
      <c r="G42" s="109">
        <f t="shared" si="6"/>
        <v>128420000</v>
      </c>
      <c r="H42" s="1" t="str">
        <f t="shared" si="7"/>
        <v> </v>
      </c>
    </row>
    <row r="43" spans="1:8" ht="13.5">
      <c r="A43" s="103">
        <f t="shared" si="4"/>
        <v>128420000</v>
      </c>
      <c r="B43" s="106"/>
      <c r="C43" s="110"/>
      <c r="D43" s="108"/>
      <c r="E43" s="109">
        <f t="shared" si="5"/>
        <v>284200</v>
      </c>
      <c r="F43" s="105" t="e">
        <f>IF(E43="","",VLOOKUP(E43,'学校番号'!$A$2:$B$60,2,FALSE))</f>
        <v>#N/A</v>
      </c>
      <c r="G43" s="109">
        <f t="shared" si="6"/>
        <v>128420000</v>
      </c>
      <c r="H43" s="1" t="str">
        <f t="shared" si="7"/>
        <v> </v>
      </c>
    </row>
    <row r="44" spans="1:8" ht="13.5">
      <c r="A44" s="103">
        <f t="shared" si="4"/>
        <v>128420000</v>
      </c>
      <c r="B44" s="106"/>
      <c r="C44" s="110"/>
      <c r="D44" s="108"/>
      <c r="E44" s="109">
        <f t="shared" si="5"/>
        <v>284200</v>
      </c>
      <c r="F44" s="105" t="e">
        <f>IF(E44="","",VLOOKUP(E44,'学校番号'!$A$2:$B$60,2,FALSE))</f>
        <v>#N/A</v>
      </c>
      <c r="G44" s="109">
        <f t="shared" si="6"/>
        <v>128420000</v>
      </c>
      <c r="H44" s="1" t="str">
        <f t="shared" si="7"/>
        <v> </v>
      </c>
    </row>
    <row r="45" spans="1:8" ht="13.5">
      <c r="A45" s="103">
        <f t="shared" si="4"/>
        <v>128420000</v>
      </c>
      <c r="B45" s="106"/>
      <c r="C45" s="110"/>
      <c r="D45" s="108"/>
      <c r="E45" s="109">
        <f t="shared" si="5"/>
        <v>284200</v>
      </c>
      <c r="F45" s="105" t="e">
        <f>IF(E45="","",VLOOKUP(E45,'学校番号'!$A$2:$B$60,2,FALSE))</f>
        <v>#N/A</v>
      </c>
      <c r="G45" s="109">
        <f t="shared" si="6"/>
        <v>128420000</v>
      </c>
      <c r="H45" s="1" t="str">
        <f t="shared" si="7"/>
        <v> </v>
      </c>
    </row>
    <row r="46" spans="1:8" ht="13.5">
      <c r="A46" s="103">
        <f t="shared" si="4"/>
        <v>128420000</v>
      </c>
      <c r="B46" s="106"/>
      <c r="C46" s="110"/>
      <c r="D46" s="108"/>
      <c r="E46" s="109">
        <f t="shared" si="5"/>
        <v>284200</v>
      </c>
      <c r="F46" s="105" t="e">
        <f>IF(E46="","",VLOOKUP(E46,'学校番号'!$A$2:$B$60,2,FALSE))</f>
        <v>#N/A</v>
      </c>
      <c r="G46" s="109">
        <f t="shared" si="6"/>
        <v>128420000</v>
      </c>
      <c r="H46" s="1" t="str">
        <f t="shared" si="7"/>
        <v> </v>
      </c>
    </row>
    <row r="47" spans="1:8" ht="13.5">
      <c r="A47" s="103">
        <f t="shared" si="4"/>
        <v>128420000</v>
      </c>
      <c r="B47" s="106"/>
      <c r="C47" s="110"/>
      <c r="D47" s="108"/>
      <c r="E47" s="109">
        <f t="shared" si="5"/>
        <v>284200</v>
      </c>
      <c r="F47" s="105" t="e">
        <f>IF(E47="","",VLOOKUP(E47,'学校番号'!$A$2:$B$60,2,FALSE))</f>
        <v>#N/A</v>
      </c>
      <c r="G47" s="109">
        <f t="shared" si="6"/>
        <v>128420000</v>
      </c>
      <c r="H47" s="1" t="str">
        <f t="shared" si="7"/>
        <v> </v>
      </c>
    </row>
    <row r="48" spans="1:8" ht="13.5">
      <c r="A48" s="103">
        <f t="shared" si="4"/>
        <v>128420000</v>
      </c>
      <c r="B48" s="106"/>
      <c r="C48" s="110"/>
      <c r="D48" s="108"/>
      <c r="E48" s="109">
        <f t="shared" si="5"/>
        <v>284200</v>
      </c>
      <c r="F48" s="105" t="e">
        <f>IF(E48="","",VLOOKUP(E48,'学校番号'!$A$2:$B$60,2,FALSE))</f>
        <v>#N/A</v>
      </c>
      <c r="G48" s="109">
        <f t="shared" si="6"/>
        <v>128420000</v>
      </c>
      <c r="H48" s="1" t="str">
        <f t="shared" si="7"/>
        <v> </v>
      </c>
    </row>
    <row r="49" spans="1:8" ht="13.5">
      <c r="A49" s="103">
        <f t="shared" si="4"/>
        <v>128420000</v>
      </c>
      <c r="B49" s="106"/>
      <c r="C49" s="110"/>
      <c r="D49" s="108"/>
      <c r="E49" s="109">
        <f t="shared" si="5"/>
        <v>284200</v>
      </c>
      <c r="F49" s="105" t="e">
        <f>IF(E49="","",VLOOKUP(E49,'学校番号'!$A$2:$B$60,2,FALSE))</f>
        <v>#N/A</v>
      </c>
      <c r="G49" s="109">
        <f t="shared" si="6"/>
        <v>128420000</v>
      </c>
      <c r="H49" s="1" t="str">
        <f t="shared" si="7"/>
        <v> </v>
      </c>
    </row>
    <row r="50" spans="1:8" ht="13.5">
      <c r="A50" s="103">
        <f t="shared" si="4"/>
        <v>128420000</v>
      </c>
      <c r="B50" s="106"/>
      <c r="C50" s="110"/>
      <c r="D50" s="108"/>
      <c r="E50" s="109">
        <f t="shared" si="5"/>
        <v>284200</v>
      </c>
      <c r="F50" s="105" t="e">
        <f>IF(E50="","",VLOOKUP(E50,'学校番号'!$A$2:$B$60,2,FALSE))</f>
        <v>#N/A</v>
      </c>
      <c r="G50" s="109">
        <f t="shared" si="6"/>
        <v>128420000</v>
      </c>
      <c r="H50" s="1" t="str">
        <f t="shared" si="7"/>
        <v> </v>
      </c>
    </row>
    <row r="51" spans="1:8" ht="13.5">
      <c r="A51" s="103">
        <f t="shared" si="4"/>
        <v>128420000</v>
      </c>
      <c r="B51" s="106"/>
      <c r="C51" s="110"/>
      <c r="D51" s="108"/>
      <c r="E51" s="109">
        <f t="shared" si="5"/>
        <v>284200</v>
      </c>
      <c r="F51" s="105" t="e">
        <f>IF(E51="","",VLOOKUP(E51,'学校番号'!$A$2:$B$60,2,FALSE))</f>
        <v>#N/A</v>
      </c>
      <c r="G51" s="109">
        <f t="shared" si="6"/>
        <v>128420000</v>
      </c>
      <c r="H51" s="1" t="str">
        <f t="shared" si="7"/>
        <v> </v>
      </c>
    </row>
    <row r="52" spans="1:8" ht="13.5">
      <c r="A52" s="103">
        <f t="shared" si="4"/>
        <v>128420000</v>
      </c>
      <c r="B52" s="106"/>
      <c r="C52" s="110"/>
      <c r="D52" s="108"/>
      <c r="E52" s="109">
        <f t="shared" si="5"/>
        <v>284200</v>
      </c>
      <c r="F52" s="105" t="e">
        <f>IF(E52="","",VLOOKUP(E52,'学校番号'!$A$2:$B$60,2,FALSE))</f>
        <v>#N/A</v>
      </c>
      <c r="G52" s="109">
        <f t="shared" si="6"/>
        <v>128420000</v>
      </c>
      <c r="H52" s="1" t="str">
        <f t="shared" si="7"/>
        <v> </v>
      </c>
    </row>
    <row r="53" spans="1:8" ht="13.5">
      <c r="A53" s="103">
        <f t="shared" si="4"/>
        <v>128420000</v>
      </c>
      <c r="B53" s="106"/>
      <c r="C53" s="110"/>
      <c r="D53" s="108"/>
      <c r="E53" s="109">
        <f t="shared" si="5"/>
        <v>284200</v>
      </c>
      <c r="F53" s="105" t="e">
        <f>IF(E53="","",VLOOKUP(E53,'学校番号'!$A$2:$B$60,2,FALSE))</f>
        <v>#N/A</v>
      </c>
      <c r="G53" s="109">
        <f t="shared" si="6"/>
        <v>128420000</v>
      </c>
      <c r="H53" s="1" t="str">
        <f t="shared" si="7"/>
        <v> </v>
      </c>
    </row>
    <row r="54" spans="1:8" ht="13.5">
      <c r="A54" s="103">
        <f t="shared" si="4"/>
        <v>128420000</v>
      </c>
      <c r="B54" s="106"/>
      <c r="C54" s="110"/>
      <c r="D54" s="108"/>
      <c r="E54" s="109">
        <f t="shared" si="5"/>
        <v>284200</v>
      </c>
      <c r="F54" s="105" t="e">
        <f>IF(E54="","",VLOOKUP(E54,'学校番号'!$A$2:$B$60,2,FALSE))</f>
        <v>#N/A</v>
      </c>
      <c r="G54" s="109">
        <f t="shared" si="6"/>
        <v>128420000</v>
      </c>
      <c r="H54" s="1" t="str">
        <f t="shared" si="7"/>
        <v> </v>
      </c>
    </row>
    <row r="55" spans="1:8" ht="13.5">
      <c r="A55" s="103">
        <f t="shared" si="4"/>
        <v>128420000</v>
      </c>
      <c r="B55" s="106"/>
      <c r="C55" s="111"/>
      <c r="D55" s="112"/>
      <c r="E55" s="109">
        <f t="shared" si="5"/>
        <v>284200</v>
      </c>
      <c r="F55" s="105" t="e">
        <f>IF(E55="","",VLOOKUP(E55,'学校番号'!$A$2:$B$60,2,FALSE))</f>
        <v>#N/A</v>
      </c>
      <c r="G55" s="109">
        <f t="shared" si="6"/>
        <v>128420000</v>
      </c>
      <c r="H55" s="1" t="str">
        <f t="shared" si="7"/>
        <v> </v>
      </c>
    </row>
    <row r="56" spans="1:8" ht="13.5">
      <c r="A56" s="103">
        <f t="shared" si="4"/>
        <v>128420000</v>
      </c>
      <c r="B56" s="106"/>
      <c r="C56" s="110"/>
      <c r="D56" s="108"/>
      <c r="E56" s="109">
        <f t="shared" si="5"/>
        <v>284200</v>
      </c>
      <c r="F56" s="105" t="e">
        <f>IF(E56="","",VLOOKUP(E56,'学校番号'!$A$2:$B$60,2,FALSE))</f>
        <v>#N/A</v>
      </c>
      <c r="G56" s="109">
        <f t="shared" si="6"/>
        <v>128420000</v>
      </c>
      <c r="H56" s="1" t="str">
        <f t="shared" si="7"/>
        <v> </v>
      </c>
    </row>
    <row r="57" spans="1:8" ht="13.5">
      <c r="A57" s="103">
        <f t="shared" si="4"/>
        <v>128420000</v>
      </c>
      <c r="B57" s="106"/>
      <c r="C57" s="110"/>
      <c r="D57" s="108"/>
      <c r="E57" s="109">
        <f t="shared" si="5"/>
        <v>284200</v>
      </c>
      <c r="F57" s="105" t="e">
        <f>IF(E57="","",VLOOKUP(E57,'学校番号'!$A$2:$B$60,2,FALSE))</f>
        <v>#N/A</v>
      </c>
      <c r="G57" s="109">
        <f t="shared" si="6"/>
        <v>128420000</v>
      </c>
      <c r="H57" s="1" t="str">
        <f t="shared" si="7"/>
        <v> </v>
      </c>
    </row>
    <row r="58" spans="1:8" ht="13.5">
      <c r="A58" s="103">
        <f t="shared" si="4"/>
        <v>128420000</v>
      </c>
      <c r="B58" s="106"/>
      <c r="C58" s="110"/>
      <c r="D58" s="108"/>
      <c r="E58" s="109">
        <f t="shared" si="5"/>
        <v>284200</v>
      </c>
      <c r="F58" s="105" t="e">
        <f>IF(E58="","",VLOOKUP(E58,'学校番号'!$A$2:$B$60,2,FALSE))</f>
        <v>#N/A</v>
      </c>
      <c r="G58" s="109">
        <f t="shared" si="6"/>
        <v>128420000</v>
      </c>
      <c r="H58" s="1" t="str">
        <f t="shared" si="7"/>
        <v> </v>
      </c>
    </row>
    <row r="59" spans="1:8" ht="13.5">
      <c r="A59" s="103">
        <f t="shared" si="4"/>
        <v>128420000</v>
      </c>
      <c r="B59" s="106"/>
      <c r="C59" s="110"/>
      <c r="D59" s="108"/>
      <c r="E59" s="109">
        <f t="shared" si="5"/>
        <v>284200</v>
      </c>
      <c r="F59" s="105" t="e">
        <f>IF(E59="","",VLOOKUP(E59,'学校番号'!$A$2:$B$60,2,FALSE))</f>
        <v>#N/A</v>
      </c>
      <c r="G59" s="109">
        <f t="shared" si="6"/>
        <v>128420000</v>
      </c>
      <c r="H59" s="1" t="str">
        <f t="shared" si="7"/>
        <v> </v>
      </c>
    </row>
    <row r="60" spans="1:8" ht="13.5">
      <c r="A60" s="103">
        <f t="shared" si="4"/>
        <v>128420000</v>
      </c>
      <c r="B60" s="106"/>
      <c r="C60" s="110"/>
      <c r="D60" s="108"/>
      <c r="E60" s="109">
        <f t="shared" si="5"/>
        <v>284200</v>
      </c>
      <c r="F60" s="105" t="e">
        <f>IF(E60="","",VLOOKUP(E60,'学校番号'!$A$2:$B$60,2,FALSE))</f>
        <v>#N/A</v>
      </c>
      <c r="G60" s="109">
        <f t="shared" si="6"/>
        <v>128420000</v>
      </c>
      <c r="H60" s="1" t="str">
        <f t="shared" si="7"/>
        <v> </v>
      </c>
    </row>
    <row r="61" spans="1:8" ht="13.5">
      <c r="A61" s="103">
        <f t="shared" si="4"/>
        <v>128420000</v>
      </c>
      <c r="B61" s="106"/>
      <c r="C61" s="110"/>
      <c r="D61" s="108"/>
      <c r="E61" s="109">
        <f t="shared" si="5"/>
        <v>284200</v>
      </c>
      <c r="F61" s="105" t="e">
        <f>IF(E61="","",VLOOKUP(E61,'学校番号'!$A$2:$B$60,2,FALSE))</f>
        <v>#N/A</v>
      </c>
      <c r="G61" s="109">
        <f t="shared" si="6"/>
        <v>128420000</v>
      </c>
      <c r="H61" s="1" t="str">
        <f t="shared" si="7"/>
        <v> </v>
      </c>
    </row>
    <row r="62" spans="1:8" ht="13.5">
      <c r="A62" s="103">
        <f t="shared" si="4"/>
        <v>128420000</v>
      </c>
      <c r="B62" s="106"/>
      <c r="C62" s="110"/>
      <c r="D62" s="108"/>
      <c r="E62" s="109">
        <f t="shared" si="5"/>
        <v>284200</v>
      </c>
      <c r="F62" s="105" t="e">
        <f>IF(E62="","",VLOOKUP(E62,'学校番号'!$A$2:$B$60,2,FALSE))</f>
        <v>#N/A</v>
      </c>
      <c r="G62" s="109">
        <f t="shared" si="6"/>
        <v>128420000</v>
      </c>
      <c r="H62" s="1" t="str">
        <f t="shared" si="7"/>
        <v> </v>
      </c>
    </row>
    <row r="63" spans="1:8" ht="13.5">
      <c r="A63" s="103">
        <f t="shared" si="4"/>
        <v>128420000</v>
      </c>
      <c r="B63" s="106"/>
      <c r="C63" s="110"/>
      <c r="D63" s="108"/>
      <c r="E63" s="109">
        <f t="shared" si="5"/>
        <v>284200</v>
      </c>
      <c r="F63" s="105" t="e">
        <f>IF(E63="","",VLOOKUP(E63,'学校番号'!$A$2:$B$60,2,FALSE))</f>
        <v>#N/A</v>
      </c>
      <c r="G63" s="109">
        <f t="shared" si="6"/>
        <v>128420000</v>
      </c>
      <c r="H63" s="1" t="str">
        <f t="shared" si="7"/>
        <v> </v>
      </c>
    </row>
    <row r="64" spans="1:8" ht="13.5">
      <c r="A64" s="103">
        <f t="shared" si="4"/>
        <v>128420000</v>
      </c>
      <c r="B64" s="106"/>
      <c r="C64" s="110"/>
      <c r="D64" s="108"/>
      <c r="E64" s="109">
        <f t="shared" si="5"/>
        <v>284200</v>
      </c>
      <c r="F64" s="105" t="e">
        <f>IF(E64="","",VLOOKUP(E64,'学校番号'!$A$2:$B$60,2,FALSE))</f>
        <v>#N/A</v>
      </c>
      <c r="G64" s="109">
        <f t="shared" si="6"/>
        <v>128420000</v>
      </c>
      <c r="H64" s="1" t="str">
        <f t="shared" si="7"/>
        <v> </v>
      </c>
    </row>
    <row r="65" spans="1:8" ht="13.5">
      <c r="A65" s="103">
        <f t="shared" si="4"/>
        <v>128420000</v>
      </c>
      <c r="B65" s="106"/>
      <c r="C65" s="110"/>
      <c r="D65" s="108"/>
      <c r="E65" s="109">
        <f t="shared" si="5"/>
        <v>284200</v>
      </c>
      <c r="F65" s="105" t="e">
        <f>IF(E65="","",VLOOKUP(E65,'学校番号'!$A$2:$B$60,2,FALSE))</f>
        <v>#N/A</v>
      </c>
      <c r="G65" s="109">
        <f t="shared" si="6"/>
        <v>128420000</v>
      </c>
      <c r="H65" s="1" t="str">
        <f t="shared" si="7"/>
        <v> </v>
      </c>
    </row>
    <row r="66" spans="1:8" ht="13.5">
      <c r="A66" s="103">
        <f aca="true" t="shared" si="8" ref="A66:A97">128420000+B66</f>
        <v>128420000</v>
      </c>
      <c r="B66" s="106"/>
      <c r="C66" s="110"/>
      <c r="D66" s="108"/>
      <c r="E66" s="109">
        <f aca="true" t="shared" si="9" ref="E66:E101">IF(A66="","",VALUE(MID(A66,2,6)))</f>
        <v>284200</v>
      </c>
      <c r="F66" s="105" t="e">
        <f>IF(E66="","",VLOOKUP(E66,'学校番号'!$A$2:$B$60,2,FALSE))</f>
        <v>#N/A</v>
      </c>
      <c r="G66" s="109">
        <f aca="true" t="shared" si="10" ref="G66:G101">A66</f>
        <v>128420000</v>
      </c>
      <c r="H66" s="1" t="str">
        <f aca="true" t="shared" si="11" ref="H66:H101">LEFTB(C66,10)&amp;" "&amp;RIGHTB(C66,1)</f>
        <v> </v>
      </c>
    </row>
    <row r="67" spans="1:8" ht="13.5">
      <c r="A67" s="103">
        <f t="shared" si="8"/>
        <v>128420000</v>
      </c>
      <c r="B67" s="106"/>
      <c r="C67" s="110"/>
      <c r="D67" s="108"/>
      <c r="E67" s="109">
        <f t="shared" si="9"/>
        <v>284200</v>
      </c>
      <c r="F67" s="105" t="e">
        <f>IF(E67="","",VLOOKUP(E67,'学校番号'!$A$2:$B$60,2,FALSE))</f>
        <v>#N/A</v>
      </c>
      <c r="G67" s="109">
        <f t="shared" si="10"/>
        <v>128420000</v>
      </c>
      <c r="H67" s="1" t="str">
        <f t="shared" si="11"/>
        <v> </v>
      </c>
    </row>
    <row r="68" spans="1:8" ht="13.5">
      <c r="A68" s="103">
        <f t="shared" si="8"/>
        <v>128420000</v>
      </c>
      <c r="B68" s="106"/>
      <c r="C68" s="110"/>
      <c r="D68" s="108"/>
      <c r="E68" s="109">
        <f t="shared" si="9"/>
        <v>284200</v>
      </c>
      <c r="F68" s="105" t="e">
        <f>IF(E68="","",VLOOKUP(E68,'学校番号'!$A$2:$B$60,2,FALSE))</f>
        <v>#N/A</v>
      </c>
      <c r="G68" s="109">
        <f t="shared" si="10"/>
        <v>128420000</v>
      </c>
      <c r="H68" s="1" t="str">
        <f t="shared" si="11"/>
        <v> </v>
      </c>
    </row>
    <row r="69" spans="1:8" ht="13.5">
      <c r="A69" s="103">
        <f t="shared" si="8"/>
        <v>128420000</v>
      </c>
      <c r="B69" s="106"/>
      <c r="C69" s="110"/>
      <c r="D69" s="108"/>
      <c r="E69" s="109">
        <f t="shared" si="9"/>
        <v>284200</v>
      </c>
      <c r="F69" s="105" t="e">
        <f>IF(E69="","",VLOOKUP(E69,'学校番号'!$A$2:$B$60,2,FALSE))</f>
        <v>#N/A</v>
      </c>
      <c r="G69" s="109">
        <f t="shared" si="10"/>
        <v>128420000</v>
      </c>
      <c r="H69" s="1" t="str">
        <f t="shared" si="11"/>
        <v> </v>
      </c>
    </row>
    <row r="70" spans="1:8" ht="13.5">
      <c r="A70" s="103">
        <f t="shared" si="8"/>
        <v>128420000</v>
      </c>
      <c r="B70" s="106"/>
      <c r="C70" s="110"/>
      <c r="D70" s="108"/>
      <c r="E70" s="109">
        <f t="shared" si="9"/>
        <v>284200</v>
      </c>
      <c r="F70" s="105" t="e">
        <f>IF(E70="","",VLOOKUP(E70,'学校番号'!$A$2:$B$60,2,FALSE))</f>
        <v>#N/A</v>
      </c>
      <c r="G70" s="109">
        <f t="shared" si="10"/>
        <v>128420000</v>
      </c>
      <c r="H70" s="1" t="str">
        <f t="shared" si="11"/>
        <v> </v>
      </c>
    </row>
    <row r="71" spans="1:8" ht="13.5">
      <c r="A71" s="103">
        <f t="shared" si="8"/>
        <v>128420000</v>
      </c>
      <c r="B71" s="106"/>
      <c r="C71" s="110"/>
      <c r="D71" s="108"/>
      <c r="E71" s="109">
        <f t="shared" si="9"/>
        <v>284200</v>
      </c>
      <c r="F71" s="105" t="e">
        <f>IF(E71="","",VLOOKUP(E71,'学校番号'!$A$2:$B$60,2,FALSE))</f>
        <v>#N/A</v>
      </c>
      <c r="G71" s="109">
        <f t="shared" si="10"/>
        <v>128420000</v>
      </c>
      <c r="H71" s="1" t="str">
        <f t="shared" si="11"/>
        <v> </v>
      </c>
    </row>
    <row r="72" spans="1:8" ht="13.5">
      <c r="A72" s="103">
        <f t="shared" si="8"/>
        <v>128420000</v>
      </c>
      <c r="B72" s="106"/>
      <c r="C72" s="110"/>
      <c r="D72" s="108"/>
      <c r="E72" s="109">
        <f t="shared" si="9"/>
        <v>284200</v>
      </c>
      <c r="F72" s="105" t="e">
        <f>IF(E72="","",VLOOKUP(E72,'学校番号'!$A$2:$B$60,2,FALSE))</f>
        <v>#N/A</v>
      </c>
      <c r="G72" s="109">
        <f t="shared" si="10"/>
        <v>128420000</v>
      </c>
      <c r="H72" s="1" t="str">
        <f t="shared" si="11"/>
        <v> </v>
      </c>
    </row>
    <row r="73" spans="1:8" ht="13.5">
      <c r="A73" s="103">
        <f t="shared" si="8"/>
        <v>128420000</v>
      </c>
      <c r="B73" s="106"/>
      <c r="C73" s="110"/>
      <c r="D73" s="108"/>
      <c r="E73" s="109">
        <f t="shared" si="9"/>
        <v>284200</v>
      </c>
      <c r="F73" s="105" t="e">
        <f>IF(E73="","",VLOOKUP(E73,'学校番号'!$A$2:$B$60,2,FALSE))</f>
        <v>#N/A</v>
      </c>
      <c r="G73" s="109">
        <f t="shared" si="10"/>
        <v>128420000</v>
      </c>
      <c r="H73" s="1" t="str">
        <f t="shared" si="11"/>
        <v> </v>
      </c>
    </row>
    <row r="74" spans="1:8" ht="13.5">
      <c r="A74" s="103">
        <f t="shared" si="8"/>
        <v>128420000</v>
      </c>
      <c r="B74" s="106"/>
      <c r="C74" s="110"/>
      <c r="D74" s="108"/>
      <c r="E74" s="109">
        <f t="shared" si="9"/>
        <v>284200</v>
      </c>
      <c r="F74" s="105" t="e">
        <f>IF(E74="","",VLOOKUP(E74,'学校番号'!$A$2:$B$60,2,FALSE))</f>
        <v>#N/A</v>
      </c>
      <c r="G74" s="109">
        <f t="shared" si="10"/>
        <v>128420000</v>
      </c>
      <c r="H74" s="1" t="str">
        <f t="shared" si="11"/>
        <v> </v>
      </c>
    </row>
    <row r="75" spans="1:8" ht="13.5">
      <c r="A75" s="103">
        <f t="shared" si="8"/>
        <v>128420000</v>
      </c>
      <c r="B75" s="106"/>
      <c r="C75" s="110"/>
      <c r="D75" s="108"/>
      <c r="E75" s="109">
        <f t="shared" si="9"/>
        <v>284200</v>
      </c>
      <c r="F75" s="105" t="e">
        <f>IF(E75="","",VLOOKUP(E75,'学校番号'!$A$2:$B$60,2,FALSE))</f>
        <v>#N/A</v>
      </c>
      <c r="G75" s="109">
        <f t="shared" si="10"/>
        <v>128420000</v>
      </c>
      <c r="H75" s="1" t="str">
        <f t="shared" si="11"/>
        <v> </v>
      </c>
    </row>
    <row r="76" spans="1:8" ht="13.5">
      <c r="A76" s="103">
        <f t="shared" si="8"/>
        <v>128420000</v>
      </c>
      <c r="B76" s="106"/>
      <c r="C76" s="110"/>
      <c r="D76" s="108"/>
      <c r="E76" s="109">
        <f t="shared" si="9"/>
        <v>284200</v>
      </c>
      <c r="F76" s="105" t="e">
        <f>IF(E76="","",VLOOKUP(E76,'学校番号'!$A$2:$B$60,2,FALSE))</f>
        <v>#N/A</v>
      </c>
      <c r="G76" s="109">
        <f t="shared" si="10"/>
        <v>128420000</v>
      </c>
      <c r="H76" s="1" t="str">
        <f t="shared" si="11"/>
        <v> </v>
      </c>
    </row>
    <row r="77" spans="1:8" ht="13.5">
      <c r="A77" s="103">
        <f t="shared" si="8"/>
        <v>128420000</v>
      </c>
      <c r="B77" s="106"/>
      <c r="C77" s="110"/>
      <c r="D77" s="108"/>
      <c r="E77" s="109">
        <f t="shared" si="9"/>
        <v>284200</v>
      </c>
      <c r="F77" s="105" t="e">
        <f>IF(E77="","",VLOOKUP(E77,'学校番号'!$A$2:$B$60,2,FALSE))</f>
        <v>#N/A</v>
      </c>
      <c r="G77" s="109">
        <f t="shared" si="10"/>
        <v>128420000</v>
      </c>
      <c r="H77" s="1" t="str">
        <f t="shared" si="11"/>
        <v> </v>
      </c>
    </row>
    <row r="78" spans="1:8" ht="13.5">
      <c r="A78" s="103">
        <f t="shared" si="8"/>
        <v>128420000</v>
      </c>
      <c r="B78" s="106"/>
      <c r="C78" s="110"/>
      <c r="D78" s="108"/>
      <c r="E78" s="109">
        <f t="shared" si="9"/>
        <v>284200</v>
      </c>
      <c r="F78" s="105" t="e">
        <f>IF(E78="","",VLOOKUP(E78,'学校番号'!$A$2:$B$60,2,FALSE))</f>
        <v>#N/A</v>
      </c>
      <c r="G78" s="109">
        <f t="shared" si="10"/>
        <v>128420000</v>
      </c>
      <c r="H78" s="1" t="str">
        <f t="shared" si="11"/>
        <v> </v>
      </c>
    </row>
    <row r="79" spans="1:8" ht="13.5">
      <c r="A79" s="103">
        <f t="shared" si="8"/>
        <v>128420000</v>
      </c>
      <c r="B79" s="106"/>
      <c r="C79" s="110"/>
      <c r="D79" s="108"/>
      <c r="E79" s="109">
        <f t="shared" si="9"/>
        <v>284200</v>
      </c>
      <c r="F79" s="105" t="e">
        <f>IF(E79="","",VLOOKUP(E79,'学校番号'!$A$2:$B$60,2,FALSE))</f>
        <v>#N/A</v>
      </c>
      <c r="G79" s="109">
        <f t="shared" si="10"/>
        <v>128420000</v>
      </c>
      <c r="H79" s="1" t="str">
        <f t="shared" si="11"/>
        <v> </v>
      </c>
    </row>
    <row r="80" spans="1:8" ht="13.5">
      <c r="A80" s="103">
        <f t="shared" si="8"/>
        <v>128420000</v>
      </c>
      <c r="B80" s="106"/>
      <c r="C80" s="110"/>
      <c r="D80" s="108"/>
      <c r="E80" s="109">
        <f t="shared" si="9"/>
        <v>284200</v>
      </c>
      <c r="F80" s="105" t="e">
        <f>IF(E80="","",VLOOKUP(E80,'学校番号'!$A$2:$B$60,2,FALSE))</f>
        <v>#N/A</v>
      </c>
      <c r="G80" s="109">
        <f t="shared" si="10"/>
        <v>128420000</v>
      </c>
      <c r="H80" s="1" t="str">
        <f t="shared" si="11"/>
        <v> </v>
      </c>
    </row>
    <row r="81" spans="1:8" ht="13.5">
      <c r="A81" s="103">
        <f t="shared" si="8"/>
        <v>128420000</v>
      </c>
      <c r="B81" s="106"/>
      <c r="C81" s="110"/>
      <c r="D81" s="108"/>
      <c r="E81" s="109">
        <f t="shared" si="9"/>
        <v>284200</v>
      </c>
      <c r="F81" s="105" t="e">
        <f>IF(E81="","",VLOOKUP(E81,'学校番号'!$A$2:$B$60,2,FALSE))</f>
        <v>#N/A</v>
      </c>
      <c r="G81" s="109">
        <f t="shared" si="10"/>
        <v>128420000</v>
      </c>
      <c r="H81" s="1" t="str">
        <f t="shared" si="11"/>
        <v> </v>
      </c>
    </row>
    <row r="82" spans="1:8" ht="13.5">
      <c r="A82" s="103">
        <f t="shared" si="8"/>
        <v>128420000</v>
      </c>
      <c r="B82" s="106"/>
      <c r="C82" s="110"/>
      <c r="D82" s="108"/>
      <c r="E82" s="109">
        <f t="shared" si="9"/>
        <v>284200</v>
      </c>
      <c r="F82" s="105" t="e">
        <f>IF(E82="","",VLOOKUP(E82,'学校番号'!$A$2:$B$60,2,FALSE))</f>
        <v>#N/A</v>
      </c>
      <c r="G82" s="109">
        <f t="shared" si="10"/>
        <v>128420000</v>
      </c>
      <c r="H82" s="1" t="str">
        <f t="shared" si="11"/>
        <v> </v>
      </c>
    </row>
    <row r="83" spans="1:8" ht="13.5">
      <c r="A83" s="103">
        <f t="shared" si="8"/>
        <v>128420000</v>
      </c>
      <c r="B83" s="106"/>
      <c r="C83" s="110"/>
      <c r="D83" s="108"/>
      <c r="E83" s="109">
        <f t="shared" si="9"/>
        <v>284200</v>
      </c>
      <c r="F83" s="105" t="e">
        <f>IF(E83="","",VLOOKUP(E83,'学校番号'!$A$2:$B$60,2,FALSE))</f>
        <v>#N/A</v>
      </c>
      <c r="G83" s="109">
        <f t="shared" si="10"/>
        <v>128420000</v>
      </c>
      <c r="H83" s="1" t="str">
        <f t="shared" si="11"/>
        <v> </v>
      </c>
    </row>
    <row r="84" spans="1:8" ht="13.5">
      <c r="A84" s="103">
        <f t="shared" si="8"/>
        <v>128420000</v>
      </c>
      <c r="B84" s="106"/>
      <c r="C84" s="110"/>
      <c r="D84" s="108"/>
      <c r="E84" s="109">
        <f t="shared" si="9"/>
        <v>284200</v>
      </c>
      <c r="F84" s="105" t="e">
        <f>IF(E84="","",VLOOKUP(E84,'学校番号'!$A$2:$B$60,2,FALSE))</f>
        <v>#N/A</v>
      </c>
      <c r="G84" s="109">
        <f t="shared" si="10"/>
        <v>128420000</v>
      </c>
      <c r="H84" s="1" t="str">
        <f t="shared" si="11"/>
        <v> </v>
      </c>
    </row>
    <row r="85" spans="1:8" ht="13.5">
      <c r="A85" s="103">
        <f t="shared" si="8"/>
        <v>128420000</v>
      </c>
      <c r="B85" s="106"/>
      <c r="C85" s="110"/>
      <c r="D85" s="108"/>
      <c r="E85" s="109">
        <f t="shared" si="9"/>
        <v>284200</v>
      </c>
      <c r="F85" s="105" t="e">
        <f>IF(E85="","",VLOOKUP(E85,'学校番号'!$A$2:$B$60,2,FALSE))</f>
        <v>#N/A</v>
      </c>
      <c r="G85" s="109">
        <f t="shared" si="10"/>
        <v>128420000</v>
      </c>
      <c r="H85" s="1" t="str">
        <f t="shared" si="11"/>
        <v> </v>
      </c>
    </row>
    <row r="86" spans="1:8" ht="13.5">
      <c r="A86" s="103">
        <f t="shared" si="8"/>
        <v>128420000</v>
      </c>
      <c r="B86" s="106"/>
      <c r="C86" s="110"/>
      <c r="D86" s="108"/>
      <c r="E86" s="109">
        <f t="shared" si="9"/>
        <v>284200</v>
      </c>
      <c r="F86" s="105" t="e">
        <f>IF(E86="","",VLOOKUP(E86,'学校番号'!$A$2:$B$60,2,FALSE))</f>
        <v>#N/A</v>
      </c>
      <c r="G86" s="109">
        <f t="shared" si="10"/>
        <v>128420000</v>
      </c>
      <c r="H86" s="1" t="str">
        <f t="shared" si="11"/>
        <v> </v>
      </c>
    </row>
    <row r="87" spans="1:8" ht="13.5">
      <c r="A87" s="103">
        <f t="shared" si="8"/>
        <v>128420000</v>
      </c>
      <c r="B87" s="106"/>
      <c r="C87" s="110"/>
      <c r="D87" s="108"/>
      <c r="E87" s="109">
        <f t="shared" si="9"/>
        <v>284200</v>
      </c>
      <c r="F87" s="105" t="e">
        <f>IF(E87="","",VLOOKUP(E87,'学校番号'!$A$2:$B$60,2,FALSE))</f>
        <v>#N/A</v>
      </c>
      <c r="G87" s="109">
        <f t="shared" si="10"/>
        <v>128420000</v>
      </c>
      <c r="H87" s="1" t="str">
        <f t="shared" si="11"/>
        <v> </v>
      </c>
    </row>
    <row r="88" spans="1:8" ht="13.5">
      <c r="A88" s="103">
        <f t="shared" si="8"/>
        <v>128420000</v>
      </c>
      <c r="B88" s="106"/>
      <c r="C88" s="110"/>
      <c r="D88" s="108"/>
      <c r="E88" s="109">
        <f t="shared" si="9"/>
        <v>284200</v>
      </c>
      <c r="F88" s="105" t="e">
        <f>IF(E88="","",VLOOKUP(E88,'学校番号'!$A$2:$B$60,2,FALSE))</f>
        <v>#N/A</v>
      </c>
      <c r="G88" s="109">
        <f t="shared" si="10"/>
        <v>128420000</v>
      </c>
      <c r="H88" s="1" t="str">
        <f t="shared" si="11"/>
        <v> </v>
      </c>
    </row>
    <row r="89" spans="1:8" ht="13.5">
      <c r="A89" s="103">
        <f t="shared" si="8"/>
        <v>128420000</v>
      </c>
      <c r="B89" s="106"/>
      <c r="C89" s="110"/>
      <c r="D89" s="108"/>
      <c r="E89" s="109">
        <f t="shared" si="9"/>
        <v>284200</v>
      </c>
      <c r="F89" s="105" t="e">
        <f>IF(E89="","",VLOOKUP(E89,'学校番号'!$A$2:$B$60,2,FALSE))</f>
        <v>#N/A</v>
      </c>
      <c r="G89" s="109">
        <f t="shared" si="10"/>
        <v>128420000</v>
      </c>
      <c r="H89" s="1" t="str">
        <f t="shared" si="11"/>
        <v> </v>
      </c>
    </row>
    <row r="90" spans="1:8" ht="13.5">
      <c r="A90" s="103">
        <f t="shared" si="8"/>
        <v>128420000</v>
      </c>
      <c r="B90" s="106"/>
      <c r="C90" s="110"/>
      <c r="D90" s="108"/>
      <c r="E90" s="109">
        <f t="shared" si="9"/>
        <v>284200</v>
      </c>
      <c r="F90" s="105" t="e">
        <f>IF(E90="","",VLOOKUP(E90,'学校番号'!$A$2:$B$60,2,FALSE))</f>
        <v>#N/A</v>
      </c>
      <c r="G90" s="109">
        <f t="shared" si="10"/>
        <v>128420000</v>
      </c>
      <c r="H90" s="1" t="str">
        <f t="shared" si="11"/>
        <v> </v>
      </c>
    </row>
    <row r="91" spans="1:8" ht="13.5">
      <c r="A91" s="103">
        <f t="shared" si="8"/>
        <v>128420000</v>
      </c>
      <c r="B91" s="106"/>
      <c r="C91" s="110"/>
      <c r="D91" s="108"/>
      <c r="E91" s="109">
        <f t="shared" si="9"/>
        <v>284200</v>
      </c>
      <c r="F91" s="105" t="e">
        <f>IF(E91="","",VLOOKUP(E91,'学校番号'!$A$2:$B$60,2,FALSE))</f>
        <v>#N/A</v>
      </c>
      <c r="G91" s="109">
        <f t="shared" si="10"/>
        <v>128420000</v>
      </c>
      <c r="H91" s="1" t="str">
        <f t="shared" si="11"/>
        <v> </v>
      </c>
    </row>
    <row r="92" spans="1:8" ht="13.5">
      <c r="A92" s="103">
        <f t="shared" si="8"/>
        <v>128420000</v>
      </c>
      <c r="B92" s="106"/>
      <c r="C92" s="110"/>
      <c r="D92" s="108"/>
      <c r="E92" s="109">
        <f t="shared" si="9"/>
        <v>284200</v>
      </c>
      <c r="F92" s="105" t="e">
        <f>IF(E92="","",VLOOKUP(E92,'学校番号'!$A$2:$B$60,2,FALSE))</f>
        <v>#N/A</v>
      </c>
      <c r="G92" s="109">
        <f t="shared" si="10"/>
        <v>128420000</v>
      </c>
      <c r="H92" s="1" t="str">
        <f t="shared" si="11"/>
        <v> </v>
      </c>
    </row>
    <row r="93" spans="1:8" ht="13.5">
      <c r="A93" s="103">
        <f t="shared" si="8"/>
        <v>128420000</v>
      </c>
      <c r="B93" s="106"/>
      <c r="C93" s="110"/>
      <c r="D93" s="108"/>
      <c r="E93" s="109">
        <f t="shared" si="9"/>
        <v>284200</v>
      </c>
      <c r="F93" s="105" t="e">
        <f>IF(E93="","",VLOOKUP(E93,'学校番号'!$A$2:$B$60,2,FALSE))</f>
        <v>#N/A</v>
      </c>
      <c r="G93" s="109">
        <f t="shared" si="10"/>
        <v>128420000</v>
      </c>
      <c r="H93" s="1" t="str">
        <f t="shared" si="11"/>
        <v> </v>
      </c>
    </row>
    <row r="94" spans="1:8" ht="13.5">
      <c r="A94" s="103">
        <f t="shared" si="8"/>
        <v>128420000</v>
      </c>
      <c r="B94" s="106"/>
      <c r="C94" s="110"/>
      <c r="D94" s="108"/>
      <c r="E94" s="109">
        <f t="shared" si="9"/>
        <v>284200</v>
      </c>
      <c r="F94" s="105" t="e">
        <f>IF(E94="","",VLOOKUP(E94,'学校番号'!$A$2:$B$60,2,FALSE))</f>
        <v>#N/A</v>
      </c>
      <c r="G94" s="109">
        <f t="shared" si="10"/>
        <v>128420000</v>
      </c>
      <c r="H94" s="1" t="str">
        <f t="shared" si="11"/>
        <v> </v>
      </c>
    </row>
    <row r="95" spans="1:8" ht="13.5">
      <c r="A95" s="103">
        <f t="shared" si="8"/>
        <v>128420000</v>
      </c>
      <c r="B95" s="106"/>
      <c r="C95" s="110"/>
      <c r="D95" s="108"/>
      <c r="E95" s="109">
        <f t="shared" si="9"/>
        <v>284200</v>
      </c>
      <c r="F95" s="105" t="e">
        <f>IF(E95="","",VLOOKUP(E95,'学校番号'!$A$2:$B$60,2,FALSE))</f>
        <v>#N/A</v>
      </c>
      <c r="G95" s="109">
        <f t="shared" si="10"/>
        <v>128420000</v>
      </c>
      <c r="H95" s="1" t="str">
        <f t="shared" si="11"/>
        <v> </v>
      </c>
    </row>
    <row r="96" spans="1:8" ht="13.5">
      <c r="A96" s="103">
        <f t="shared" si="8"/>
        <v>128420000</v>
      </c>
      <c r="B96" s="106"/>
      <c r="C96" s="110"/>
      <c r="D96" s="108"/>
      <c r="E96" s="109">
        <f t="shared" si="9"/>
        <v>284200</v>
      </c>
      <c r="F96" s="105" t="e">
        <f>IF(E96="","",VLOOKUP(E96,'学校番号'!$A$2:$B$60,2,FALSE))</f>
        <v>#N/A</v>
      </c>
      <c r="G96" s="109">
        <f t="shared" si="10"/>
        <v>128420000</v>
      </c>
      <c r="H96" s="1" t="str">
        <f t="shared" si="11"/>
        <v> </v>
      </c>
    </row>
    <row r="97" spans="1:8" ht="13.5">
      <c r="A97" s="103">
        <f t="shared" si="8"/>
        <v>128420000</v>
      </c>
      <c r="B97" s="106"/>
      <c r="C97" s="110"/>
      <c r="D97" s="108"/>
      <c r="E97" s="109">
        <f t="shared" si="9"/>
        <v>284200</v>
      </c>
      <c r="F97" s="105" t="e">
        <f>IF(E97="","",VLOOKUP(E97,'学校番号'!$A$2:$B$60,2,FALSE))</f>
        <v>#N/A</v>
      </c>
      <c r="G97" s="109">
        <f t="shared" si="10"/>
        <v>128420000</v>
      </c>
      <c r="H97" s="1" t="str">
        <f t="shared" si="11"/>
        <v> </v>
      </c>
    </row>
    <row r="98" spans="1:8" ht="13.5">
      <c r="A98" s="103">
        <f>128420000+B98</f>
        <v>128420000</v>
      </c>
      <c r="B98" s="106"/>
      <c r="C98" s="110"/>
      <c r="D98" s="108"/>
      <c r="E98" s="109">
        <f t="shared" si="9"/>
        <v>284200</v>
      </c>
      <c r="F98" s="105" t="e">
        <f>IF(E98="","",VLOOKUP(E98,'学校番号'!$A$2:$B$60,2,FALSE))</f>
        <v>#N/A</v>
      </c>
      <c r="G98" s="109">
        <f t="shared" si="10"/>
        <v>128420000</v>
      </c>
      <c r="H98" s="1" t="str">
        <f t="shared" si="11"/>
        <v> </v>
      </c>
    </row>
    <row r="99" spans="1:8" ht="13.5">
      <c r="A99" s="103">
        <f>128420000+B99</f>
        <v>128420000</v>
      </c>
      <c r="B99" s="106"/>
      <c r="C99" s="110"/>
      <c r="D99" s="108"/>
      <c r="E99" s="109">
        <f t="shared" si="9"/>
        <v>284200</v>
      </c>
      <c r="F99" s="105" t="e">
        <f>IF(E99="","",VLOOKUP(E99,'学校番号'!$A$2:$B$60,2,FALSE))</f>
        <v>#N/A</v>
      </c>
      <c r="G99" s="109">
        <f t="shared" si="10"/>
        <v>128420000</v>
      </c>
      <c r="H99" s="1" t="str">
        <f t="shared" si="11"/>
        <v> </v>
      </c>
    </row>
    <row r="100" spans="1:8" ht="13.5">
      <c r="A100" s="103">
        <f>128420000+B100</f>
        <v>128420000</v>
      </c>
      <c r="B100" s="106"/>
      <c r="C100" s="110"/>
      <c r="D100" s="108"/>
      <c r="E100" s="109">
        <f t="shared" si="9"/>
        <v>284200</v>
      </c>
      <c r="F100" s="105" t="e">
        <f>IF(E100="","",VLOOKUP(E100,'学校番号'!$A$2:$B$60,2,FALSE))</f>
        <v>#N/A</v>
      </c>
      <c r="G100" s="109">
        <f t="shared" si="10"/>
        <v>128420000</v>
      </c>
      <c r="H100" s="1" t="str">
        <f t="shared" si="11"/>
        <v> </v>
      </c>
    </row>
    <row r="101" spans="1:8" ht="13.5">
      <c r="A101" s="103">
        <f>128420000+B101</f>
        <v>128420000</v>
      </c>
      <c r="B101" s="106"/>
      <c r="C101" s="110"/>
      <c r="D101" s="108"/>
      <c r="E101" s="109">
        <f t="shared" si="9"/>
        <v>284200</v>
      </c>
      <c r="F101" s="105" t="e">
        <f>IF(E101="","",VLOOKUP(E101,'学校番号'!$A$2:$B$60,2,FALSE))</f>
        <v>#N/A</v>
      </c>
      <c r="G101" s="109">
        <f t="shared" si="10"/>
        <v>128420000</v>
      </c>
      <c r="H101" s="1" t="str">
        <f t="shared" si="11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11.625" style="18" bestFit="1" customWidth="1"/>
    <col min="2" max="2" width="10.50390625" style="86" bestFit="1" customWidth="1"/>
    <col min="3" max="3" width="13.50390625" style="86" bestFit="1" customWidth="1"/>
    <col min="4" max="4" width="14.125" style="86" bestFit="1" customWidth="1"/>
    <col min="5" max="5" width="8.375" style="18" bestFit="1" customWidth="1"/>
    <col min="6" max="6" width="10.25390625" style="18" bestFit="1" customWidth="1"/>
    <col min="7" max="7" width="10.25390625" style="18" customWidth="1"/>
    <col min="8" max="8" width="14.375" style="18" customWidth="1"/>
    <col min="9" max="16384" width="9.00390625" style="18" customWidth="1"/>
  </cols>
  <sheetData>
    <row r="1" spans="1:8" ht="14.25">
      <c r="A1" s="89" t="s">
        <v>31</v>
      </c>
      <c r="B1" s="89" t="s">
        <v>12</v>
      </c>
      <c r="C1" s="89" t="s">
        <v>27</v>
      </c>
      <c r="D1" s="89" t="s">
        <v>13</v>
      </c>
      <c r="E1" s="89" t="s">
        <v>28</v>
      </c>
      <c r="F1" s="89" t="s">
        <v>29</v>
      </c>
      <c r="G1" s="90" t="s">
        <v>30</v>
      </c>
      <c r="H1" s="91"/>
    </row>
    <row r="2" spans="1:8" ht="14.25">
      <c r="A2" s="92">
        <f>228420000+B2</f>
        <v>228421600</v>
      </c>
      <c r="B2" s="209">
        <v>1600</v>
      </c>
      <c r="C2" s="210" t="s">
        <v>564</v>
      </c>
      <c r="D2" s="210" t="s">
        <v>565</v>
      </c>
      <c r="E2" s="92">
        <f>IF(A2="","",VALUE(MID(A2,2,6)))</f>
        <v>284216</v>
      </c>
      <c r="F2" s="92" t="str">
        <f>IF(E2="","",VLOOKUP(E2,'学校番号'!$A$2:$B$60,2,FALSE))</f>
        <v>山 手 女</v>
      </c>
      <c r="G2" s="92">
        <f>A2</f>
        <v>228421600</v>
      </c>
      <c r="H2" s="18" t="str">
        <f>LEFTB(C2,10)&amp;" "&amp;RIGHTB(C2,1)</f>
        <v>山手　勝徳 )</v>
      </c>
    </row>
    <row r="3" spans="1:8" ht="14.25">
      <c r="A3" s="92">
        <f aca="true" t="shared" si="0" ref="A3:A66">228420000+B3</f>
        <v>228421601</v>
      </c>
      <c r="B3" s="99">
        <v>1601</v>
      </c>
      <c r="C3" s="6" t="s">
        <v>566</v>
      </c>
      <c r="D3" s="6" t="s">
        <v>567</v>
      </c>
      <c r="E3" s="92">
        <f aca="true" t="shared" si="1" ref="E3:E66">IF(A3="","",VALUE(MID(A3,2,6)))</f>
        <v>284216</v>
      </c>
      <c r="F3" s="92" t="str">
        <f>IF(E3="","",VLOOKUP(E3,'学校番号'!$A$2:$B$60,2,FALSE))</f>
        <v>山 手 女</v>
      </c>
      <c r="G3" s="92">
        <f aca="true" t="shared" si="2" ref="G3:G66">A3</f>
        <v>228421601</v>
      </c>
      <c r="H3" s="18" t="str">
        <f aca="true" t="shared" si="3" ref="H3:H66">LEFTB(C3,10)&amp;" "&amp;RIGHTB(C3,1)</f>
        <v>森山手勝徳 )</v>
      </c>
    </row>
    <row r="4" spans="1:8" ht="14.25">
      <c r="A4" s="92">
        <f t="shared" si="0"/>
        <v>228420000</v>
      </c>
      <c r="B4" s="99"/>
      <c r="C4" s="6"/>
      <c r="D4" s="6"/>
      <c r="E4" s="92">
        <f t="shared" si="1"/>
        <v>284200</v>
      </c>
      <c r="F4" s="92" t="e">
        <f>IF(E4="","",VLOOKUP(E4,'学校番号'!$A$2:$B$60,2,FALSE))</f>
        <v>#N/A</v>
      </c>
      <c r="G4" s="92">
        <f t="shared" si="2"/>
        <v>228420000</v>
      </c>
      <c r="H4" s="18" t="str">
        <f t="shared" si="3"/>
        <v> </v>
      </c>
    </row>
    <row r="5" spans="1:8" ht="14.25">
      <c r="A5" s="92">
        <f t="shared" si="0"/>
        <v>228420000</v>
      </c>
      <c r="B5" s="99"/>
      <c r="C5" s="6"/>
      <c r="D5" s="6"/>
      <c r="E5" s="92">
        <f t="shared" si="1"/>
        <v>284200</v>
      </c>
      <c r="F5" s="92" t="e">
        <f>IF(E5="","",VLOOKUP(E5,'学校番号'!$A$2:$B$60,2,FALSE))</f>
        <v>#N/A</v>
      </c>
      <c r="G5" s="92">
        <f t="shared" si="2"/>
        <v>228420000</v>
      </c>
      <c r="H5" s="18" t="str">
        <f t="shared" si="3"/>
        <v> </v>
      </c>
    </row>
    <row r="6" spans="1:8" ht="13.5">
      <c r="A6" s="92">
        <f t="shared" si="0"/>
        <v>228420000</v>
      </c>
      <c r="B6" s="99"/>
      <c r="C6" s="6"/>
      <c r="D6" s="6"/>
      <c r="E6" s="92">
        <f t="shared" si="1"/>
        <v>284200</v>
      </c>
      <c r="F6" s="92" t="e">
        <f>IF(E6="","",VLOOKUP(E6,'学校番号'!$A$2:$B$60,2,FALSE))</f>
        <v>#N/A</v>
      </c>
      <c r="G6" s="92">
        <f t="shared" si="2"/>
        <v>228420000</v>
      </c>
      <c r="H6" s="18" t="str">
        <f t="shared" si="3"/>
        <v> </v>
      </c>
    </row>
    <row r="7" spans="1:8" ht="13.5">
      <c r="A7" s="92">
        <f t="shared" si="0"/>
        <v>228420000</v>
      </c>
      <c r="B7" s="99"/>
      <c r="C7" s="6"/>
      <c r="D7" s="6"/>
      <c r="E7" s="92">
        <f t="shared" si="1"/>
        <v>284200</v>
      </c>
      <c r="F7" s="92" t="e">
        <f>IF(E7="","",VLOOKUP(E7,'学校番号'!$A$2:$B$60,2,FALSE))</f>
        <v>#N/A</v>
      </c>
      <c r="G7" s="92">
        <f t="shared" si="2"/>
        <v>228420000</v>
      </c>
      <c r="H7" s="18" t="str">
        <f t="shared" si="3"/>
        <v> </v>
      </c>
    </row>
    <row r="8" spans="1:8" ht="13.5">
      <c r="A8" s="92">
        <f t="shared" si="0"/>
        <v>228420000</v>
      </c>
      <c r="B8" s="99"/>
      <c r="C8" s="6"/>
      <c r="D8" s="6"/>
      <c r="E8" s="92">
        <f t="shared" si="1"/>
        <v>284200</v>
      </c>
      <c r="F8" s="92" t="e">
        <f>IF(E8="","",VLOOKUP(E8,'学校番号'!$A$2:$B$60,2,FALSE))</f>
        <v>#N/A</v>
      </c>
      <c r="G8" s="92">
        <f t="shared" si="2"/>
        <v>228420000</v>
      </c>
      <c r="H8" s="18" t="str">
        <f t="shared" si="3"/>
        <v> </v>
      </c>
    </row>
    <row r="9" spans="1:8" ht="13.5">
      <c r="A9" s="92">
        <f t="shared" si="0"/>
        <v>228420000</v>
      </c>
      <c r="B9" s="99"/>
      <c r="C9" s="6"/>
      <c r="D9" s="6"/>
      <c r="E9" s="92">
        <f t="shared" si="1"/>
        <v>284200</v>
      </c>
      <c r="F9" s="92" t="e">
        <f>IF(E9="","",VLOOKUP(E9,'学校番号'!$A$2:$B$60,2,FALSE))</f>
        <v>#N/A</v>
      </c>
      <c r="G9" s="92">
        <f t="shared" si="2"/>
        <v>228420000</v>
      </c>
      <c r="H9" s="18" t="str">
        <f t="shared" si="3"/>
        <v> </v>
      </c>
    </row>
    <row r="10" spans="1:8" ht="13.5">
      <c r="A10" s="92">
        <f t="shared" si="0"/>
        <v>228420000</v>
      </c>
      <c r="B10" s="99"/>
      <c r="C10" s="6"/>
      <c r="D10" s="6"/>
      <c r="E10" s="92">
        <f t="shared" si="1"/>
        <v>284200</v>
      </c>
      <c r="F10" s="92" t="e">
        <f>IF(E10="","",VLOOKUP(E10,'学校番号'!$A$2:$B$60,2,FALSE))</f>
        <v>#N/A</v>
      </c>
      <c r="G10" s="92">
        <f t="shared" si="2"/>
        <v>228420000</v>
      </c>
      <c r="H10" s="18" t="str">
        <f t="shared" si="3"/>
        <v> </v>
      </c>
    </row>
    <row r="11" spans="1:8" ht="13.5">
      <c r="A11" s="92">
        <f t="shared" si="0"/>
        <v>228420000</v>
      </c>
      <c r="B11" s="99"/>
      <c r="C11" s="6"/>
      <c r="D11" s="6"/>
      <c r="E11" s="92">
        <f t="shared" si="1"/>
        <v>284200</v>
      </c>
      <c r="F11" s="92" t="e">
        <f>IF(E11="","",VLOOKUP(E11,'学校番号'!$A$2:$B$60,2,FALSE))</f>
        <v>#N/A</v>
      </c>
      <c r="G11" s="92">
        <f t="shared" si="2"/>
        <v>228420000</v>
      </c>
      <c r="H11" s="18" t="str">
        <f t="shared" si="3"/>
        <v> </v>
      </c>
    </row>
    <row r="12" spans="1:8" ht="13.5">
      <c r="A12" s="92">
        <f t="shared" si="0"/>
        <v>228420000</v>
      </c>
      <c r="B12" s="99"/>
      <c r="C12" s="6"/>
      <c r="D12" s="6"/>
      <c r="E12" s="92">
        <f t="shared" si="1"/>
        <v>284200</v>
      </c>
      <c r="F12" s="92" t="e">
        <f>IF(E12="","",VLOOKUP(E12,'学校番号'!$A$2:$B$60,2,FALSE))</f>
        <v>#N/A</v>
      </c>
      <c r="G12" s="92">
        <f t="shared" si="2"/>
        <v>228420000</v>
      </c>
      <c r="H12" s="18" t="str">
        <f t="shared" si="3"/>
        <v> </v>
      </c>
    </row>
    <row r="13" spans="1:8" ht="13.5">
      <c r="A13" s="92">
        <f t="shared" si="0"/>
        <v>228420000</v>
      </c>
      <c r="B13" s="99"/>
      <c r="C13" s="6"/>
      <c r="D13" s="6"/>
      <c r="E13" s="92">
        <f t="shared" si="1"/>
        <v>284200</v>
      </c>
      <c r="F13" s="92" t="e">
        <f>IF(E13="","",VLOOKUP(E13,'学校番号'!$A$2:$B$60,2,FALSE))</f>
        <v>#N/A</v>
      </c>
      <c r="G13" s="92">
        <f t="shared" si="2"/>
        <v>228420000</v>
      </c>
      <c r="H13" s="18" t="str">
        <f t="shared" si="3"/>
        <v> </v>
      </c>
    </row>
    <row r="14" spans="1:8" ht="13.5">
      <c r="A14" s="92">
        <f t="shared" si="0"/>
        <v>228420000</v>
      </c>
      <c r="B14" s="99"/>
      <c r="C14" s="6"/>
      <c r="D14" s="6"/>
      <c r="E14" s="92">
        <f t="shared" si="1"/>
        <v>284200</v>
      </c>
      <c r="F14" s="92" t="e">
        <f>IF(E14="","",VLOOKUP(E14,'学校番号'!$A$2:$B$60,2,FALSE))</f>
        <v>#N/A</v>
      </c>
      <c r="G14" s="92">
        <f t="shared" si="2"/>
        <v>228420000</v>
      </c>
      <c r="H14" s="18" t="str">
        <f t="shared" si="3"/>
        <v> </v>
      </c>
    </row>
    <row r="15" spans="1:8" ht="13.5">
      <c r="A15" s="92">
        <f t="shared" si="0"/>
        <v>228420000</v>
      </c>
      <c r="B15" s="99"/>
      <c r="C15" s="6"/>
      <c r="D15" s="6"/>
      <c r="E15" s="92">
        <f t="shared" si="1"/>
        <v>284200</v>
      </c>
      <c r="F15" s="92" t="e">
        <f>IF(E15="","",VLOOKUP(E15,'学校番号'!$A$2:$B$60,2,FALSE))</f>
        <v>#N/A</v>
      </c>
      <c r="G15" s="92">
        <f t="shared" si="2"/>
        <v>228420000</v>
      </c>
      <c r="H15" s="18" t="str">
        <f t="shared" si="3"/>
        <v> </v>
      </c>
    </row>
    <row r="16" spans="1:8" ht="13.5">
      <c r="A16" s="92">
        <f t="shared" si="0"/>
        <v>228420000</v>
      </c>
      <c r="B16" s="99"/>
      <c r="C16" s="6"/>
      <c r="D16" s="6"/>
      <c r="E16" s="92">
        <f t="shared" si="1"/>
        <v>284200</v>
      </c>
      <c r="F16" s="92" t="e">
        <f>IF(E16="","",VLOOKUP(E16,'学校番号'!$A$2:$B$60,2,FALSE))</f>
        <v>#N/A</v>
      </c>
      <c r="G16" s="92">
        <f t="shared" si="2"/>
        <v>228420000</v>
      </c>
      <c r="H16" s="18" t="str">
        <f t="shared" si="3"/>
        <v> </v>
      </c>
    </row>
    <row r="17" spans="1:8" ht="13.5">
      <c r="A17" s="92">
        <f t="shared" si="0"/>
        <v>228420000</v>
      </c>
      <c r="B17" s="99"/>
      <c r="C17" s="6"/>
      <c r="D17" s="6"/>
      <c r="E17" s="92">
        <f t="shared" si="1"/>
        <v>284200</v>
      </c>
      <c r="F17" s="92" t="e">
        <f>IF(E17="","",VLOOKUP(E17,'学校番号'!$A$2:$B$60,2,FALSE))</f>
        <v>#N/A</v>
      </c>
      <c r="G17" s="92">
        <f t="shared" si="2"/>
        <v>228420000</v>
      </c>
      <c r="H17" s="18" t="str">
        <f t="shared" si="3"/>
        <v> </v>
      </c>
    </row>
    <row r="18" spans="1:8" ht="13.5">
      <c r="A18" s="92">
        <f t="shared" si="0"/>
        <v>228420000</v>
      </c>
      <c r="B18" s="99"/>
      <c r="C18" s="6"/>
      <c r="D18" s="6"/>
      <c r="E18" s="92">
        <f t="shared" si="1"/>
        <v>284200</v>
      </c>
      <c r="F18" s="92" t="e">
        <f>IF(E18="","",VLOOKUP(E18,'学校番号'!$A$2:$B$60,2,FALSE))</f>
        <v>#N/A</v>
      </c>
      <c r="G18" s="92">
        <f t="shared" si="2"/>
        <v>228420000</v>
      </c>
      <c r="H18" s="18" t="str">
        <f t="shared" si="3"/>
        <v> </v>
      </c>
    </row>
    <row r="19" spans="1:8" ht="13.5">
      <c r="A19" s="92">
        <f t="shared" si="0"/>
        <v>228420000</v>
      </c>
      <c r="B19" s="99"/>
      <c r="C19" s="6"/>
      <c r="D19" s="6"/>
      <c r="E19" s="92">
        <f t="shared" si="1"/>
        <v>284200</v>
      </c>
      <c r="F19" s="92" t="e">
        <f>IF(E19="","",VLOOKUP(E19,'学校番号'!$A$2:$B$60,2,FALSE))</f>
        <v>#N/A</v>
      </c>
      <c r="G19" s="92">
        <f t="shared" si="2"/>
        <v>228420000</v>
      </c>
      <c r="H19" s="18" t="str">
        <f t="shared" si="3"/>
        <v> </v>
      </c>
    </row>
    <row r="20" spans="1:8" ht="13.5">
      <c r="A20" s="92">
        <f t="shared" si="0"/>
        <v>228420000</v>
      </c>
      <c r="B20" s="99"/>
      <c r="C20" s="6"/>
      <c r="D20" s="6"/>
      <c r="E20" s="92">
        <f t="shared" si="1"/>
        <v>284200</v>
      </c>
      <c r="F20" s="92" t="e">
        <f>IF(E20="","",VLOOKUP(E20,'学校番号'!$A$2:$B$60,2,FALSE))</f>
        <v>#N/A</v>
      </c>
      <c r="G20" s="92">
        <f t="shared" si="2"/>
        <v>228420000</v>
      </c>
      <c r="H20" s="18" t="str">
        <f t="shared" si="3"/>
        <v> </v>
      </c>
    </row>
    <row r="21" spans="1:8" ht="13.5">
      <c r="A21" s="92">
        <f t="shared" si="0"/>
        <v>228420000</v>
      </c>
      <c r="B21" s="99"/>
      <c r="C21" s="6"/>
      <c r="D21" s="6"/>
      <c r="E21" s="92">
        <f t="shared" si="1"/>
        <v>284200</v>
      </c>
      <c r="F21" s="92" t="e">
        <f>IF(E21="","",VLOOKUP(E21,'学校番号'!$A$2:$B$60,2,FALSE))</f>
        <v>#N/A</v>
      </c>
      <c r="G21" s="92">
        <f t="shared" si="2"/>
        <v>228420000</v>
      </c>
      <c r="H21" s="18" t="str">
        <f t="shared" si="3"/>
        <v> </v>
      </c>
    </row>
    <row r="22" spans="1:8" ht="13.5">
      <c r="A22" s="92">
        <f t="shared" si="0"/>
        <v>228420000</v>
      </c>
      <c r="B22" s="99"/>
      <c r="C22" s="6"/>
      <c r="D22" s="6"/>
      <c r="E22" s="92">
        <f t="shared" si="1"/>
        <v>284200</v>
      </c>
      <c r="F22" s="92" t="e">
        <f>IF(E22="","",VLOOKUP(E22,'学校番号'!$A$2:$B$60,2,FALSE))</f>
        <v>#N/A</v>
      </c>
      <c r="G22" s="92">
        <f t="shared" si="2"/>
        <v>228420000</v>
      </c>
      <c r="H22" s="18" t="str">
        <f t="shared" si="3"/>
        <v> </v>
      </c>
    </row>
    <row r="23" spans="1:8" ht="13.5">
      <c r="A23" s="92">
        <f t="shared" si="0"/>
        <v>228420000</v>
      </c>
      <c r="B23" s="99"/>
      <c r="C23" s="6"/>
      <c r="D23" s="6"/>
      <c r="E23" s="92">
        <f t="shared" si="1"/>
        <v>284200</v>
      </c>
      <c r="F23" s="92" t="e">
        <f>IF(E23="","",VLOOKUP(E23,'学校番号'!$A$2:$B$60,2,FALSE))</f>
        <v>#N/A</v>
      </c>
      <c r="G23" s="92">
        <f t="shared" si="2"/>
        <v>228420000</v>
      </c>
      <c r="H23" s="18" t="str">
        <f t="shared" si="3"/>
        <v> </v>
      </c>
    </row>
    <row r="24" spans="1:8" ht="13.5">
      <c r="A24" s="92">
        <f t="shared" si="0"/>
        <v>228420000</v>
      </c>
      <c r="B24" s="99"/>
      <c r="C24" s="6"/>
      <c r="D24" s="6"/>
      <c r="E24" s="92">
        <f t="shared" si="1"/>
        <v>284200</v>
      </c>
      <c r="F24" s="92" t="e">
        <f>IF(E24="","",VLOOKUP(E24,'学校番号'!$A$2:$B$60,2,FALSE))</f>
        <v>#N/A</v>
      </c>
      <c r="G24" s="92">
        <f t="shared" si="2"/>
        <v>228420000</v>
      </c>
      <c r="H24" s="18" t="str">
        <f t="shared" si="3"/>
        <v> </v>
      </c>
    </row>
    <row r="25" spans="1:8" ht="13.5">
      <c r="A25" s="92">
        <f t="shared" si="0"/>
        <v>228420000</v>
      </c>
      <c r="B25" s="99"/>
      <c r="C25" s="6"/>
      <c r="D25" s="6"/>
      <c r="E25" s="92">
        <f t="shared" si="1"/>
        <v>284200</v>
      </c>
      <c r="F25" s="92" t="e">
        <f>IF(E25="","",VLOOKUP(E25,'学校番号'!$A$2:$B$60,2,FALSE))</f>
        <v>#N/A</v>
      </c>
      <c r="G25" s="92">
        <f t="shared" si="2"/>
        <v>228420000</v>
      </c>
      <c r="H25" s="18" t="str">
        <f t="shared" si="3"/>
        <v> </v>
      </c>
    </row>
    <row r="26" spans="1:8" ht="13.5">
      <c r="A26" s="92">
        <f t="shared" si="0"/>
        <v>228420000</v>
      </c>
      <c r="B26" s="99"/>
      <c r="C26" s="6"/>
      <c r="D26" s="6"/>
      <c r="E26" s="92">
        <f t="shared" si="1"/>
        <v>284200</v>
      </c>
      <c r="F26" s="92" t="e">
        <f>IF(E26="","",VLOOKUP(E26,'学校番号'!$A$2:$B$60,2,FALSE))</f>
        <v>#N/A</v>
      </c>
      <c r="G26" s="92">
        <f t="shared" si="2"/>
        <v>228420000</v>
      </c>
      <c r="H26" s="18" t="str">
        <f t="shared" si="3"/>
        <v> </v>
      </c>
    </row>
    <row r="27" spans="1:8" ht="13.5">
      <c r="A27" s="92">
        <f t="shared" si="0"/>
        <v>228420000</v>
      </c>
      <c r="B27" s="99"/>
      <c r="C27" s="6"/>
      <c r="D27" s="6"/>
      <c r="E27" s="92">
        <f t="shared" si="1"/>
        <v>284200</v>
      </c>
      <c r="F27" s="92" t="e">
        <f>IF(E27="","",VLOOKUP(E27,'学校番号'!$A$2:$B$60,2,FALSE))</f>
        <v>#N/A</v>
      </c>
      <c r="G27" s="92">
        <f t="shared" si="2"/>
        <v>228420000</v>
      </c>
      <c r="H27" s="18" t="str">
        <f t="shared" si="3"/>
        <v> </v>
      </c>
    </row>
    <row r="28" spans="1:8" ht="13.5">
      <c r="A28" s="92">
        <f t="shared" si="0"/>
        <v>228420000</v>
      </c>
      <c r="B28" s="99"/>
      <c r="C28" s="6"/>
      <c r="D28" s="6"/>
      <c r="E28" s="92">
        <f t="shared" si="1"/>
        <v>284200</v>
      </c>
      <c r="F28" s="92" t="e">
        <f>IF(E28="","",VLOOKUP(E28,'学校番号'!$A$2:$B$60,2,FALSE))</f>
        <v>#N/A</v>
      </c>
      <c r="G28" s="92">
        <f t="shared" si="2"/>
        <v>228420000</v>
      </c>
      <c r="H28" s="18" t="str">
        <f t="shared" si="3"/>
        <v> </v>
      </c>
    </row>
    <row r="29" spans="1:8" ht="13.5">
      <c r="A29" s="92">
        <f t="shared" si="0"/>
        <v>228420000</v>
      </c>
      <c r="B29" s="99"/>
      <c r="C29" s="6"/>
      <c r="D29" s="6"/>
      <c r="E29" s="92">
        <f t="shared" si="1"/>
        <v>284200</v>
      </c>
      <c r="F29" s="92" t="e">
        <f>IF(E29="","",VLOOKUP(E29,'学校番号'!$A$2:$B$60,2,FALSE))</f>
        <v>#N/A</v>
      </c>
      <c r="G29" s="92">
        <f t="shared" si="2"/>
        <v>228420000</v>
      </c>
      <c r="H29" s="18" t="str">
        <f t="shared" si="3"/>
        <v> </v>
      </c>
    </row>
    <row r="30" spans="1:8" ht="13.5">
      <c r="A30" s="92">
        <f t="shared" si="0"/>
        <v>228420000</v>
      </c>
      <c r="B30" s="99"/>
      <c r="C30" s="6"/>
      <c r="D30" s="6"/>
      <c r="E30" s="92">
        <f t="shared" si="1"/>
        <v>284200</v>
      </c>
      <c r="F30" s="92" t="e">
        <f>IF(E30="","",VLOOKUP(E30,'学校番号'!$A$2:$B$60,2,FALSE))</f>
        <v>#N/A</v>
      </c>
      <c r="G30" s="92">
        <f t="shared" si="2"/>
        <v>228420000</v>
      </c>
      <c r="H30" s="18" t="str">
        <f t="shared" si="3"/>
        <v> </v>
      </c>
    </row>
    <row r="31" spans="1:8" ht="13.5">
      <c r="A31" s="92">
        <f t="shared" si="0"/>
        <v>228420000</v>
      </c>
      <c r="B31" s="99"/>
      <c r="C31" s="6"/>
      <c r="D31" s="6"/>
      <c r="E31" s="92">
        <f t="shared" si="1"/>
        <v>284200</v>
      </c>
      <c r="F31" s="92" t="e">
        <f>IF(E31="","",VLOOKUP(E31,'学校番号'!$A$2:$B$60,2,FALSE))</f>
        <v>#N/A</v>
      </c>
      <c r="G31" s="92">
        <f t="shared" si="2"/>
        <v>228420000</v>
      </c>
      <c r="H31" s="18" t="str">
        <f t="shared" si="3"/>
        <v> </v>
      </c>
    </row>
    <row r="32" spans="1:8" ht="13.5">
      <c r="A32" s="92">
        <f t="shared" si="0"/>
        <v>228420000</v>
      </c>
      <c r="B32" s="99"/>
      <c r="C32" s="6"/>
      <c r="D32" s="6"/>
      <c r="E32" s="92">
        <f t="shared" si="1"/>
        <v>284200</v>
      </c>
      <c r="F32" s="92" t="e">
        <f>IF(E32="","",VLOOKUP(E32,'学校番号'!$A$2:$B$60,2,FALSE))</f>
        <v>#N/A</v>
      </c>
      <c r="G32" s="92">
        <f t="shared" si="2"/>
        <v>228420000</v>
      </c>
      <c r="H32" s="18" t="str">
        <f t="shared" si="3"/>
        <v> </v>
      </c>
    </row>
    <row r="33" spans="1:8" ht="13.5">
      <c r="A33" s="92">
        <f t="shared" si="0"/>
        <v>228420000</v>
      </c>
      <c r="B33" s="99"/>
      <c r="C33" s="6"/>
      <c r="D33" s="6"/>
      <c r="E33" s="92">
        <f t="shared" si="1"/>
        <v>284200</v>
      </c>
      <c r="F33" s="92" t="e">
        <f>IF(E33="","",VLOOKUP(E33,'学校番号'!$A$2:$B$60,2,FALSE))</f>
        <v>#N/A</v>
      </c>
      <c r="G33" s="92">
        <f t="shared" si="2"/>
        <v>228420000</v>
      </c>
      <c r="H33" s="18" t="str">
        <f t="shared" si="3"/>
        <v> </v>
      </c>
    </row>
    <row r="34" spans="1:8" ht="13.5">
      <c r="A34" s="92">
        <f t="shared" si="0"/>
        <v>228420000</v>
      </c>
      <c r="B34" s="99"/>
      <c r="C34" s="6"/>
      <c r="D34" s="6"/>
      <c r="E34" s="92">
        <f t="shared" si="1"/>
        <v>284200</v>
      </c>
      <c r="F34" s="92" t="e">
        <f>IF(E34="","",VLOOKUP(E34,'学校番号'!$A$2:$B$60,2,FALSE))</f>
        <v>#N/A</v>
      </c>
      <c r="G34" s="92">
        <f t="shared" si="2"/>
        <v>228420000</v>
      </c>
      <c r="H34" s="18" t="str">
        <f t="shared" si="3"/>
        <v> </v>
      </c>
    </row>
    <row r="35" spans="1:8" ht="13.5">
      <c r="A35" s="92">
        <f t="shared" si="0"/>
        <v>228420000</v>
      </c>
      <c r="B35" s="99"/>
      <c r="C35" s="6"/>
      <c r="D35" s="6"/>
      <c r="E35" s="92">
        <f t="shared" si="1"/>
        <v>284200</v>
      </c>
      <c r="F35" s="92" t="e">
        <f>IF(E35="","",VLOOKUP(E35,'学校番号'!$A$2:$B$60,2,FALSE))</f>
        <v>#N/A</v>
      </c>
      <c r="G35" s="92">
        <f t="shared" si="2"/>
        <v>228420000</v>
      </c>
      <c r="H35" s="18" t="str">
        <f t="shared" si="3"/>
        <v> </v>
      </c>
    </row>
    <row r="36" spans="1:8" ht="13.5">
      <c r="A36" s="92">
        <f t="shared" si="0"/>
        <v>228420000</v>
      </c>
      <c r="B36" s="99"/>
      <c r="C36" s="6"/>
      <c r="D36" s="6"/>
      <c r="E36" s="92">
        <f t="shared" si="1"/>
        <v>284200</v>
      </c>
      <c r="F36" s="92" t="e">
        <f>IF(E36="","",VLOOKUP(E36,'学校番号'!$A$2:$B$60,2,FALSE))</f>
        <v>#N/A</v>
      </c>
      <c r="G36" s="92">
        <f t="shared" si="2"/>
        <v>228420000</v>
      </c>
      <c r="H36" s="18" t="str">
        <f t="shared" si="3"/>
        <v> </v>
      </c>
    </row>
    <row r="37" spans="1:8" ht="13.5">
      <c r="A37" s="92">
        <f t="shared" si="0"/>
        <v>228420000</v>
      </c>
      <c r="B37" s="99"/>
      <c r="C37" s="6"/>
      <c r="D37" s="6"/>
      <c r="E37" s="92">
        <f t="shared" si="1"/>
        <v>284200</v>
      </c>
      <c r="F37" s="92" t="e">
        <f>IF(E37="","",VLOOKUP(E37,'学校番号'!$A$2:$B$60,2,FALSE))</f>
        <v>#N/A</v>
      </c>
      <c r="G37" s="92">
        <f t="shared" si="2"/>
        <v>228420000</v>
      </c>
      <c r="H37" s="18" t="str">
        <f t="shared" si="3"/>
        <v> </v>
      </c>
    </row>
    <row r="38" spans="1:8" ht="13.5">
      <c r="A38" s="92">
        <f t="shared" si="0"/>
        <v>228420000</v>
      </c>
      <c r="B38" s="99"/>
      <c r="C38" s="6"/>
      <c r="D38" s="6"/>
      <c r="E38" s="92">
        <f t="shared" si="1"/>
        <v>284200</v>
      </c>
      <c r="F38" s="92" t="e">
        <f>IF(E38="","",VLOOKUP(E38,'学校番号'!$A$2:$B$60,2,FALSE))</f>
        <v>#N/A</v>
      </c>
      <c r="G38" s="92">
        <f t="shared" si="2"/>
        <v>228420000</v>
      </c>
      <c r="H38" s="18" t="str">
        <f t="shared" si="3"/>
        <v> </v>
      </c>
    </row>
    <row r="39" spans="1:8" ht="13.5">
      <c r="A39" s="92">
        <f t="shared" si="0"/>
        <v>228420000</v>
      </c>
      <c r="B39" s="99"/>
      <c r="C39" s="6"/>
      <c r="D39" s="6"/>
      <c r="E39" s="92">
        <f t="shared" si="1"/>
        <v>284200</v>
      </c>
      <c r="F39" s="92" t="e">
        <f>IF(E39="","",VLOOKUP(E39,'学校番号'!$A$2:$B$60,2,FALSE))</f>
        <v>#N/A</v>
      </c>
      <c r="G39" s="92">
        <f t="shared" si="2"/>
        <v>228420000</v>
      </c>
      <c r="H39" s="18" t="str">
        <f t="shared" si="3"/>
        <v> </v>
      </c>
    </row>
    <row r="40" spans="1:8" ht="13.5">
      <c r="A40" s="92">
        <f t="shared" si="0"/>
        <v>228420000</v>
      </c>
      <c r="B40" s="99"/>
      <c r="C40" s="6"/>
      <c r="D40" s="6"/>
      <c r="E40" s="92">
        <f t="shared" si="1"/>
        <v>284200</v>
      </c>
      <c r="F40" s="92" t="e">
        <f>IF(E40="","",VLOOKUP(E40,'学校番号'!$A$2:$B$60,2,FALSE))</f>
        <v>#N/A</v>
      </c>
      <c r="G40" s="92">
        <f t="shared" si="2"/>
        <v>228420000</v>
      </c>
      <c r="H40" s="18" t="str">
        <f t="shared" si="3"/>
        <v> </v>
      </c>
    </row>
    <row r="41" spans="1:8" ht="13.5">
      <c r="A41" s="92">
        <f t="shared" si="0"/>
        <v>228420000</v>
      </c>
      <c r="B41" s="99"/>
      <c r="C41" s="6"/>
      <c r="D41" s="6"/>
      <c r="E41" s="92">
        <f t="shared" si="1"/>
        <v>284200</v>
      </c>
      <c r="F41" s="92" t="e">
        <f>IF(E41="","",VLOOKUP(E41,'学校番号'!$A$2:$B$60,2,FALSE))</f>
        <v>#N/A</v>
      </c>
      <c r="G41" s="92">
        <f t="shared" si="2"/>
        <v>228420000</v>
      </c>
      <c r="H41" s="18" t="str">
        <f t="shared" si="3"/>
        <v> </v>
      </c>
    </row>
    <row r="42" spans="1:8" ht="13.5">
      <c r="A42" s="92">
        <f t="shared" si="0"/>
        <v>228420000</v>
      </c>
      <c r="B42" s="99"/>
      <c r="C42" s="6"/>
      <c r="D42" s="6"/>
      <c r="E42" s="92">
        <f t="shared" si="1"/>
        <v>284200</v>
      </c>
      <c r="F42" s="92" t="e">
        <f>IF(E42="","",VLOOKUP(E42,'学校番号'!$A$2:$B$60,2,FALSE))</f>
        <v>#N/A</v>
      </c>
      <c r="G42" s="92">
        <f t="shared" si="2"/>
        <v>228420000</v>
      </c>
      <c r="H42" s="18" t="str">
        <f t="shared" si="3"/>
        <v> </v>
      </c>
    </row>
    <row r="43" spans="1:8" ht="13.5">
      <c r="A43" s="92">
        <f t="shared" si="0"/>
        <v>228420000</v>
      </c>
      <c r="B43" s="99"/>
      <c r="C43" s="6"/>
      <c r="D43" s="6"/>
      <c r="E43" s="92">
        <f t="shared" si="1"/>
        <v>284200</v>
      </c>
      <c r="F43" s="92" t="e">
        <f>IF(E43="","",VLOOKUP(E43,'学校番号'!$A$2:$B$60,2,FALSE))</f>
        <v>#N/A</v>
      </c>
      <c r="G43" s="92">
        <f t="shared" si="2"/>
        <v>228420000</v>
      </c>
      <c r="H43" s="18" t="str">
        <f t="shared" si="3"/>
        <v> </v>
      </c>
    </row>
    <row r="44" spans="1:8" ht="13.5">
      <c r="A44" s="92">
        <f t="shared" si="0"/>
        <v>228420000</v>
      </c>
      <c r="B44" s="99"/>
      <c r="C44" s="6"/>
      <c r="D44" s="6"/>
      <c r="E44" s="92">
        <f t="shared" si="1"/>
        <v>284200</v>
      </c>
      <c r="F44" s="92" t="e">
        <f>IF(E44="","",VLOOKUP(E44,'学校番号'!$A$2:$B$60,2,FALSE))</f>
        <v>#N/A</v>
      </c>
      <c r="G44" s="92">
        <f t="shared" si="2"/>
        <v>228420000</v>
      </c>
      <c r="H44" s="18" t="str">
        <f t="shared" si="3"/>
        <v> </v>
      </c>
    </row>
    <row r="45" spans="1:8" ht="13.5">
      <c r="A45" s="92">
        <f t="shared" si="0"/>
        <v>228420000</v>
      </c>
      <c r="B45" s="99"/>
      <c r="C45" s="6"/>
      <c r="D45" s="6"/>
      <c r="E45" s="92">
        <f t="shared" si="1"/>
        <v>284200</v>
      </c>
      <c r="F45" s="92" t="e">
        <f>IF(E45="","",VLOOKUP(E45,'学校番号'!$A$2:$B$60,2,FALSE))</f>
        <v>#N/A</v>
      </c>
      <c r="G45" s="92">
        <f t="shared" si="2"/>
        <v>228420000</v>
      </c>
      <c r="H45" s="18" t="str">
        <f t="shared" si="3"/>
        <v> </v>
      </c>
    </row>
    <row r="46" spans="1:8" ht="13.5">
      <c r="A46" s="92">
        <f t="shared" si="0"/>
        <v>228420000</v>
      </c>
      <c r="B46" s="99"/>
      <c r="C46" s="6"/>
      <c r="D46" s="6"/>
      <c r="E46" s="92">
        <f t="shared" si="1"/>
        <v>284200</v>
      </c>
      <c r="F46" s="92" t="e">
        <f>IF(E46="","",VLOOKUP(E46,'学校番号'!$A$2:$B$60,2,FALSE))</f>
        <v>#N/A</v>
      </c>
      <c r="G46" s="92">
        <f t="shared" si="2"/>
        <v>228420000</v>
      </c>
      <c r="H46" s="18" t="str">
        <f t="shared" si="3"/>
        <v> </v>
      </c>
    </row>
    <row r="47" spans="1:8" ht="13.5">
      <c r="A47" s="92">
        <f t="shared" si="0"/>
        <v>228420000</v>
      </c>
      <c r="B47" s="99"/>
      <c r="C47" s="6"/>
      <c r="D47" s="6"/>
      <c r="E47" s="92">
        <f t="shared" si="1"/>
        <v>284200</v>
      </c>
      <c r="F47" s="92" t="e">
        <f>IF(E47="","",VLOOKUP(E47,'学校番号'!$A$2:$B$60,2,FALSE))</f>
        <v>#N/A</v>
      </c>
      <c r="G47" s="92">
        <f t="shared" si="2"/>
        <v>228420000</v>
      </c>
      <c r="H47" s="18" t="str">
        <f t="shared" si="3"/>
        <v> </v>
      </c>
    </row>
    <row r="48" spans="1:8" ht="13.5">
      <c r="A48" s="92">
        <f t="shared" si="0"/>
        <v>228420000</v>
      </c>
      <c r="B48" s="99"/>
      <c r="C48" s="6"/>
      <c r="D48" s="6"/>
      <c r="E48" s="92">
        <f t="shared" si="1"/>
        <v>284200</v>
      </c>
      <c r="F48" s="92" t="e">
        <f>IF(E48="","",VLOOKUP(E48,'学校番号'!$A$2:$B$60,2,FALSE))</f>
        <v>#N/A</v>
      </c>
      <c r="G48" s="92">
        <f t="shared" si="2"/>
        <v>228420000</v>
      </c>
      <c r="H48" s="18" t="str">
        <f t="shared" si="3"/>
        <v> </v>
      </c>
    </row>
    <row r="49" spans="1:8" ht="13.5">
      <c r="A49" s="92">
        <f t="shared" si="0"/>
        <v>228420000</v>
      </c>
      <c r="B49" s="99"/>
      <c r="C49" s="6"/>
      <c r="D49" s="6"/>
      <c r="E49" s="92">
        <f t="shared" si="1"/>
        <v>284200</v>
      </c>
      <c r="F49" s="92" t="e">
        <f>IF(E49="","",VLOOKUP(E49,'学校番号'!$A$2:$B$60,2,FALSE))</f>
        <v>#N/A</v>
      </c>
      <c r="G49" s="92">
        <f t="shared" si="2"/>
        <v>228420000</v>
      </c>
      <c r="H49" s="18" t="str">
        <f t="shared" si="3"/>
        <v> </v>
      </c>
    </row>
    <row r="50" spans="1:8" ht="13.5">
      <c r="A50" s="92">
        <f t="shared" si="0"/>
        <v>228420000</v>
      </c>
      <c r="B50" s="99"/>
      <c r="C50" s="6"/>
      <c r="D50" s="6"/>
      <c r="E50" s="92">
        <f t="shared" si="1"/>
        <v>284200</v>
      </c>
      <c r="F50" s="92" t="e">
        <f>IF(E50="","",VLOOKUP(E50,'学校番号'!$A$2:$B$60,2,FALSE))</f>
        <v>#N/A</v>
      </c>
      <c r="G50" s="92">
        <f t="shared" si="2"/>
        <v>228420000</v>
      </c>
      <c r="H50" s="18" t="str">
        <f t="shared" si="3"/>
        <v> </v>
      </c>
    </row>
    <row r="51" spans="1:8" ht="13.5">
      <c r="A51" s="92">
        <f t="shared" si="0"/>
        <v>228420000</v>
      </c>
      <c r="B51" s="99"/>
      <c r="C51" s="6"/>
      <c r="D51" s="6"/>
      <c r="E51" s="92">
        <f t="shared" si="1"/>
        <v>284200</v>
      </c>
      <c r="F51" s="92" t="e">
        <f>IF(E51="","",VLOOKUP(E51,'学校番号'!$A$2:$B$60,2,FALSE))</f>
        <v>#N/A</v>
      </c>
      <c r="G51" s="92">
        <f t="shared" si="2"/>
        <v>228420000</v>
      </c>
      <c r="H51" s="18" t="str">
        <f t="shared" si="3"/>
        <v> </v>
      </c>
    </row>
    <row r="52" spans="1:8" ht="13.5">
      <c r="A52" s="92">
        <f t="shared" si="0"/>
        <v>228420000</v>
      </c>
      <c r="B52" s="99"/>
      <c r="C52" s="6"/>
      <c r="D52" s="6"/>
      <c r="E52" s="92">
        <f t="shared" si="1"/>
        <v>284200</v>
      </c>
      <c r="F52" s="92" t="e">
        <f>IF(E52="","",VLOOKUP(E52,'学校番号'!$A$2:$B$60,2,FALSE))</f>
        <v>#N/A</v>
      </c>
      <c r="G52" s="92">
        <f t="shared" si="2"/>
        <v>228420000</v>
      </c>
      <c r="H52" s="18" t="str">
        <f t="shared" si="3"/>
        <v> </v>
      </c>
    </row>
    <row r="53" spans="1:8" ht="13.5">
      <c r="A53" s="92">
        <f t="shared" si="0"/>
        <v>228420000</v>
      </c>
      <c r="B53" s="99"/>
      <c r="C53" s="6"/>
      <c r="D53" s="6"/>
      <c r="E53" s="92">
        <f t="shared" si="1"/>
        <v>284200</v>
      </c>
      <c r="F53" s="92" t="e">
        <f>IF(E53="","",VLOOKUP(E53,'学校番号'!$A$2:$B$60,2,FALSE))</f>
        <v>#N/A</v>
      </c>
      <c r="G53" s="92">
        <f t="shared" si="2"/>
        <v>228420000</v>
      </c>
      <c r="H53" s="18" t="str">
        <f t="shared" si="3"/>
        <v> </v>
      </c>
    </row>
    <row r="54" spans="1:8" ht="13.5">
      <c r="A54" s="92">
        <f t="shared" si="0"/>
        <v>228420000</v>
      </c>
      <c r="B54" s="99"/>
      <c r="C54" s="6"/>
      <c r="D54" s="6"/>
      <c r="E54" s="92">
        <f t="shared" si="1"/>
        <v>284200</v>
      </c>
      <c r="F54" s="92" t="e">
        <f>IF(E54="","",VLOOKUP(E54,'学校番号'!$A$2:$B$60,2,FALSE))</f>
        <v>#N/A</v>
      </c>
      <c r="G54" s="92">
        <f t="shared" si="2"/>
        <v>228420000</v>
      </c>
      <c r="H54" s="18" t="str">
        <f t="shared" si="3"/>
        <v> </v>
      </c>
    </row>
    <row r="55" spans="1:8" ht="13.5">
      <c r="A55" s="92">
        <f t="shared" si="0"/>
        <v>228420000</v>
      </c>
      <c r="B55" s="99"/>
      <c r="C55" s="6"/>
      <c r="D55" s="6"/>
      <c r="E55" s="92">
        <f t="shared" si="1"/>
        <v>284200</v>
      </c>
      <c r="F55" s="92" t="e">
        <f>IF(E55="","",VLOOKUP(E55,'学校番号'!$A$2:$B$60,2,FALSE))</f>
        <v>#N/A</v>
      </c>
      <c r="G55" s="92">
        <f t="shared" si="2"/>
        <v>228420000</v>
      </c>
      <c r="H55" s="18" t="str">
        <f t="shared" si="3"/>
        <v> </v>
      </c>
    </row>
    <row r="56" spans="1:8" ht="13.5">
      <c r="A56" s="92">
        <f t="shared" si="0"/>
        <v>228420000</v>
      </c>
      <c r="B56" s="99"/>
      <c r="C56" s="6"/>
      <c r="D56" s="6"/>
      <c r="E56" s="92">
        <f t="shared" si="1"/>
        <v>284200</v>
      </c>
      <c r="F56" s="92" t="e">
        <f>IF(E56="","",VLOOKUP(E56,'学校番号'!$A$2:$B$60,2,FALSE))</f>
        <v>#N/A</v>
      </c>
      <c r="G56" s="92">
        <f t="shared" si="2"/>
        <v>228420000</v>
      </c>
      <c r="H56" s="18" t="str">
        <f t="shared" si="3"/>
        <v> </v>
      </c>
    </row>
    <row r="57" spans="1:8" ht="13.5">
      <c r="A57" s="92">
        <f t="shared" si="0"/>
        <v>228420000</v>
      </c>
      <c r="B57" s="99"/>
      <c r="C57" s="6"/>
      <c r="D57" s="6"/>
      <c r="E57" s="92">
        <f t="shared" si="1"/>
        <v>284200</v>
      </c>
      <c r="F57" s="92" t="e">
        <f>IF(E57="","",VLOOKUP(E57,'学校番号'!$A$2:$B$60,2,FALSE))</f>
        <v>#N/A</v>
      </c>
      <c r="G57" s="92">
        <f t="shared" si="2"/>
        <v>228420000</v>
      </c>
      <c r="H57" s="18" t="str">
        <f t="shared" si="3"/>
        <v> </v>
      </c>
    </row>
    <row r="58" spans="1:8" ht="13.5">
      <c r="A58" s="92">
        <f t="shared" si="0"/>
        <v>228420000</v>
      </c>
      <c r="B58" s="99"/>
      <c r="C58" s="6"/>
      <c r="D58" s="6"/>
      <c r="E58" s="92">
        <f t="shared" si="1"/>
        <v>284200</v>
      </c>
      <c r="F58" s="92" t="e">
        <f>IF(E58="","",VLOOKUP(E58,'学校番号'!$A$2:$B$60,2,FALSE))</f>
        <v>#N/A</v>
      </c>
      <c r="G58" s="92">
        <f t="shared" si="2"/>
        <v>228420000</v>
      </c>
      <c r="H58" s="18" t="str">
        <f t="shared" si="3"/>
        <v> </v>
      </c>
    </row>
    <row r="59" spans="1:8" ht="13.5">
      <c r="A59" s="92">
        <f t="shared" si="0"/>
        <v>228420000</v>
      </c>
      <c r="B59" s="99"/>
      <c r="C59" s="6"/>
      <c r="D59" s="6"/>
      <c r="E59" s="92">
        <f t="shared" si="1"/>
        <v>284200</v>
      </c>
      <c r="F59" s="92" t="e">
        <f>IF(E59="","",VLOOKUP(E59,'学校番号'!$A$2:$B$60,2,FALSE))</f>
        <v>#N/A</v>
      </c>
      <c r="G59" s="92">
        <f t="shared" si="2"/>
        <v>228420000</v>
      </c>
      <c r="H59" s="18" t="str">
        <f t="shared" si="3"/>
        <v> </v>
      </c>
    </row>
    <row r="60" spans="1:8" ht="13.5">
      <c r="A60" s="92">
        <f t="shared" si="0"/>
        <v>228420000</v>
      </c>
      <c r="B60" s="99"/>
      <c r="C60" s="6"/>
      <c r="D60" s="6"/>
      <c r="E60" s="92">
        <f t="shared" si="1"/>
        <v>284200</v>
      </c>
      <c r="F60" s="92" t="e">
        <f>IF(E60="","",VLOOKUP(E60,'学校番号'!$A$2:$B$60,2,FALSE))</f>
        <v>#N/A</v>
      </c>
      <c r="G60" s="92">
        <f t="shared" si="2"/>
        <v>228420000</v>
      </c>
      <c r="H60" s="18" t="str">
        <f t="shared" si="3"/>
        <v> </v>
      </c>
    </row>
    <row r="61" spans="1:8" ht="13.5">
      <c r="A61" s="92">
        <f t="shared" si="0"/>
        <v>228420000</v>
      </c>
      <c r="B61" s="99"/>
      <c r="C61" s="6"/>
      <c r="D61" s="6"/>
      <c r="E61" s="92">
        <f t="shared" si="1"/>
        <v>284200</v>
      </c>
      <c r="F61" s="92" t="e">
        <f>IF(E61="","",VLOOKUP(E61,'学校番号'!$A$2:$B$60,2,FALSE))</f>
        <v>#N/A</v>
      </c>
      <c r="G61" s="92">
        <f t="shared" si="2"/>
        <v>228420000</v>
      </c>
      <c r="H61" s="18" t="str">
        <f t="shared" si="3"/>
        <v> </v>
      </c>
    </row>
    <row r="62" spans="1:8" ht="13.5">
      <c r="A62" s="92">
        <f t="shared" si="0"/>
        <v>228420000</v>
      </c>
      <c r="B62" s="99"/>
      <c r="C62" s="6"/>
      <c r="D62" s="6"/>
      <c r="E62" s="92">
        <f t="shared" si="1"/>
        <v>284200</v>
      </c>
      <c r="F62" s="92" t="e">
        <f>IF(E62="","",VLOOKUP(E62,'学校番号'!$A$2:$B$60,2,FALSE))</f>
        <v>#N/A</v>
      </c>
      <c r="G62" s="92">
        <f t="shared" si="2"/>
        <v>228420000</v>
      </c>
      <c r="H62" s="18" t="str">
        <f t="shared" si="3"/>
        <v> </v>
      </c>
    </row>
    <row r="63" spans="1:8" ht="13.5">
      <c r="A63" s="92">
        <f t="shared" si="0"/>
        <v>228420000</v>
      </c>
      <c r="B63" s="99"/>
      <c r="C63" s="6"/>
      <c r="D63" s="6"/>
      <c r="E63" s="92">
        <f t="shared" si="1"/>
        <v>284200</v>
      </c>
      <c r="F63" s="92" t="e">
        <f>IF(E63="","",VLOOKUP(E63,'学校番号'!$A$2:$B$60,2,FALSE))</f>
        <v>#N/A</v>
      </c>
      <c r="G63" s="92">
        <f t="shared" si="2"/>
        <v>228420000</v>
      </c>
      <c r="H63" s="18" t="str">
        <f t="shared" si="3"/>
        <v> </v>
      </c>
    </row>
    <row r="64" spans="1:8" ht="13.5">
      <c r="A64" s="92">
        <f t="shared" si="0"/>
        <v>228420000</v>
      </c>
      <c r="B64" s="99"/>
      <c r="C64" s="6"/>
      <c r="D64" s="6"/>
      <c r="E64" s="92">
        <f t="shared" si="1"/>
        <v>284200</v>
      </c>
      <c r="F64" s="92" t="e">
        <f>IF(E64="","",VLOOKUP(E64,'学校番号'!$A$2:$B$60,2,FALSE))</f>
        <v>#N/A</v>
      </c>
      <c r="G64" s="92">
        <f t="shared" si="2"/>
        <v>228420000</v>
      </c>
      <c r="H64" s="18" t="str">
        <f t="shared" si="3"/>
        <v> </v>
      </c>
    </row>
    <row r="65" spans="1:8" ht="13.5">
      <c r="A65" s="92">
        <f t="shared" si="0"/>
        <v>228420000</v>
      </c>
      <c r="B65" s="99"/>
      <c r="C65" s="6"/>
      <c r="D65" s="6"/>
      <c r="E65" s="92">
        <f t="shared" si="1"/>
        <v>284200</v>
      </c>
      <c r="F65" s="92" t="e">
        <f>IF(E65="","",VLOOKUP(E65,'学校番号'!$A$2:$B$60,2,FALSE))</f>
        <v>#N/A</v>
      </c>
      <c r="G65" s="92">
        <f t="shared" si="2"/>
        <v>228420000</v>
      </c>
      <c r="H65" s="18" t="str">
        <f t="shared" si="3"/>
        <v> </v>
      </c>
    </row>
    <row r="66" spans="1:8" ht="13.5">
      <c r="A66" s="92">
        <f t="shared" si="0"/>
        <v>228420000</v>
      </c>
      <c r="B66" s="99"/>
      <c r="C66" s="6"/>
      <c r="D66" s="6"/>
      <c r="E66" s="92">
        <f t="shared" si="1"/>
        <v>284200</v>
      </c>
      <c r="F66" s="92" t="e">
        <f>IF(E66="","",VLOOKUP(E66,'学校番号'!$A$2:$B$60,2,FALSE))</f>
        <v>#N/A</v>
      </c>
      <c r="G66" s="92">
        <f t="shared" si="2"/>
        <v>228420000</v>
      </c>
      <c r="H66" s="18" t="str">
        <f t="shared" si="3"/>
        <v> </v>
      </c>
    </row>
    <row r="67" spans="1:8" ht="13.5">
      <c r="A67" s="92">
        <f aca="true" t="shared" si="4" ref="A67:A101">228420000+B67</f>
        <v>228420000</v>
      </c>
      <c r="B67" s="99"/>
      <c r="C67" s="6"/>
      <c r="D67" s="6"/>
      <c r="E67" s="92">
        <f aca="true" t="shared" si="5" ref="E67:E101">IF(A67="","",VALUE(MID(A67,2,6)))</f>
        <v>284200</v>
      </c>
      <c r="F67" s="92" t="e">
        <f>IF(E67="","",VLOOKUP(E67,'学校番号'!$A$2:$B$60,2,FALSE))</f>
        <v>#N/A</v>
      </c>
      <c r="G67" s="92">
        <f aca="true" t="shared" si="6" ref="G67:G101">A67</f>
        <v>228420000</v>
      </c>
      <c r="H67" s="18" t="str">
        <f aca="true" t="shared" si="7" ref="H67:H101">LEFTB(C67,10)&amp;" "&amp;RIGHTB(C67,1)</f>
        <v> </v>
      </c>
    </row>
    <row r="68" spans="1:8" ht="13.5">
      <c r="A68" s="92">
        <f t="shared" si="4"/>
        <v>228420000</v>
      </c>
      <c r="B68" s="99"/>
      <c r="C68" s="6"/>
      <c r="D68" s="6"/>
      <c r="E68" s="92">
        <f t="shared" si="5"/>
        <v>284200</v>
      </c>
      <c r="F68" s="92" t="e">
        <f>IF(E68="","",VLOOKUP(E68,'学校番号'!$A$2:$B$60,2,FALSE))</f>
        <v>#N/A</v>
      </c>
      <c r="G68" s="92">
        <f t="shared" si="6"/>
        <v>228420000</v>
      </c>
      <c r="H68" s="18" t="str">
        <f t="shared" si="7"/>
        <v> </v>
      </c>
    </row>
    <row r="69" spans="1:8" ht="13.5">
      <c r="A69" s="92">
        <f t="shared" si="4"/>
        <v>228420000</v>
      </c>
      <c r="B69" s="99"/>
      <c r="C69" s="6"/>
      <c r="D69" s="6"/>
      <c r="E69" s="92">
        <f t="shared" si="5"/>
        <v>284200</v>
      </c>
      <c r="F69" s="92" t="e">
        <f>IF(E69="","",VLOOKUP(E69,'学校番号'!$A$2:$B$60,2,FALSE))</f>
        <v>#N/A</v>
      </c>
      <c r="G69" s="92">
        <f t="shared" si="6"/>
        <v>228420000</v>
      </c>
      <c r="H69" s="18" t="str">
        <f t="shared" si="7"/>
        <v> </v>
      </c>
    </row>
    <row r="70" spans="1:8" ht="13.5">
      <c r="A70" s="92">
        <f t="shared" si="4"/>
        <v>228420000</v>
      </c>
      <c r="B70" s="99"/>
      <c r="C70" s="6"/>
      <c r="D70" s="6"/>
      <c r="E70" s="92">
        <f t="shared" si="5"/>
        <v>284200</v>
      </c>
      <c r="F70" s="92" t="e">
        <f>IF(E70="","",VLOOKUP(E70,'学校番号'!$A$2:$B$60,2,FALSE))</f>
        <v>#N/A</v>
      </c>
      <c r="G70" s="92">
        <f t="shared" si="6"/>
        <v>228420000</v>
      </c>
      <c r="H70" s="18" t="str">
        <f t="shared" si="7"/>
        <v> </v>
      </c>
    </row>
    <row r="71" spans="1:8" ht="13.5">
      <c r="A71" s="92">
        <f t="shared" si="4"/>
        <v>228420000</v>
      </c>
      <c r="B71" s="99"/>
      <c r="C71" s="6"/>
      <c r="D71" s="6"/>
      <c r="E71" s="92">
        <f t="shared" si="5"/>
        <v>284200</v>
      </c>
      <c r="F71" s="92" t="e">
        <f>IF(E71="","",VLOOKUP(E71,'学校番号'!$A$2:$B$60,2,FALSE))</f>
        <v>#N/A</v>
      </c>
      <c r="G71" s="92">
        <f t="shared" si="6"/>
        <v>228420000</v>
      </c>
      <c r="H71" s="18" t="str">
        <f t="shared" si="7"/>
        <v> </v>
      </c>
    </row>
    <row r="72" spans="1:8" ht="13.5">
      <c r="A72" s="92">
        <f t="shared" si="4"/>
        <v>228420000</v>
      </c>
      <c r="B72" s="99"/>
      <c r="C72" s="6"/>
      <c r="D72" s="6"/>
      <c r="E72" s="92">
        <f t="shared" si="5"/>
        <v>284200</v>
      </c>
      <c r="F72" s="92" t="e">
        <f>IF(E72="","",VLOOKUP(E72,'学校番号'!$A$2:$B$60,2,FALSE))</f>
        <v>#N/A</v>
      </c>
      <c r="G72" s="92">
        <f t="shared" si="6"/>
        <v>228420000</v>
      </c>
      <c r="H72" s="18" t="str">
        <f t="shared" si="7"/>
        <v> </v>
      </c>
    </row>
    <row r="73" spans="1:8" ht="13.5">
      <c r="A73" s="92">
        <f t="shared" si="4"/>
        <v>228420000</v>
      </c>
      <c r="B73" s="99"/>
      <c r="C73" s="6"/>
      <c r="D73" s="6"/>
      <c r="E73" s="92">
        <f t="shared" si="5"/>
        <v>284200</v>
      </c>
      <c r="F73" s="92" t="e">
        <f>IF(E73="","",VLOOKUP(E73,'学校番号'!$A$2:$B$60,2,FALSE))</f>
        <v>#N/A</v>
      </c>
      <c r="G73" s="92">
        <f t="shared" si="6"/>
        <v>228420000</v>
      </c>
      <c r="H73" s="18" t="str">
        <f t="shared" si="7"/>
        <v> </v>
      </c>
    </row>
    <row r="74" spans="1:8" ht="13.5">
      <c r="A74" s="92">
        <f t="shared" si="4"/>
        <v>228420000</v>
      </c>
      <c r="B74" s="99"/>
      <c r="C74" s="6"/>
      <c r="D74" s="6"/>
      <c r="E74" s="92">
        <f t="shared" si="5"/>
        <v>284200</v>
      </c>
      <c r="F74" s="92" t="e">
        <f>IF(E74="","",VLOOKUP(E74,'学校番号'!$A$2:$B$60,2,FALSE))</f>
        <v>#N/A</v>
      </c>
      <c r="G74" s="92">
        <f t="shared" si="6"/>
        <v>228420000</v>
      </c>
      <c r="H74" s="18" t="str">
        <f t="shared" si="7"/>
        <v> </v>
      </c>
    </row>
    <row r="75" spans="1:8" ht="13.5">
      <c r="A75" s="92">
        <f t="shared" si="4"/>
        <v>228420000</v>
      </c>
      <c r="B75" s="99"/>
      <c r="C75" s="6"/>
      <c r="D75" s="6"/>
      <c r="E75" s="92">
        <f t="shared" si="5"/>
        <v>284200</v>
      </c>
      <c r="F75" s="92" t="e">
        <f>IF(E75="","",VLOOKUP(E75,'学校番号'!$A$2:$B$60,2,FALSE))</f>
        <v>#N/A</v>
      </c>
      <c r="G75" s="92">
        <f t="shared" si="6"/>
        <v>228420000</v>
      </c>
      <c r="H75" s="18" t="str">
        <f t="shared" si="7"/>
        <v> </v>
      </c>
    </row>
    <row r="76" spans="1:8" ht="13.5">
      <c r="A76" s="92">
        <f t="shared" si="4"/>
        <v>228420000</v>
      </c>
      <c r="B76" s="99"/>
      <c r="C76" s="6"/>
      <c r="D76" s="6"/>
      <c r="E76" s="92">
        <f t="shared" si="5"/>
        <v>284200</v>
      </c>
      <c r="F76" s="92" t="e">
        <f>IF(E76="","",VLOOKUP(E76,'学校番号'!$A$2:$B$60,2,FALSE))</f>
        <v>#N/A</v>
      </c>
      <c r="G76" s="92">
        <f t="shared" si="6"/>
        <v>228420000</v>
      </c>
      <c r="H76" s="18" t="str">
        <f t="shared" si="7"/>
        <v> </v>
      </c>
    </row>
    <row r="77" spans="1:8" ht="13.5">
      <c r="A77" s="92">
        <f t="shared" si="4"/>
        <v>228420000</v>
      </c>
      <c r="B77" s="99"/>
      <c r="C77" s="6"/>
      <c r="D77" s="6"/>
      <c r="E77" s="92">
        <f t="shared" si="5"/>
        <v>284200</v>
      </c>
      <c r="F77" s="92" t="e">
        <f>IF(E77="","",VLOOKUP(E77,'学校番号'!$A$2:$B$60,2,FALSE))</f>
        <v>#N/A</v>
      </c>
      <c r="G77" s="92">
        <f t="shared" si="6"/>
        <v>228420000</v>
      </c>
      <c r="H77" s="18" t="str">
        <f t="shared" si="7"/>
        <v> </v>
      </c>
    </row>
    <row r="78" spans="1:8" ht="13.5">
      <c r="A78" s="92">
        <f t="shared" si="4"/>
        <v>228420000</v>
      </c>
      <c r="B78" s="99"/>
      <c r="C78" s="6"/>
      <c r="D78" s="6"/>
      <c r="E78" s="92">
        <f t="shared" si="5"/>
        <v>284200</v>
      </c>
      <c r="F78" s="92" t="e">
        <f>IF(E78="","",VLOOKUP(E78,'学校番号'!$A$2:$B$60,2,FALSE))</f>
        <v>#N/A</v>
      </c>
      <c r="G78" s="92">
        <f t="shared" si="6"/>
        <v>228420000</v>
      </c>
      <c r="H78" s="18" t="str">
        <f t="shared" si="7"/>
        <v> </v>
      </c>
    </row>
    <row r="79" spans="1:8" ht="13.5">
      <c r="A79" s="92">
        <f t="shared" si="4"/>
        <v>228420000</v>
      </c>
      <c r="B79" s="99"/>
      <c r="C79" s="6"/>
      <c r="D79" s="6"/>
      <c r="E79" s="92">
        <f t="shared" si="5"/>
        <v>284200</v>
      </c>
      <c r="F79" s="92" t="e">
        <f>IF(E79="","",VLOOKUP(E79,'学校番号'!$A$2:$B$60,2,FALSE))</f>
        <v>#N/A</v>
      </c>
      <c r="G79" s="92">
        <f t="shared" si="6"/>
        <v>228420000</v>
      </c>
      <c r="H79" s="18" t="str">
        <f t="shared" si="7"/>
        <v> </v>
      </c>
    </row>
    <row r="80" spans="1:8" ht="13.5">
      <c r="A80" s="92">
        <f t="shared" si="4"/>
        <v>228420000</v>
      </c>
      <c r="B80" s="99"/>
      <c r="C80" s="6"/>
      <c r="D80" s="6"/>
      <c r="E80" s="92">
        <f t="shared" si="5"/>
        <v>284200</v>
      </c>
      <c r="F80" s="92" t="e">
        <f>IF(E80="","",VLOOKUP(E80,'学校番号'!$A$2:$B$60,2,FALSE))</f>
        <v>#N/A</v>
      </c>
      <c r="G80" s="92">
        <f t="shared" si="6"/>
        <v>228420000</v>
      </c>
      <c r="H80" s="18" t="str">
        <f t="shared" si="7"/>
        <v> </v>
      </c>
    </row>
    <row r="81" spans="1:8" ht="13.5">
      <c r="A81" s="92">
        <f t="shared" si="4"/>
        <v>228420000</v>
      </c>
      <c r="B81" s="99"/>
      <c r="C81" s="6"/>
      <c r="D81" s="6"/>
      <c r="E81" s="92">
        <f t="shared" si="5"/>
        <v>284200</v>
      </c>
      <c r="F81" s="92" t="e">
        <f>IF(E81="","",VLOOKUP(E81,'学校番号'!$A$2:$B$60,2,FALSE))</f>
        <v>#N/A</v>
      </c>
      <c r="G81" s="92">
        <f t="shared" si="6"/>
        <v>228420000</v>
      </c>
      <c r="H81" s="18" t="str">
        <f t="shared" si="7"/>
        <v> </v>
      </c>
    </row>
    <row r="82" spans="1:8" ht="13.5">
      <c r="A82" s="92">
        <f t="shared" si="4"/>
        <v>228420000</v>
      </c>
      <c r="B82" s="99"/>
      <c r="C82" s="6"/>
      <c r="D82" s="6"/>
      <c r="E82" s="92">
        <f t="shared" si="5"/>
        <v>284200</v>
      </c>
      <c r="F82" s="92" t="e">
        <f>IF(E82="","",VLOOKUP(E82,'学校番号'!$A$2:$B$60,2,FALSE))</f>
        <v>#N/A</v>
      </c>
      <c r="G82" s="92">
        <f t="shared" si="6"/>
        <v>228420000</v>
      </c>
      <c r="H82" s="18" t="str">
        <f t="shared" si="7"/>
        <v> </v>
      </c>
    </row>
    <row r="83" spans="1:8" ht="13.5">
      <c r="A83" s="92">
        <f t="shared" si="4"/>
        <v>228420000</v>
      </c>
      <c r="B83" s="99"/>
      <c r="C83" s="6"/>
      <c r="D83" s="6"/>
      <c r="E83" s="92">
        <f t="shared" si="5"/>
        <v>284200</v>
      </c>
      <c r="F83" s="92" t="e">
        <f>IF(E83="","",VLOOKUP(E83,'学校番号'!$A$2:$B$60,2,FALSE))</f>
        <v>#N/A</v>
      </c>
      <c r="G83" s="92">
        <f t="shared" si="6"/>
        <v>228420000</v>
      </c>
      <c r="H83" s="18" t="str">
        <f t="shared" si="7"/>
        <v> </v>
      </c>
    </row>
    <row r="84" spans="1:8" ht="13.5">
      <c r="A84" s="92">
        <f t="shared" si="4"/>
        <v>228420000</v>
      </c>
      <c r="B84" s="99"/>
      <c r="C84" s="6"/>
      <c r="D84" s="6"/>
      <c r="E84" s="92">
        <f t="shared" si="5"/>
        <v>284200</v>
      </c>
      <c r="F84" s="92" t="e">
        <f>IF(E84="","",VLOOKUP(E84,'学校番号'!$A$2:$B$60,2,FALSE))</f>
        <v>#N/A</v>
      </c>
      <c r="G84" s="92">
        <f t="shared" si="6"/>
        <v>228420000</v>
      </c>
      <c r="H84" s="18" t="str">
        <f t="shared" si="7"/>
        <v> </v>
      </c>
    </row>
    <row r="85" spans="1:8" ht="13.5">
      <c r="A85" s="92">
        <f t="shared" si="4"/>
        <v>228420000</v>
      </c>
      <c r="B85" s="99"/>
      <c r="C85" s="6"/>
      <c r="D85" s="6"/>
      <c r="E85" s="92">
        <f t="shared" si="5"/>
        <v>284200</v>
      </c>
      <c r="F85" s="92" t="e">
        <f>IF(E85="","",VLOOKUP(E85,'学校番号'!$A$2:$B$60,2,FALSE))</f>
        <v>#N/A</v>
      </c>
      <c r="G85" s="92">
        <f t="shared" si="6"/>
        <v>228420000</v>
      </c>
      <c r="H85" s="18" t="str">
        <f t="shared" si="7"/>
        <v> </v>
      </c>
    </row>
    <row r="86" spans="1:8" ht="13.5">
      <c r="A86" s="92">
        <f t="shared" si="4"/>
        <v>228420000</v>
      </c>
      <c r="B86" s="99"/>
      <c r="C86" s="6"/>
      <c r="D86" s="6"/>
      <c r="E86" s="92">
        <f t="shared" si="5"/>
        <v>284200</v>
      </c>
      <c r="F86" s="92" t="e">
        <f>IF(E86="","",VLOOKUP(E86,'学校番号'!$A$2:$B$60,2,FALSE))</f>
        <v>#N/A</v>
      </c>
      <c r="G86" s="92">
        <f t="shared" si="6"/>
        <v>228420000</v>
      </c>
      <c r="H86" s="18" t="str">
        <f t="shared" si="7"/>
        <v> </v>
      </c>
    </row>
    <row r="87" spans="1:8" ht="13.5">
      <c r="A87" s="92">
        <f t="shared" si="4"/>
        <v>228420000</v>
      </c>
      <c r="B87" s="99"/>
      <c r="C87" s="6"/>
      <c r="D87" s="6"/>
      <c r="E87" s="92">
        <f t="shared" si="5"/>
        <v>284200</v>
      </c>
      <c r="F87" s="92" t="e">
        <f>IF(E87="","",VLOOKUP(E87,'学校番号'!$A$2:$B$60,2,FALSE))</f>
        <v>#N/A</v>
      </c>
      <c r="G87" s="92">
        <f t="shared" si="6"/>
        <v>228420000</v>
      </c>
      <c r="H87" s="18" t="str">
        <f t="shared" si="7"/>
        <v> </v>
      </c>
    </row>
    <row r="88" spans="1:8" ht="13.5">
      <c r="A88" s="92">
        <f t="shared" si="4"/>
        <v>228420000</v>
      </c>
      <c r="B88" s="99"/>
      <c r="C88" s="6"/>
      <c r="D88" s="6"/>
      <c r="E88" s="92">
        <f t="shared" si="5"/>
        <v>284200</v>
      </c>
      <c r="F88" s="92" t="e">
        <f>IF(E88="","",VLOOKUP(E88,'学校番号'!$A$2:$B$60,2,FALSE))</f>
        <v>#N/A</v>
      </c>
      <c r="G88" s="92">
        <f t="shared" si="6"/>
        <v>228420000</v>
      </c>
      <c r="H88" s="18" t="str">
        <f t="shared" si="7"/>
        <v> </v>
      </c>
    </row>
    <row r="89" spans="1:8" ht="13.5">
      <c r="A89" s="92">
        <f t="shared" si="4"/>
        <v>228420000</v>
      </c>
      <c r="B89" s="99"/>
      <c r="C89" s="6"/>
      <c r="D89" s="6"/>
      <c r="E89" s="92">
        <f t="shared" si="5"/>
        <v>284200</v>
      </c>
      <c r="F89" s="92" t="e">
        <f>IF(E89="","",VLOOKUP(E89,'学校番号'!$A$2:$B$60,2,FALSE))</f>
        <v>#N/A</v>
      </c>
      <c r="G89" s="92">
        <f t="shared" si="6"/>
        <v>228420000</v>
      </c>
      <c r="H89" s="18" t="str">
        <f t="shared" si="7"/>
        <v> </v>
      </c>
    </row>
    <row r="90" spans="1:8" ht="13.5">
      <c r="A90" s="92">
        <f t="shared" si="4"/>
        <v>228420000</v>
      </c>
      <c r="B90" s="99"/>
      <c r="C90" s="6"/>
      <c r="D90" s="6"/>
      <c r="E90" s="92">
        <f t="shared" si="5"/>
        <v>284200</v>
      </c>
      <c r="F90" s="92" t="e">
        <f>IF(E90="","",VLOOKUP(E90,'学校番号'!$A$2:$B$60,2,FALSE))</f>
        <v>#N/A</v>
      </c>
      <c r="G90" s="92">
        <f t="shared" si="6"/>
        <v>228420000</v>
      </c>
      <c r="H90" s="18" t="str">
        <f t="shared" si="7"/>
        <v> </v>
      </c>
    </row>
    <row r="91" spans="1:8" ht="13.5">
      <c r="A91" s="92">
        <f t="shared" si="4"/>
        <v>228420000</v>
      </c>
      <c r="B91" s="99"/>
      <c r="C91" s="6"/>
      <c r="D91" s="6"/>
      <c r="E91" s="92">
        <f t="shared" si="5"/>
        <v>284200</v>
      </c>
      <c r="F91" s="92" t="e">
        <f>IF(E91="","",VLOOKUP(E91,'学校番号'!$A$2:$B$60,2,FALSE))</f>
        <v>#N/A</v>
      </c>
      <c r="G91" s="92">
        <f t="shared" si="6"/>
        <v>228420000</v>
      </c>
      <c r="H91" s="18" t="str">
        <f t="shared" si="7"/>
        <v> </v>
      </c>
    </row>
    <row r="92" spans="1:8" ht="13.5">
      <c r="A92" s="92">
        <f t="shared" si="4"/>
        <v>228420000</v>
      </c>
      <c r="B92" s="99"/>
      <c r="C92" s="6"/>
      <c r="D92" s="6"/>
      <c r="E92" s="92">
        <f t="shared" si="5"/>
        <v>284200</v>
      </c>
      <c r="F92" s="92" t="e">
        <f>IF(E92="","",VLOOKUP(E92,'学校番号'!$A$2:$B$60,2,FALSE))</f>
        <v>#N/A</v>
      </c>
      <c r="G92" s="92">
        <f t="shared" si="6"/>
        <v>228420000</v>
      </c>
      <c r="H92" s="18" t="str">
        <f t="shared" si="7"/>
        <v> </v>
      </c>
    </row>
    <row r="93" spans="1:8" ht="13.5">
      <c r="A93" s="92">
        <f t="shared" si="4"/>
        <v>228420000</v>
      </c>
      <c r="B93" s="99"/>
      <c r="C93" s="6"/>
      <c r="D93" s="6"/>
      <c r="E93" s="92">
        <f t="shared" si="5"/>
        <v>284200</v>
      </c>
      <c r="F93" s="92" t="e">
        <f>IF(E93="","",VLOOKUP(E93,'学校番号'!$A$2:$B$60,2,FALSE))</f>
        <v>#N/A</v>
      </c>
      <c r="G93" s="92">
        <f t="shared" si="6"/>
        <v>228420000</v>
      </c>
      <c r="H93" s="18" t="str">
        <f t="shared" si="7"/>
        <v> </v>
      </c>
    </row>
    <row r="94" spans="1:8" ht="13.5">
      <c r="A94" s="92">
        <f t="shared" si="4"/>
        <v>228420000</v>
      </c>
      <c r="B94" s="99"/>
      <c r="C94" s="6"/>
      <c r="D94" s="6"/>
      <c r="E94" s="92">
        <f t="shared" si="5"/>
        <v>284200</v>
      </c>
      <c r="F94" s="92" t="e">
        <f>IF(E94="","",VLOOKUP(E94,'学校番号'!$A$2:$B$60,2,FALSE))</f>
        <v>#N/A</v>
      </c>
      <c r="G94" s="92">
        <f t="shared" si="6"/>
        <v>228420000</v>
      </c>
      <c r="H94" s="18" t="str">
        <f t="shared" si="7"/>
        <v> </v>
      </c>
    </row>
    <row r="95" spans="1:8" ht="13.5">
      <c r="A95" s="92">
        <f t="shared" si="4"/>
        <v>228420000</v>
      </c>
      <c r="B95" s="99"/>
      <c r="C95" s="6"/>
      <c r="D95" s="6"/>
      <c r="E95" s="92">
        <f t="shared" si="5"/>
        <v>284200</v>
      </c>
      <c r="F95" s="92" t="e">
        <f>IF(E95="","",VLOOKUP(E95,'学校番号'!$A$2:$B$60,2,FALSE))</f>
        <v>#N/A</v>
      </c>
      <c r="G95" s="92">
        <f t="shared" si="6"/>
        <v>228420000</v>
      </c>
      <c r="H95" s="18" t="str">
        <f t="shared" si="7"/>
        <v> </v>
      </c>
    </row>
    <row r="96" spans="1:8" ht="13.5">
      <c r="A96" s="92">
        <f t="shared" si="4"/>
        <v>228420000</v>
      </c>
      <c r="B96" s="99"/>
      <c r="C96" s="6"/>
      <c r="D96" s="6"/>
      <c r="E96" s="92">
        <f t="shared" si="5"/>
        <v>284200</v>
      </c>
      <c r="F96" s="92" t="e">
        <f>IF(E96="","",VLOOKUP(E96,'学校番号'!$A$2:$B$60,2,FALSE))</f>
        <v>#N/A</v>
      </c>
      <c r="G96" s="92">
        <f t="shared" si="6"/>
        <v>228420000</v>
      </c>
      <c r="H96" s="18" t="str">
        <f t="shared" si="7"/>
        <v> </v>
      </c>
    </row>
    <row r="97" spans="1:8" ht="13.5">
      <c r="A97" s="92">
        <f t="shared" si="4"/>
        <v>228420000</v>
      </c>
      <c r="B97" s="99"/>
      <c r="C97" s="6"/>
      <c r="D97" s="6"/>
      <c r="E97" s="92">
        <f t="shared" si="5"/>
        <v>284200</v>
      </c>
      <c r="F97" s="92" t="e">
        <f>IF(E97="","",VLOOKUP(E97,'学校番号'!$A$2:$B$60,2,FALSE))</f>
        <v>#N/A</v>
      </c>
      <c r="G97" s="92">
        <f t="shared" si="6"/>
        <v>228420000</v>
      </c>
      <c r="H97" s="18" t="str">
        <f t="shared" si="7"/>
        <v> </v>
      </c>
    </row>
    <row r="98" spans="1:8" ht="13.5">
      <c r="A98" s="92">
        <f t="shared" si="4"/>
        <v>228420000</v>
      </c>
      <c r="B98" s="99"/>
      <c r="C98" s="6"/>
      <c r="D98" s="6"/>
      <c r="E98" s="92">
        <f t="shared" si="5"/>
        <v>284200</v>
      </c>
      <c r="F98" s="92" t="e">
        <f>IF(E98="","",VLOOKUP(E98,'学校番号'!$A$2:$B$60,2,FALSE))</f>
        <v>#N/A</v>
      </c>
      <c r="G98" s="92">
        <f t="shared" si="6"/>
        <v>228420000</v>
      </c>
      <c r="H98" s="18" t="str">
        <f t="shared" si="7"/>
        <v> </v>
      </c>
    </row>
    <row r="99" spans="1:8" ht="13.5">
      <c r="A99" s="92">
        <f t="shared" si="4"/>
        <v>228420000</v>
      </c>
      <c r="B99" s="99"/>
      <c r="C99" s="6"/>
      <c r="D99" s="6"/>
      <c r="E99" s="92">
        <f t="shared" si="5"/>
        <v>284200</v>
      </c>
      <c r="F99" s="92" t="e">
        <f>IF(E99="","",VLOOKUP(E99,'学校番号'!$A$2:$B$60,2,FALSE))</f>
        <v>#N/A</v>
      </c>
      <c r="G99" s="92">
        <f t="shared" si="6"/>
        <v>228420000</v>
      </c>
      <c r="H99" s="18" t="str">
        <f t="shared" si="7"/>
        <v> </v>
      </c>
    </row>
    <row r="100" spans="1:8" ht="13.5">
      <c r="A100" s="92">
        <f t="shared" si="4"/>
        <v>228420000</v>
      </c>
      <c r="B100" s="99"/>
      <c r="C100" s="6"/>
      <c r="D100" s="6"/>
      <c r="E100" s="92">
        <f t="shared" si="5"/>
        <v>284200</v>
      </c>
      <c r="F100" s="92" t="e">
        <f>IF(E100="","",VLOOKUP(E100,'学校番号'!$A$2:$B$60,2,FALSE))</f>
        <v>#N/A</v>
      </c>
      <c r="G100" s="92">
        <f t="shared" si="6"/>
        <v>228420000</v>
      </c>
      <c r="H100" s="18" t="str">
        <f t="shared" si="7"/>
        <v> </v>
      </c>
    </row>
    <row r="101" spans="1:8" ht="13.5">
      <c r="A101" s="92">
        <f t="shared" si="4"/>
        <v>228420000</v>
      </c>
      <c r="B101" s="99"/>
      <c r="C101" s="6"/>
      <c r="D101" s="6"/>
      <c r="E101" s="92">
        <f t="shared" si="5"/>
        <v>284200</v>
      </c>
      <c r="F101" s="92" t="e">
        <f>IF(E101="","",VLOOKUP(E101,'学校番号'!$A$2:$B$60,2,FALSE))</f>
        <v>#N/A</v>
      </c>
      <c r="G101" s="92">
        <f t="shared" si="6"/>
        <v>228420000</v>
      </c>
      <c r="H101" s="18" t="str">
        <f t="shared" si="7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03"/>
  <sheetViews>
    <sheetView showZeros="0" zoomScalePageLayoutView="0" workbookViewId="0" topLeftCell="B1">
      <selection activeCell="E24" sqref="E24"/>
    </sheetView>
  </sheetViews>
  <sheetFormatPr defaultColWidth="9.00390625" defaultRowHeight="13.5" customHeight="1"/>
  <cols>
    <col min="1" max="1" width="10.00390625" style="22" hidden="1" customWidth="1"/>
    <col min="2" max="2" width="3.375" style="22" customWidth="1"/>
    <col min="3" max="3" width="12.25390625" style="22" customWidth="1"/>
    <col min="4" max="4" width="5.125" style="22" hidden="1" customWidth="1"/>
    <col min="5" max="5" width="5.50390625" style="86" bestFit="1" customWidth="1"/>
    <col min="6" max="6" width="3.50390625" style="84" bestFit="1" customWidth="1"/>
    <col min="7" max="7" width="3.50390625" style="88" bestFit="1" customWidth="1"/>
    <col min="8" max="8" width="3.75390625" style="88" bestFit="1" customWidth="1"/>
    <col min="9" max="9" width="9.50390625" style="18" bestFit="1" customWidth="1"/>
    <col min="10" max="10" width="5.50390625" style="18" bestFit="1" customWidth="1"/>
    <col min="11" max="11" width="13.875" style="22" bestFit="1" customWidth="1"/>
    <col min="12" max="12" width="9.50390625" style="18" bestFit="1" customWidth="1"/>
    <col min="13" max="13" width="10.25390625" style="22" bestFit="1" customWidth="1"/>
    <col min="14" max="14" width="10.50390625" style="22" bestFit="1" customWidth="1"/>
    <col min="15" max="15" width="6.00390625" style="18" bestFit="1" customWidth="1"/>
    <col min="16" max="16" width="9.00390625" style="38" customWidth="1"/>
    <col min="17" max="17" width="26.625" style="38" customWidth="1"/>
    <col min="18" max="16384" width="9.00390625" style="18" customWidth="1"/>
  </cols>
  <sheetData>
    <row r="1" spans="1:15" ht="13.5" customHeight="1">
      <c r="A1" s="22">
        <v>2</v>
      </c>
      <c r="C1" s="22">
        <v>3</v>
      </c>
      <c r="D1" s="22">
        <v>4</v>
      </c>
      <c r="E1" s="85">
        <v>7</v>
      </c>
      <c r="F1" s="46">
        <v>8</v>
      </c>
      <c r="G1" s="87">
        <v>9</v>
      </c>
      <c r="H1" s="87">
        <v>10</v>
      </c>
      <c r="I1" s="22">
        <v>12</v>
      </c>
      <c r="J1" s="22">
        <v>14</v>
      </c>
      <c r="K1" s="22">
        <v>15</v>
      </c>
      <c r="L1" s="22">
        <v>16</v>
      </c>
      <c r="M1" s="22">
        <v>17</v>
      </c>
      <c r="N1" s="22">
        <v>19</v>
      </c>
      <c r="O1" s="47">
        <v>20</v>
      </c>
    </row>
    <row r="2" spans="1:16" ht="13.5" customHeight="1">
      <c r="A2" s="304" t="s">
        <v>10</v>
      </c>
      <c r="B2" s="306"/>
      <c r="C2" s="296" t="s">
        <v>1</v>
      </c>
      <c r="D2" s="296" t="s">
        <v>11</v>
      </c>
      <c r="E2" s="296" t="s">
        <v>21</v>
      </c>
      <c r="F2" s="48" t="s">
        <v>4</v>
      </c>
      <c r="G2" s="48" t="s">
        <v>5</v>
      </c>
      <c r="H2" s="49" t="s">
        <v>50</v>
      </c>
      <c r="I2" s="296" t="s">
        <v>3</v>
      </c>
      <c r="J2" s="296" t="s">
        <v>21</v>
      </c>
      <c r="K2" s="296" t="s">
        <v>0</v>
      </c>
      <c r="L2" s="294" t="s">
        <v>2</v>
      </c>
      <c r="M2" s="296" t="s">
        <v>8</v>
      </c>
      <c r="N2" s="294" t="s">
        <v>23</v>
      </c>
      <c r="O2" s="298" t="s">
        <v>22</v>
      </c>
      <c r="P2" s="50"/>
    </row>
    <row r="3" spans="1:16" ht="13.5" customHeight="1" thickBot="1">
      <c r="A3" s="305"/>
      <c r="B3" s="307"/>
      <c r="C3" s="297"/>
      <c r="D3" s="297"/>
      <c r="E3" s="297"/>
      <c r="F3" s="51"/>
      <c r="G3" s="302" t="s">
        <v>409</v>
      </c>
      <c r="H3" s="303"/>
      <c r="I3" s="297"/>
      <c r="J3" s="297"/>
      <c r="K3" s="297"/>
      <c r="L3" s="295"/>
      <c r="M3" s="297"/>
      <c r="N3" s="295"/>
      <c r="O3" s="299"/>
      <c r="P3" s="50"/>
    </row>
    <row r="4" spans="1:16" ht="13.5" customHeight="1" hidden="1" thickTop="1">
      <c r="A4" s="52" t="s">
        <v>403</v>
      </c>
      <c r="B4" s="308" t="s">
        <v>420</v>
      </c>
      <c r="C4" s="53" t="str">
        <f>VLOOKUP(A4,'初期設定1'!$B$19:$C$22,2,FALSE)</f>
        <v>八種競技</v>
      </c>
      <c r="D4" s="54" t="str">
        <f>VLOOKUP(A4,'初期設定1'!$B$19:$D$24,3,FALSE)</f>
        <v>03C</v>
      </c>
      <c r="E4" s="2"/>
      <c r="F4" s="55"/>
      <c r="G4" s="300"/>
      <c r="H4" s="301"/>
      <c r="I4" s="190">
        <f>IF(G4="","",G4&amp;"点")</f>
      </c>
      <c r="J4" s="56">
        <f>IF(E4="","",E4)</f>
      </c>
      <c r="K4" s="170">
        <f>IF(E4="","",VLOOKUP(E4,'男子選手'!$B$2:$F$101,2,FALSE))</f>
      </c>
      <c r="L4" s="57">
        <f>IF(E4="","",VLOOKUP(E4,'男子選手'!$B$2:$F$101,5,FALSE))</f>
      </c>
      <c r="M4" s="57">
        <f>IF(E4="","",VLOOKUP(E4,'男子選手'!$B$2:$F$101,4,FALSE))</f>
      </c>
      <c r="N4" s="57" t="str">
        <f>FIXED((F4*10000+G4*100+H4)/10000000,5)</f>
        <v>0.00000</v>
      </c>
      <c r="O4" s="58"/>
      <c r="P4" s="50"/>
    </row>
    <row r="5" spans="1:16" ht="13.5" customHeight="1" hidden="1">
      <c r="A5" s="59" t="s">
        <v>403</v>
      </c>
      <c r="B5" s="288"/>
      <c r="C5" s="60" t="str">
        <f>VLOOKUP(A5,'初期設定1'!$B$19:$C$22,2,FALSE)</f>
        <v>八種競技</v>
      </c>
      <c r="D5" s="61" t="str">
        <f>VLOOKUP(A5,'初期設定1'!$B$19:$D$24,3,FALSE)</f>
        <v>03C</v>
      </c>
      <c r="E5" s="3"/>
      <c r="F5" s="62"/>
      <c r="G5" s="290"/>
      <c r="H5" s="291"/>
      <c r="I5" s="115">
        <f aca="true" t="shared" si="0" ref="I5:I23">IF(G5="","",G5&amp;"点")</f>
      </c>
      <c r="J5" s="116">
        <f aca="true" t="shared" si="1" ref="J5:J12">IF(E5="","",E5)</f>
      </c>
      <c r="K5" s="116">
        <f>IF(E5="","",VLOOKUP(E5,'男子選手'!$B$2:$F$101,2,FALSE))</f>
      </c>
      <c r="L5" s="70">
        <f>IF(E5="","",VLOOKUP(E5,'男子選手'!$B$2:$F$101,5,FALSE))</f>
      </c>
      <c r="M5" s="70">
        <f>IF(E5="","",VLOOKUP(E5,'男子選手'!$B$2:$F$101,4,FALSE))</f>
      </c>
      <c r="N5" s="70" t="str">
        <f>FIXED((F5*10000+G5*100+H5)/10000000,5)</f>
        <v>0.00000</v>
      </c>
      <c r="O5" s="66"/>
      <c r="P5" s="50"/>
    </row>
    <row r="6" spans="1:16" ht="13.5" customHeight="1" hidden="1">
      <c r="A6" s="59" t="s">
        <v>403</v>
      </c>
      <c r="B6" s="288"/>
      <c r="C6" s="60" t="str">
        <f>VLOOKUP(A6,'初期設定1'!$B$19:$C$22,2,FALSE)</f>
        <v>八種競技</v>
      </c>
      <c r="D6" s="67" t="str">
        <f>VLOOKUP(A6,'初期設定1'!$B$19:$D$24,3,FALSE)</f>
        <v>03C</v>
      </c>
      <c r="E6" s="3"/>
      <c r="F6" s="62"/>
      <c r="G6" s="290"/>
      <c r="H6" s="291"/>
      <c r="I6" s="115">
        <f t="shared" si="0"/>
      </c>
      <c r="J6" s="69">
        <f t="shared" si="1"/>
      </c>
      <c r="K6" s="116">
        <f>IF(E6="","",VLOOKUP(E6,'男子選手'!$B$2:$F$101,2,FALSE))</f>
      </c>
      <c r="L6" s="70">
        <f>IF(E6="","",VLOOKUP(E6,'男子選手'!$B$2:$F$101,5,FALSE))</f>
      </c>
      <c r="M6" s="70">
        <f>IF(E6="","",VLOOKUP(E6,'男子選手'!$B$2:$F$101,4,FALSE))</f>
      </c>
      <c r="N6" s="70" t="str">
        <f aca="true" t="shared" si="2" ref="N6:N22">FIXED((F6*10000+G6*100+H6)/10000000,5)</f>
        <v>0.00000</v>
      </c>
      <c r="O6" s="71"/>
      <c r="P6" s="50"/>
    </row>
    <row r="7" spans="1:16" ht="13.5" customHeight="1" hidden="1">
      <c r="A7" s="59" t="s">
        <v>403</v>
      </c>
      <c r="B7" s="288"/>
      <c r="C7" s="60" t="str">
        <f>VLOOKUP(A7,'初期設定1'!$B$19:$C$22,2,FALSE)</f>
        <v>八種競技</v>
      </c>
      <c r="D7" s="67" t="str">
        <f>VLOOKUP(A7,'初期設定1'!$B$19:$D$24,3,FALSE)</f>
        <v>03C</v>
      </c>
      <c r="E7" s="4"/>
      <c r="F7" s="72"/>
      <c r="G7" s="290"/>
      <c r="H7" s="291"/>
      <c r="I7" s="115">
        <f t="shared" si="0"/>
      </c>
      <c r="J7" s="69">
        <f t="shared" si="1"/>
      </c>
      <c r="K7" s="116">
        <f>IF(E7="","",VLOOKUP(E7,'男子選手'!$B$2:$F$101,2,FALSE))</f>
      </c>
      <c r="L7" s="70">
        <f>IF(E7="","",VLOOKUP(E7,'男子選手'!$B$2:$F$101,5,FALSE))</f>
      </c>
      <c r="M7" s="70">
        <f>IF(E7="","",VLOOKUP(E7,'男子選手'!$B$2:$F$101,4,FALSE))</f>
      </c>
      <c r="N7" s="70" t="str">
        <f t="shared" si="2"/>
        <v>0.00000</v>
      </c>
      <c r="O7" s="71"/>
      <c r="P7" s="50"/>
    </row>
    <row r="8" spans="1:16" ht="13.5" customHeight="1" hidden="1">
      <c r="A8" s="59" t="s">
        <v>403</v>
      </c>
      <c r="B8" s="288"/>
      <c r="C8" s="60" t="str">
        <f>VLOOKUP(A8,'初期設定1'!$B$19:$C$22,2,FALSE)</f>
        <v>八種競技</v>
      </c>
      <c r="D8" s="67" t="str">
        <f>VLOOKUP(A8,'初期設定1'!$B$19:$D$24,3,FALSE)</f>
        <v>03C</v>
      </c>
      <c r="E8" s="4"/>
      <c r="F8" s="72"/>
      <c r="G8" s="290"/>
      <c r="H8" s="291"/>
      <c r="I8" s="115">
        <f t="shared" si="0"/>
      </c>
      <c r="J8" s="69">
        <f t="shared" si="1"/>
      </c>
      <c r="K8" s="116">
        <f>IF(E8="","",VLOOKUP(E8,'男子選手'!$B$2:$F$101,2,FALSE))</f>
      </c>
      <c r="L8" s="70">
        <f>IF(E8="","",VLOOKUP(E8,'男子選手'!$B$2:$F$101,5,FALSE))</f>
      </c>
      <c r="M8" s="70">
        <f>IF(E8="","",VLOOKUP(E8,'男子選手'!$B$2:$F$101,4,FALSE))</f>
      </c>
      <c r="N8" s="70" t="str">
        <f t="shared" si="2"/>
        <v>0.00000</v>
      </c>
      <c r="O8" s="71"/>
      <c r="P8" s="50"/>
    </row>
    <row r="9" spans="1:16" ht="13.5" customHeight="1" hidden="1">
      <c r="A9" s="59" t="s">
        <v>403</v>
      </c>
      <c r="B9" s="288"/>
      <c r="C9" s="60" t="str">
        <f>VLOOKUP(A9,'初期設定1'!$B$19:$C$22,2,FALSE)</f>
        <v>八種競技</v>
      </c>
      <c r="D9" s="67" t="str">
        <f>VLOOKUP(A9,'初期設定1'!$B$19:$D$24,3,FALSE)</f>
        <v>03C</v>
      </c>
      <c r="E9" s="4"/>
      <c r="F9" s="72"/>
      <c r="G9" s="290"/>
      <c r="H9" s="291"/>
      <c r="I9" s="115">
        <f t="shared" si="0"/>
      </c>
      <c r="J9" s="69">
        <f t="shared" si="1"/>
      </c>
      <c r="K9" s="116">
        <f>IF(E9="","",VLOOKUP(E9,'男子選手'!$B$2:$F$101,2,FALSE))</f>
      </c>
      <c r="L9" s="70">
        <f>IF(E9="","",VLOOKUP(E9,'男子選手'!$B$2:$F$101,5,FALSE))</f>
      </c>
      <c r="M9" s="70">
        <f>IF(E9="","",VLOOKUP(E9,'男子選手'!$B$2:$F$101,4,FALSE))</f>
      </c>
      <c r="N9" s="70" t="str">
        <f t="shared" si="2"/>
        <v>0.00000</v>
      </c>
      <c r="O9" s="71"/>
      <c r="P9" s="50"/>
    </row>
    <row r="10" spans="1:16" ht="13.5" customHeight="1" hidden="1">
      <c r="A10" s="59" t="s">
        <v>403</v>
      </c>
      <c r="B10" s="288"/>
      <c r="C10" s="60" t="str">
        <f>VLOOKUP(A10,'初期設定1'!$B$19:$C$22,2,FALSE)</f>
        <v>八種競技</v>
      </c>
      <c r="D10" s="67" t="str">
        <f>VLOOKUP(A10,'初期設定1'!$B$19:$D$24,3,FALSE)</f>
        <v>03C</v>
      </c>
      <c r="E10" s="4"/>
      <c r="F10" s="72"/>
      <c r="G10" s="290"/>
      <c r="H10" s="291"/>
      <c r="I10" s="115">
        <f t="shared" si="0"/>
      </c>
      <c r="J10" s="69">
        <f t="shared" si="1"/>
      </c>
      <c r="K10" s="116">
        <f>IF(E10="","",VLOOKUP(E10,'男子選手'!$B$2:$F$101,2,FALSE))</f>
      </c>
      <c r="L10" s="70">
        <f>IF(E10="","",VLOOKUP(E10,'男子選手'!$B$2:$F$101,5,FALSE))</f>
      </c>
      <c r="M10" s="70">
        <f>IF(E10="","",VLOOKUP(E10,'男子選手'!$B$2:$F$101,4,FALSE))</f>
      </c>
      <c r="N10" s="70" t="str">
        <f t="shared" si="2"/>
        <v>0.00000</v>
      </c>
      <c r="O10" s="71"/>
      <c r="P10" s="50"/>
    </row>
    <row r="11" spans="1:16" ht="13.5" customHeight="1" hidden="1">
      <c r="A11" s="59" t="s">
        <v>403</v>
      </c>
      <c r="B11" s="288"/>
      <c r="C11" s="60" t="str">
        <f>VLOOKUP(A11,'初期設定1'!$B$19:$C$22,2,FALSE)</f>
        <v>八種競技</v>
      </c>
      <c r="D11" s="67" t="str">
        <f>VLOOKUP(A11,'初期設定1'!$B$19:$D$24,3,FALSE)</f>
        <v>03C</v>
      </c>
      <c r="E11" s="4"/>
      <c r="F11" s="72"/>
      <c r="G11" s="290"/>
      <c r="H11" s="291"/>
      <c r="I11" s="115">
        <f t="shared" si="0"/>
      </c>
      <c r="J11" s="69">
        <f>IF(E11="","",E11)</f>
      </c>
      <c r="K11" s="116">
        <f>IF(E11="","",VLOOKUP(E11,'男子選手'!$B$2:$F$101,2,FALSE))</f>
      </c>
      <c r="L11" s="70">
        <f>IF(E11="","",VLOOKUP(E11,'男子選手'!$B$2:$F$101,5,FALSE))</f>
      </c>
      <c r="M11" s="70">
        <f>IF(E11="","",VLOOKUP(E11,'男子選手'!$B$2:$F$101,4,FALSE))</f>
      </c>
      <c r="N11" s="70" t="str">
        <f t="shared" si="2"/>
        <v>0.00000</v>
      </c>
      <c r="O11" s="71"/>
      <c r="P11" s="50"/>
    </row>
    <row r="12" spans="1:16" ht="13.5" customHeight="1" hidden="1">
      <c r="A12" s="59" t="s">
        <v>403</v>
      </c>
      <c r="B12" s="288"/>
      <c r="C12" s="60" t="str">
        <f>VLOOKUP(A12,'初期設定1'!$B$19:$C$22,2,FALSE)</f>
        <v>八種競技</v>
      </c>
      <c r="D12" s="67" t="str">
        <f>VLOOKUP(A12,'初期設定1'!$B$19:$D$24,3,FALSE)</f>
        <v>03C</v>
      </c>
      <c r="E12" s="4"/>
      <c r="F12" s="72"/>
      <c r="G12" s="290"/>
      <c r="H12" s="291"/>
      <c r="I12" s="115">
        <f t="shared" si="0"/>
      </c>
      <c r="J12" s="69">
        <f t="shared" si="1"/>
      </c>
      <c r="K12" s="116">
        <f>IF(E12="","",VLOOKUP(E12,'男子選手'!$B$2:$F$101,2,FALSE))</f>
      </c>
      <c r="L12" s="70">
        <f>IF(E12="","",VLOOKUP(E12,'男子選手'!$B$2:$F$101,5,FALSE))</f>
      </c>
      <c r="M12" s="70">
        <f>IF(E12="","",VLOOKUP(E12,'男子選手'!$B$2:$F$101,4,FALSE))</f>
      </c>
      <c r="N12" s="70" t="str">
        <f t="shared" si="2"/>
        <v>0.00000</v>
      </c>
      <c r="O12" s="71"/>
      <c r="P12" s="50"/>
    </row>
    <row r="13" spans="1:16" ht="13.5" customHeight="1" hidden="1">
      <c r="A13" s="59" t="s">
        <v>403</v>
      </c>
      <c r="B13" s="288"/>
      <c r="C13" s="60" t="str">
        <f>VLOOKUP(A13,'初期設定1'!$B$19:$C$22,2,FALSE)</f>
        <v>八種競技</v>
      </c>
      <c r="D13" s="67" t="str">
        <f>VLOOKUP(A13,'初期設定1'!$B$19:$D$24,3,FALSE)</f>
        <v>03C</v>
      </c>
      <c r="E13" s="4"/>
      <c r="F13" s="72"/>
      <c r="G13" s="290"/>
      <c r="H13" s="291"/>
      <c r="I13" s="115">
        <f t="shared" si="0"/>
      </c>
      <c r="J13" s="69">
        <f aca="true" t="shared" si="3" ref="J13:J23">IF(E13="","",E13)</f>
      </c>
      <c r="K13" s="116">
        <f>IF(E13="","",VLOOKUP(E13,'男子選手'!$B$2:$F$101,2,FALSE))</f>
      </c>
      <c r="L13" s="70">
        <f>IF(E13="","",VLOOKUP(E13,'男子選手'!$B$2:$F$101,5,FALSE))</f>
      </c>
      <c r="M13" s="70">
        <f>IF(E13="","",VLOOKUP(E13,'男子選手'!$B$2:$F$101,4,FALSE))</f>
      </c>
      <c r="N13" s="70" t="str">
        <f t="shared" si="2"/>
        <v>0.00000</v>
      </c>
      <c r="O13" s="71"/>
      <c r="P13" s="50"/>
    </row>
    <row r="14" spans="1:17" ht="13.5" customHeight="1" hidden="1">
      <c r="A14" s="59" t="s">
        <v>403</v>
      </c>
      <c r="B14" s="288"/>
      <c r="C14" s="60" t="str">
        <f>VLOOKUP(A14,'初期設定1'!$B$19:$C$22,2,FALSE)</f>
        <v>八種競技</v>
      </c>
      <c r="D14" s="67" t="str">
        <f>VLOOKUP(A14,'初期設定1'!$B$19:$D$24,3,FALSE)</f>
        <v>03C</v>
      </c>
      <c r="E14" s="4"/>
      <c r="F14" s="72"/>
      <c r="G14" s="290"/>
      <c r="H14" s="291"/>
      <c r="I14" s="115">
        <f t="shared" si="0"/>
      </c>
      <c r="J14" s="69">
        <f t="shared" si="3"/>
      </c>
      <c r="K14" s="116">
        <f>IF(E14="","",VLOOKUP(E14,'男子選手'!$B$2:$F$101,2,FALSE))</f>
      </c>
      <c r="L14" s="70">
        <f>IF(E14="","",VLOOKUP(E14,'男子選手'!$B$2:$F$101,5,FALSE))</f>
      </c>
      <c r="M14" s="70">
        <f>IF(E14="","",VLOOKUP(E14,'男子選手'!$B$2:$F$101,4,FALSE))</f>
      </c>
      <c r="N14" s="70" t="str">
        <f t="shared" si="2"/>
        <v>0.00000</v>
      </c>
      <c r="O14" s="71"/>
      <c r="P14" s="50"/>
      <c r="Q14" s="73"/>
    </row>
    <row r="15" spans="1:17" ht="13.5" customHeight="1" hidden="1">
      <c r="A15" s="59" t="s">
        <v>403</v>
      </c>
      <c r="B15" s="288"/>
      <c r="C15" s="60" t="str">
        <f>VLOOKUP(A15,'初期設定1'!$B$19:$C$22,2,FALSE)</f>
        <v>八種競技</v>
      </c>
      <c r="D15" s="67" t="str">
        <f>VLOOKUP(A15,'初期設定1'!$B$19:$D$24,3,FALSE)</f>
        <v>03C</v>
      </c>
      <c r="E15" s="4"/>
      <c r="F15" s="72"/>
      <c r="G15" s="290"/>
      <c r="H15" s="291"/>
      <c r="I15" s="115">
        <f t="shared" si="0"/>
      </c>
      <c r="J15" s="69">
        <f t="shared" si="3"/>
      </c>
      <c r="K15" s="116">
        <f>IF(E15="","",VLOOKUP(E15,'男子選手'!$B$2:$F$101,2,FALSE))</f>
      </c>
      <c r="L15" s="70">
        <f>IF(E15="","",VLOOKUP(E15,'男子選手'!$B$2:$F$101,5,FALSE))</f>
      </c>
      <c r="M15" s="70">
        <f>IF(E15="","",VLOOKUP(E15,'男子選手'!$B$2:$F$101,4,FALSE))</f>
      </c>
      <c r="N15" s="70" t="str">
        <f t="shared" si="2"/>
        <v>0.00000</v>
      </c>
      <c r="O15" s="71"/>
      <c r="P15" s="50"/>
      <c r="Q15" s="73"/>
    </row>
    <row r="16" spans="1:17" ht="13.5" customHeight="1" hidden="1">
      <c r="A16" s="59" t="s">
        <v>403</v>
      </c>
      <c r="B16" s="288"/>
      <c r="C16" s="60" t="str">
        <f>VLOOKUP(A16,'初期設定1'!$B$19:$C$22,2,FALSE)</f>
        <v>八種競技</v>
      </c>
      <c r="D16" s="67" t="str">
        <f>VLOOKUP(A16,'初期設定1'!$B$19:$D$24,3,FALSE)</f>
        <v>03C</v>
      </c>
      <c r="E16" s="4"/>
      <c r="F16" s="72"/>
      <c r="G16" s="290"/>
      <c r="H16" s="291"/>
      <c r="I16" s="115">
        <f t="shared" si="0"/>
      </c>
      <c r="J16" s="69">
        <f t="shared" si="3"/>
      </c>
      <c r="K16" s="116">
        <f>IF(E16="","",VLOOKUP(E16,'男子選手'!$B$2:$F$101,2,FALSE))</f>
      </c>
      <c r="L16" s="70">
        <f>IF(E16="","",VLOOKUP(E16,'男子選手'!$B$2:$F$101,5,FALSE))</f>
      </c>
      <c r="M16" s="70">
        <f>IF(E16="","",VLOOKUP(E16,'男子選手'!$B$2:$F$101,4,FALSE))</f>
      </c>
      <c r="N16" s="70" t="str">
        <f t="shared" si="2"/>
        <v>0.00000</v>
      </c>
      <c r="O16" s="71"/>
      <c r="P16" s="50"/>
      <c r="Q16" s="73"/>
    </row>
    <row r="17" spans="1:17" ht="13.5" customHeight="1" hidden="1">
      <c r="A17" s="59" t="s">
        <v>403</v>
      </c>
      <c r="B17" s="288"/>
      <c r="C17" s="60" t="str">
        <f>VLOOKUP(A17,'初期設定1'!$B$19:$C$22,2,FALSE)</f>
        <v>八種競技</v>
      </c>
      <c r="D17" s="67" t="str">
        <f>VLOOKUP(A17,'初期設定1'!$B$19:$D$24,3,FALSE)</f>
        <v>03C</v>
      </c>
      <c r="E17" s="4"/>
      <c r="F17" s="72"/>
      <c r="G17" s="290"/>
      <c r="H17" s="291"/>
      <c r="I17" s="115">
        <f t="shared" si="0"/>
      </c>
      <c r="J17" s="69">
        <f t="shared" si="3"/>
      </c>
      <c r="K17" s="116">
        <f>IF(E17="","",VLOOKUP(E17,'男子選手'!$B$2:$F$101,2,FALSE))</f>
      </c>
      <c r="L17" s="70">
        <f>IF(E17="","",VLOOKUP(E17,'男子選手'!$B$2:$F$101,5,FALSE))</f>
      </c>
      <c r="M17" s="70">
        <f>IF(E17="","",VLOOKUP(E17,'男子選手'!$B$2:$F$101,4,FALSE))</f>
      </c>
      <c r="N17" s="70" t="str">
        <f t="shared" si="2"/>
        <v>0.00000</v>
      </c>
      <c r="O17" s="71"/>
      <c r="P17" s="50"/>
      <c r="Q17" s="73"/>
    </row>
    <row r="18" spans="1:17" ht="13.5" customHeight="1" hidden="1">
      <c r="A18" s="59" t="s">
        <v>403</v>
      </c>
      <c r="B18" s="288"/>
      <c r="C18" s="60" t="str">
        <f>VLOOKUP(A18,'初期設定1'!$B$19:$C$22,2,FALSE)</f>
        <v>八種競技</v>
      </c>
      <c r="D18" s="67" t="str">
        <f>VLOOKUP(A18,'初期設定1'!$B$19:$D$24,3,FALSE)</f>
        <v>03C</v>
      </c>
      <c r="E18" s="4"/>
      <c r="F18" s="72"/>
      <c r="G18" s="290"/>
      <c r="H18" s="291"/>
      <c r="I18" s="115">
        <f t="shared" si="0"/>
      </c>
      <c r="J18" s="69">
        <f t="shared" si="3"/>
      </c>
      <c r="K18" s="116">
        <f>IF(E18="","",VLOOKUP(E18,'男子選手'!$B$2:$F$101,2,FALSE))</f>
      </c>
      <c r="L18" s="70">
        <f>IF(E18="","",VLOOKUP(E18,'男子選手'!$B$2:$F$101,5,FALSE))</f>
      </c>
      <c r="M18" s="70">
        <f>IF(E18="","",VLOOKUP(E18,'男子選手'!$B$2:$F$101,4,FALSE))</f>
      </c>
      <c r="N18" s="70" t="str">
        <f t="shared" si="2"/>
        <v>0.00000</v>
      </c>
      <c r="O18" s="71"/>
      <c r="P18" s="50"/>
      <c r="Q18" s="73"/>
    </row>
    <row r="19" spans="1:17" ht="13.5" customHeight="1" hidden="1">
      <c r="A19" s="59" t="s">
        <v>403</v>
      </c>
      <c r="B19" s="288"/>
      <c r="C19" s="60" t="str">
        <f>VLOOKUP(A19,'初期設定1'!$B$19:$C$22,2,FALSE)</f>
        <v>八種競技</v>
      </c>
      <c r="D19" s="67" t="str">
        <f>VLOOKUP(A19,'初期設定1'!$B$19:$D$24,3,FALSE)</f>
        <v>03C</v>
      </c>
      <c r="E19" s="4"/>
      <c r="F19" s="72"/>
      <c r="G19" s="290"/>
      <c r="H19" s="291"/>
      <c r="I19" s="115">
        <f t="shared" si="0"/>
      </c>
      <c r="J19" s="69">
        <f t="shared" si="3"/>
      </c>
      <c r="K19" s="116">
        <f>IF(E19="","",VLOOKUP(E19,'男子選手'!$B$2:$F$101,2,FALSE))</f>
      </c>
      <c r="L19" s="70">
        <f>IF(E19="","",VLOOKUP(E19,'男子選手'!$B$2:$F$101,5,FALSE))</f>
      </c>
      <c r="M19" s="70">
        <f>IF(E19="","",VLOOKUP(E19,'男子選手'!$B$2:$F$101,4,FALSE))</f>
      </c>
      <c r="N19" s="70" t="str">
        <f t="shared" si="2"/>
        <v>0.00000</v>
      </c>
      <c r="O19" s="71"/>
      <c r="P19" s="50"/>
      <c r="Q19" s="73"/>
    </row>
    <row r="20" spans="1:17" ht="13.5" customHeight="1" hidden="1">
      <c r="A20" s="59" t="s">
        <v>403</v>
      </c>
      <c r="B20" s="288"/>
      <c r="C20" s="60" t="str">
        <f>VLOOKUP(A20,'初期設定1'!$B$19:$C$22,2,FALSE)</f>
        <v>八種競技</v>
      </c>
      <c r="D20" s="67" t="str">
        <f>VLOOKUP(A20,'初期設定1'!$B$19:$D$24,3,FALSE)</f>
        <v>03C</v>
      </c>
      <c r="E20" s="4"/>
      <c r="F20" s="72"/>
      <c r="G20" s="290"/>
      <c r="H20" s="291"/>
      <c r="I20" s="115">
        <f t="shared" si="0"/>
      </c>
      <c r="J20" s="69">
        <f t="shared" si="3"/>
      </c>
      <c r="K20" s="116">
        <f>IF(E20="","",VLOOKUP(E20,'男子選手'!$B$2:$F$101,2,FALSE))</f>
      </c>
      <c r="L20" s="70">
        <f>IF(E20="","",VLOOKUP(E20,'男子選手'!$B$2:$F$101,5,FALSE))</f>
      </c>
      <c r="M20" s="70">
        <f>IF(E20="","",VLOOKUP(E20,'男子選手'!$B$2:$F$101,4,FALSE))</f>
      </c>
      <c r="N20" s="70" t="str">
        <f t="shared" si="2"/>
        <v>0.00000</v>
      </c>
      <c r="O20" s="71"/>
      <c r="P20" s="50"/>
      <c r="Q20" s="73"/>
    </row>
    <row r="21" spans="1:17" ht="13.5" customHeight="1" hidden="1">
      <c r="A21" s="59" t="s">
        <v>403</v>
      </c>
      <c r="B21" s="288"/>
      <c r="C21" s="60" t="str">
        <f>VLOOKUP(A21,'初期設定1'!$B$19:$C$22,2,FALSE)</f>
        <v>八種競技</v>
      </c>
      <c r="D21" s="67" t="str">
        <f>VLOOKUP(A21,'初期設定1'!$B$19:$D$24,3,FALSE)</f>
        <v>03C</v>
      </c>
      <c r="E21" s="4"/>
      <c r="F21" s="72"/>
      <c r="G21" s="290"/>
      <c r="H21" s="291"/>
      <c r="I21" s="115">
        <f t="shared" si="0"/>
      </c>
      <c r="J21" s="69">
        <f t="shared" si="3"/>
      </c>
      <c r="K21" s="116">
        <f>IF(E21="","",VLOOKUP(E21,'男子選手'!$B$2:$F$101,2,FALSE))</f>
      </c>
      <c r="L21" s="70">
        <f>IF(E21="","",VLOOKUP(E21,'男子選手'!$B$2:$F$101,5,FALSE))</f>
      </c>
      <c r="M21" s="70">
        <f>IF(E21="","",VLOOKUP(E21,'男子選手'!$B$2:$F$101,4,FALSE))</f>
      </c>
      <c r="N21" s="70" t="str">
        <f t="shared" si="2"/>
        <v>0.00000</v>
      </c>
      <c r="O21" s="71"/>
      <c r="P21" s="50"/>
      <c r="Q21" s="73"/>
    </row>
    <row r="22" spans="1:17" ht="13.5" customHeight="1" hidden="1">
      <c r="A22" s="59" t="s">
        <v>403</v>
      </c>
      <c r="B22" s="288"/>
      <c r="C22" s="60" t="str">
        <f>VLOOKUP(A22,'初期設定1'!$B$19:$C$22,2,FALSE)</f>
        <v>八種競技</v>
      </c>
      <c r="D22" s="67" t="str">
        <f>VLOOKUP(A22,'初期設定1'!$B$19:$D$24,3,FALSE)</f>
        <v>03C</v>
      </c>
      <c r="E22" s="4"/>
      <c r="F22" s="72"/>
      <c r="G22" s="290"/>
      <c r="H22" s="291"/>
      <c r="I22" s="115">
        <f t="shared" si="0"/>
      </c>
      <c r="J22" s="69">
        <f t="shared" si="3"/>
      </c>
      <c r="K22" s="116">
        <f>IF(E22="","",VLOOKUP(E22,'男子選手'!$B$2:$F$101,2,FALSE))</f>
      </c>
      <c r="L22" s="70">
        <f>IF(E22="","",VLOOKUP(E22,'男子選手'!$B$2:$F$101,5,FALSE))</f>
      </c>
      <c r="M22" s="70">
        <f>IF(E22="","",VLOOKUP(E22,'男子選手'!$B$2:$F$101,4,FALSE))</f>
      </c>
      <c r="N22" s="70" t="str">
        <f t="shared" si="2"/>
        <v>0.00000</v>
      </c>
      <c r="O22" s="71"/>
      <c r="P22" s="50"/>
      <c r="Q22" s="73"/>
    </row>
    <row r="23" spans="1:17" ht="13.5" customHeight="1" hidden="1" thickBot="1">
      <c r="A23" s="59" t="s">
        <v>403</v>
      </c>
      <c r="B23" s="288"/>
      <c r="C23" s="79" t="str">
        <f>VLOOKUP(A23,'初期設定1'!$B$19:$C$22,2,FALSE)</f>
        <v>八種競技</v>
      </c>
      <c r="D23" s="172" t="str">
        <f>VLOOKUP(A23,'初期設定1'!$B$19:$D$24,3,FALSE)</f>
        <v>03C</v>
      </c>
      <c r="E23" s="173"/>
      <c r="F23" s="174"/>
      <c r="G23" s="292"/>
      <c r="H23" s="293"/>
      <c r="I23" s="175">
        <f t="shared" si="0"/>
      </c>
      <c r="J23" s="176">
        <f t="shared" si="3"/>
      </c>
      <c r="K23" s="177">
        <f>IF(E23="","",VLOOKUP(E23,'男子選手'!$B$2:$F$101,2,FALSE))</f>
      </c>
      <c r="L23" s="178">
        <f>IF(E23="","",VLOOKUP(E23,'男子選手'!$B$2:$F$101,5,FALSE))</f>
      </c>
      <c r="M23" s="178">
        <f>IF(E23="","",VLOOKUP(E23,'男子選手'!$B$2:$F$101,4,FALSE))</f>
      </c>
      <c r="N23" s="178" t="str">
        <f>FIXED((F23*10000+G23*100+H23)/10000000,5)</f>
        <v>0.00000</v>
      </c>
      <c r="O23" s="179"/>
      <c r="P23" s="50"/>
      <c r="Q23" s="73"/>
    </row>
    <row r="24" spans="1:16" ht="13.5" customHeight="1" thickTop="1">
      <c r="A24" s="76" t="s">
        <v>402</v>
      </c>
      <c r="B24" s="288"/>
      <c r="C24" s="75" t="str">
        <f>VLOOKUP(A24,'初期設定1'!$B$19:$C$22,2,FALSE)</f>
        <v>男ｽﾌﾟﾘﾝﾄ
ﾄﾗｲｱｽﾛﾝ</v>
      </c>
      <c r="D24" s="67" t="str">
        <f>VLOOKUP(A24,'初期設定1'!$B$19:$D$24,3,FALSE)</f>
        <v>01T</v>
      </c>
      <c r="E24" s="4"/>
      <c r="F24" s="72"/>
      <c r="G24" s="8"/>
      <c r="H24" s="8"/>
      <c r="I24" s="68">
        <f>IF(AND(F24="",G24="",H24=""),"",IF(D24="01T",IF(F24="",G24&amp;""""&amp;H24,F24&amp;"'"&amp;G24&amp;""""&amp;H24),IF(D24="02F",G24&amp;"m"&amp;H24,H24&amp;"点")))</f>
      </c>
      <c r="J24" s="69">
        <f>IF(E24="","",E24)</f>
      </c>
      <c r="K24" s="171">
        <f>IF(E24="","",VLOOKUP(E24,'男子選手'!$B$2:$F$101,2,FALSE))</f>
      </c>
      <c r="L24" s="70">
        <f>IF(E24="","",VLOOKUP(E24,'男子選手'!$B$2:$F$101,5,FALSE))</f>
      </c>
      <c r="M24" s="70">
        <f>IF(E24="","",VLOOKUP(E24,'男子選手'!$B$2:$F$101,4,FALSE))</f>
      </c>
      <c r="N24" s="70" t="str">
        <f>FIXED((F24*10000+G24*100+H24)/10000000,7)</f>
        <v>0.0000000</v>
      </c>
      <c r="O24" s="77"/>
      <c r="P24" s="50"/>
    </row>
    <row r="25" spans="1:16" ht="13.5" customHeight="1">
      <c r="A25" s="59" t="s">
        <v>402</v>
      </c>
      <c r="B25" s="288"/>
      <c r="C25" s="75" t="str">
        <f>VLOOKUP(A25,'初期設定1'!$B$19:$C$22,2,FALSE)</f>
        <v>男ｽﾌﾟﾘﾝﾄ
ﾄﾗｲｱｽﾛﾝ</v>
      </c>
      <c r="D25" s="67" t="str">
        <f>VLOOKUP(A25,'初期設定1'!$B$19:$D$24,3,FALSE)</f>
        <v>01T</v>
      </c>
      <c r="E25" s="4"/>
      <c r="F25" s="72"/>
      <c r="G25" s="8"/>
      <c r="H25" s="8"/>
      <c r="I25" s="68">
        <f aca="true" t="shared" si="4" ref="I25:I32">IF(AND(F25="",G25="",H25=""),"",IF(D25="01T",IF(F25="",G25&amp;""""&amp;H25,F25&amp;"'"&amp;G25&amp;""""&amp;H25),IF(D25="02F",G25&amp;"m"&amp;H25,H25&amp;"点")))</f>
      </c>
      <c r="J25" s="69">
        <f aca="true" t="shared" si="5" ref="J25:J32">IF(E25="","",E25)</f>
      </c>
      <c r="K25" s="116">
        <f>IF(E25="","",VLOOKUP(E25,'男子選手'!$B$2:$F$101,2,FALSE))</f>
      </c>
      <c r="L25" s="70">
        <f>IF(E25="","",VLOOKUP(E25,'男子選手'!$B$2:$F$101,5,FALSE))</f>
      </c>
      <c r="M25" s="70">
        <f>IF(E25="","",VLOOKUP(E25,'男子選手'!$B$2:$F$101,4,FALSE))</f>
      </c>
      <c r="N25" s="70" t="str">
        <f aca="true" t="shared" si="6" ref="N25:N32">FIXED((F25*10000+G25*100+H25)/10000000,7)</f>
        <v>0.0000000</v>
      </c>
      <c r="O25" s="77"/>
      <c r="P25" s="50"/>
    </row>
    <row r="26" spans="1:16" ht="13.5" customHeight="1">
      <c r="A26" s="59" t="s">
        <v>402</v>
      </c>
      <c r="B26" s="288"/>
      <c r="C26" s="75" t="str">
        <f>VLOOKUP(A26,'初期設定1'!$B$19:$C$22,2,FALSE)</f>
        <v>男ｽﾌﾟﾘﾝﾄ
ﾄﾗｲｱｽﾛﾝ</v>
      </c>
      <c r="D26" s="67" t="str">
        <f>VLOOKUP(A26,'初期設定1'!$B$19:$D$24,3,FALSE)</f>
        <v>01T</v>
      </c>
      <c r="E26" s="4"/>
      <c r="F26" s="72"/>
      <c r="G26" s="8"/>
      <c r="H26" s="8"/>
      <c r="I26" s="68">
        <f t="shared" si="4"/>
      </c>
      <c r="J26" s="69">
        <f t="shared" si="5"/>
      </c>
      <c r="K26" s="116">
        <f>IF(E26="","",VLOOKUP(E26,'男子選手'!$B$2:$F$101,2,FALSE))</f>
      </c>
      <c r="L26" s="70">
        <f>IF(E26="","",VLOOKUP(E26,'男子選手'!$B$2:$F$101,5,FALSE))</f>
      </c>
      <c r="M26" s="70">
        <f>IF(E26="","",VLOOKUP(E26,'男子選手'!$B$2:$F$101,4,FALSE))</f>
      </c>
      <c r="N26" s="70" t="str">
        <f t="shared" si="6"/>
        <v>0.0000000</v>
      </c>
      <c r="O26" s="77"/>
      <c r="P26" s="50"/>
    </row>
    <row r="27" spans="1:16" ht="13.5" customHeight="1">
      <c r="A27" s="59" t="s">
        <v>402</v>
      </c>
      <c r="B27" s="288"/>
      <c r="C27" s="75" t="str">
        <f>VLOOKUP(A27,'初期設定1'!$B$19:$C$22,2,FALSE)</f>
        <v>男ｽﾌﾟﾘﾝﾄ
ﾄﾗｲｱｽﾛﾝ</v>
      </c>
      <c r="D27" s="67" t="str">
        <f>VLOOKUP(A27,'初期設定1'!$B$19:$D$24,3,FALSE)</f>
        <v>01T</v>
      </c>
      <c r="E27" s="4"/>
      <c r="F27" s="72"/>
      <c r="G27" s="8"/>
      <c r="H27" s="8"/>
      <c r="I27" s="68">
        <f t="shared" si="4"/>
      </c>
      <c r="J27" s="69">
        <f t="shared" si="5"/>
      </c>
      <c r="K27" s="116">
        <f>IF(E27="","",VLOOKUP(E27,'男子選手'!$B$2:$F$101,2,FALSE))</f>
      </c>
      <c r="L27" s="70">
        <f>IF(E27="","",VLOOKUP(E27,'男子選手'!$B$2:$F$101,5,FALSE))</f>
      </c>
      <c r="M27" s="70">
        <f>IF(E27="","",VLOOKUP(E27,'男子選手'!$B$2:$F$101,4,FALSE))</f>
      </c>
      <c r="N27" s="70" t="str">
        <f t="shared" si="6"/>
        <v>0.0000000</v>
      </c>
      <c r="O27" s="77"/>
      <c r="P27" s="50"/>
    </row>
    <row r="28" spans="1:16" ht="13.5" customHeight="1">
      <c r="A28" s="59" t="s">
        <v>402</v>
      </c>
      <c r="B28" s="288"/>
      <c r="C28" s="75" t="str">
        <f>VLOOKUP(A28,'初期設定1'!$B$19:$C$22,2,FALSE)</f>
        <v>男ｽﾌﾟﾘﾝﾄ
ﾄﾗｲｱｽﾛﾝ</v>
      </c>
      <c r="D28" s="67" t="str">
        <f>VLOOKUP(A28,'初期設定1'!$B$19:$D$24,3,FALSE)</f>
        <v>01T</v>
      </c>
      <c r="E28" s="4"/>
      <c r="F28" s="72"/>
      <c r="G28" s="8"/>
      <c r="H28" s="8"/>
      <c r="I28" s="68">
        <f t="shared" si="4"/>
      </c>
      <c r="J28" s="69">
        <f t="shared" si="5"/>
      </c>
      <c r="K28" s="116">
        <f>IF(E28="","",VLOOKUP(E28,'男子選手'!$B$2:$F$101,2,FALSE))</f>
      </c>
      <c r="L28" s="70">
        <f>IF(E28="","",VLOOKUP(E28,'男子選手'!$B$2:$F$101,5,FALSE))</f>
      </c>
      <c r="M28" s="70">
        <f>IF(E28="","",VLOOKUP(E28,'男子選手'!$B$2:$F$101,4,FALSE))</f>
      </c>
      <c r="N28" s="70" t="str">
        <f t="shared" si="6"/>
        <v>0.0000000</v>
      </c>
      <c r="O28" s="77"/>
      <c r="P28" s="50"/>
    </row>
    <row r="29" spans="1:16" ht="13.5" customHeight="1">
      <c r="A29" s="59" t="s">
        <v>402</v>
      </c>
      <c r="B29" s="288"/>
      <c r="C29" s="75" t="str">
        <f>VLOOKUP(A29,'初期設定1'!$B$19:$C$22,2,FALSE)</f>
        <v>男ｽﾌﾟﾘﾝﾄ
ﾄﾗｲｱｽﾛﾝ</v>
      </c>
      <c r="D29" s="67" t="str">
        <f>VLOOKUP(A29,'初期設定1'!$B$19:$D$24,3,FALSE)</f>
        <v>01T</v>
      </c>
      <c r="E29" s="4"/>
      <c r="F29" s="72"/>
      <c r="G29" s="8"/>
      <c r="H29" s="8"/>
      <c r="I29" s="68">
        <f t="shared" si="4"/>
      </c>
      <c r="J29" s="69">
        <f t="shared" si="5"/>
      </c>
      <c r="K29" s="116">
        <f>IF(E29="","",VLOOKUP(E29,'男子選手'!$B$2:$F$101,2,FALSE))</f>
      </c>
      <c r="L29" s="70">
        <f>IF(E29="","",VLOOKUP(E29,'男子選手'!$B$2:$F$101,5,FALSE))</f>
      </c>
      <c r="M29" s="70">
        <f>IF(E29="","",VLOOKUP(E29,'男子選手'!$B$2:$F$101,4,FALSE))</f>
      </c>
      <c r="N29" s="70" t="str">
        <f t="shared" si="6"/>
        <v>0.0000000</v>
      </c>
      <c r="O29" s="77"/>
      <c r="P29" s="50"/>
    </row>
    <row r="30" spans="1:16" ht="13.5" customHeight="1">
      <c r="A30" s="59" t="s">
        <v>402</v>
      </c>
      <c r="B30" s="288"/>
      <c r="C30" s="75" t="str">
        <f>VLOOKUP(A30,'初期設定1'!$B$19:$C$22,2,FALSE)</f>
        <v>男ｽﾌﾟﾘﾝﾄ
ﾄﾗｲｱｽﾛﾝ</v>
      </c>
      <c r="D30" s="67" t="str">
        <f>VLOOKUP(A30,'初期設定1'!$B$19:$D$24,3,FALSE)</f>
        <v>01T</v>
      </c>
      <c r="E30" s="4"/>
      <c r="F30" s="72"/>
      <c r="G30" s="8"/>
      <c r="H30" s="8"/>
      <c r="I30" s="68">
        <f t="shared" si="4"/>
      </c>
      <c r="J30" s="69">
        <f t="shared" si="5"/>
      </c>
      <c r="K30" s="116">
        <f>IF(E30="","",VLOOKUP(E30,'男子選手'!$B$2:$F$101,2,FALSE))</f>
      </c>
      <c r="L30" s="70">
        <f>IF(E30="","",VLOOKUP(E30,'男子選手'!$B$2:$F$101,5,FALSE))</f>
      </c>
      <c r="M30" s="70">
        <f>IF(E30="","",VLOOKUP(E30,'男子選手'!$B$2:$F$101,4,FALSE))</f>
      </c>
      <c r="N30" s="70" t="str">
        <f t="shared" si="6"/>
        <v>0.0000000</v>
      </c>
      <c r="O30" s="77"/>
      <c r="P30" s="50"/>
    </row>
    <row r="31" spans="1:16" ht="13.5" customHeight="1">
      <c r="A31" s="59" t="s">
        <v>402</v>
      </c>
      <c r="B31" s="288"/>
      <c r="C31" s="75" t="str">
        <f>VLOOKUP(A31,'初期設定1'!$B$19:$C$22,2,FALSE)</f>
        <v>男ｽﾌﾟﾘﾝﾄ
ﾄﾗｲｱｽﾛﾝ</v>
      </c>
      <c r="D31" s="67" t="str">
        <f>VLOOKUP(A31,'初期設定1'!$B$19:$D$24,3,FALSE)</f>
        <v>01T</v>
      </c>
      <c r="E31" s="4"/>
      <c r="F31" s="72"/>
      <c r="G31" s="8"/>
      <c r="H31" s="8"/>
      <c r="I31" s="68">
        <f t="shared" si="4"/>
      </c>
      <c r="J31" s="69">
        <f t="shared" si="5"/>
      </c>
      <c r="K31" s="116">
        <f>IF(E31="","",VLOOKUP(E31,'男子選手'!$B$2:$F$101,2,FALSE))</f>
      </c>
      <c r="L31" s="70">
        <f>IF(E31="","",VLOOKUP(E31,'男子選手'!$B$2:$F$101,5,FALSE))</f>
      </c>
      <c r="M31" s="70">
        <f>IF(E31="","",VLOOKUP(E31,'男子選手'!$B$2:$F$101,4,FALSE))</f>
      </c>
      <c r="N31" s="70" t="str">
        <f t="shared" si="6"/>
        <v>0.0000000</v>
      </c>
      <c r="O31" s="77"/>
      <c r="P31" s="50"/>
    </row>
    <row r="32" spans="1:16" ht="13.5" customHeight="1">
      <c r="A32" s="59" t="s">
        <v>402</v>
      </c>
      <c r="B32" s="288"/>
      <c r="C32" s="75" t="str">
        <f>VLOOKUP(A32,'初期設定1'!$B$19:$C$22,2,FALSE)</f>
        <v>男ｽﾌﾟﾘﾝﾄ
ﾄﾗｲｱｽﾛﾝ</v>
      </c>
      <c r="D32" s="67" t="str">
        <f>VLOOKUP(A32,'初期設定1'!$B$19:$D$24,3,FALSE)</f>
        <v>01T</v>
      </c>
      <c r="E32" s="4"/>
      <c r="F32" s="72"/>
      <c r="G32" s="8"/>
      <c r="H32" s="8"/>
      <c r="I32" s="68">
        <f t="shared" si="4"/>
      </c>
      <c r="J32" s="69">
        <f t="shared" si="5"/>
      </c>
      <c r="K32" s="116">
        <f>IF(E32="","",VLOOKUP(E32,'男子選手'!$B$2:$F$101,2,FALSE))</f>
      </c>
      <c r="L32" s="70">
        <f>IF(E32="","",VLOOKUP(E32,'男子選手'!$B$2:$F$101,5,FALSE))</f>
      </c>
      <c r="M32" s="70">
        <f>IF(E32="","",VLOOKUP(E32,'男子選手'!$B$2:$F$101,4,FALSE))</f>
      </c>
      <c r="N32" s="70" t="str">
        <f t="shared" si="6"/>
        <v>0.0000000</v>
      </c>
      <c r="O32" s="77"/>
      <c r="P32" s="50"/>
    </row>
    <row r="33" spans="1:16" ht="13.5" customHeight="1">
      <c r="A33" s="59" t="s">
        <v>402</v>
      </c>
      <c r="B33" s="288"/>
      <c r="C33" s="75" t="str">
        <f>VLOOKUP(A33,'初期設定1'!$B$19:$C$22,2,FALSE)</f>
        <v>男ｽﾌﾟﾘﾝﾄ
ﾄﾗｲｱｽﾛﾝ</v>
      </c>
      <c r="D33" s="67" t="str">
        <f>VLOOKUP(A33,'初期設定1'!$B$19:$D$24,3,FALSE)</f>
        <v>01T</v>
      </c>
      <c r="E33" s="4"/>
      <c r="F33" s="72"/>
      <c r="G33" s="8"/>
      <c r="H33" s="8"/>
      <c r="I33" s="68">
        <f aca="true" t="shared" si="7" ref="I33:I53">IF(AND(F33="",G33="",H33=""),"",IF(D33="01T",IF(F33="",G33&amp;""""&amp;H33,F33&amp;"'"&amp;G33&amp;""""&amp;H33),IF(D33="02F",G33&amp;"m"&amp;H33,H33&amp;"点")))</f>
      </c>
      <c r="J33" s="69">
        <f aca="true" t="shared" si="8" ref="J33:J53">IF(E33="","",E33)</f>
      </c>
      <c r="K33" s="116">
        <f>IF(E33="","",VLOOKUP(E33,'男子選手'!$B$2:$F$101,2,FALSE))</f>
      </c>
      <c r="L33" s="70">
        <f>IF(E33="","",VLOOKUP(E33,'男子選手'!$B$2:$F$101,5,FALSE))</f>
      </c>
      <c r="M33" s="70">
        <f>IF(E33="","",VLOOKUP(E33,'男子選手'!$B$2:$F$101,4,FALSE))</f>
      </c>
      <c r="N33" s="70" t="str">
        <f aca="true" t="shared" si="9" ref="N33:N53">FIXED((F33*10000+G33*100+H33)/10000000,7)</f>
        <v>0.0000000</v>
      </c>
      <c r="O33" s="77"/>
      <c r="P33" s="50"/>
    </row>
    <row r="34" spans="1:16" ht="13.5" customHeight="1">
      <c r="A34" s="59" t="s">
        <v>402</v>
      </c>
      <c r="B34" s="288"/>
      <c r="C34" s="75" t="str">
        <f>VLOOKUP(A34,'初期設定1'!$B$19:$C$22,2,FALSE)</f>
        <v>男ｽﾌﾟﾘﾝﾄ
ﾄﾗｲｱｽﾛﾝ</v>
      </c>
      <c r="D34" s="67" t="str">
        <f>VLOOKUP(A34,'初期設定1'!$B$19:$D$24,3,FALSE)</f>
        <v>01T</v>
      </c>
      <c r="E34" s="4"/>
      <c r="F34" s="72"/>
      <c r="G34" s="8"/>
      <c r="H34" s="8"/>
      <c r="I34" s="68">
        <f t="shared" si="7"/>
      </c>
      <c r="J34" s="69">
        <f t="shared" si="8"/>
      </c>
      <c r="K34" s="116">
        <f>IF(E34="","",VLOOKUP(E34,'男子選手'!$B$2:$F$101,2,FALSE))</f>
      </c>
      <c r="L34" s="70">
        <f>IF(E34="","",VLOOKUP(E34,'男子選手'!$B$2:$F$101,5,FALSE))</f>
      </c>
      <c r="M34" s="70">
        <f>IF(E34="","",VLOOKUP(E34,'男子選手'!$B$2:$F$101,4,FALSE))</f>
      </c>
      <c r="N34" s="70" t="str">
        <f t="shared" si="9"/>
        <v>0.0000000</v>
      </c>
      <c r="O34" s="77"/>
      <c r="P34" s="50"/>
    </row>
    <row r="35" spans="1:16" ht="13.5" customHeight="1">
      <c r="A35" s="59" t="s">
        <v>402</v>
      </c>
      <c r="B35" s="288"/>
      <c r="C35" s="75" t="str">
        <f>VLOOKUP(A35,'初期設定1'!$B$19:$C$22,2,FALSE)</f>
        <v>男ｽﾌﾟﾘﾝﾄ
ﾄﾗｲｱｽﾛﾝ</v>
      </c>
      <c r="D35" s="67" t="str">
        <f>VLOOKUP(A35,'初期設定1'!$B$19:$D$24,3,FALSE)</f>
        <v>01T</v>
      </c>
      <c r="E35" s="4"/>
      <c r="F35" s="72"/>
      <c r="G35" s="8"/>
      <c r="H35" s="8"/>
      <c r="I35" s="68">
        <f t="shared" si="7"/>
      </c>
      <c r="J35" s="69">
        <f t="shared" si="8"/>
      </c>
      <c r="K35" s="116">
        <f>IF(E35="","",VLOOKUP(E35,'男子選手'!$B$2:$F$101,2,FALSE))</f>
      </c>
      <c r="L35" s="70">
        <f>IF(E35="","",VLOOKUP(E35,'男子選手'!$B$2:$F$101,5,FALSE))</f>
      </c>
      <c r="M35" s="70">
        <f>IF(E35="","",VLOOKUP(E35,'男子選手'!$B$2:$F$101,4,FALSE))</f>
      </c>
      <c r="N35" s="70" t="str">
        <f t="shared" si="9"/>
        <v>0.0000000</v>
      </c>
      <c r="O35" s="77"/>
      <c r="P35" s="50"/>
    </row>
    <row r="36" spans="1:16" ht="13.5" customHeight="1">
      <c r="A36" s="59" t="s">
        <v>402</v>
      </c>
      <c r="B36" s="288"/>
      <c r="C36" s="75" t="str">
        <f>VLOOKUP(A36,'初期設定1'!$B$19:$C$22,2,FALSE)</f>
        <v>男ｽﾌﾟﾘﾝﾄ
ﾄﾗｲｱｽﾛﾝ</v>
      </c>
      <c r="D36" s="67" t="str">
        <f>VLOOKUP(A36,'初期設定1'!$B$19:$D$24,3,FALSE)</f>
        <v>01T</v>
      </c>
      <c r="E36" s="4"/>
      <c r="F36" s="72"/>
      <c r="G36" s="8"/>
      <c r="H36" s="8"/>
      <c r="I36" s="68">
        <f t="shared" si="7"/>
      </c>
      <c r="J36" s="69">
        <f t="shared" si="8"/>
      </c>
      <c r="K36" s="116">
        <f>IF(E36="","",VLOOKUP(E36,'男子選手'!$B$2:$F$101,2,FALSE))</f>
      </c>
      <c r="L36" s="70">
        <f>IF(E36="","",VLOOKUP(E36,'男子選手'!$B$2:$F$101,5,FALSE))</f>
      </c>
      <c r="M36" s="70">
        <f>IF(E36="","",VLOOKUP(E36,'男子選手'!$B$2:$F$101,4,FALSE))</f>
      </c>
      <c r="N36" s="70" t="str">
        <f t="shared" si="9"/>
        <v>0.0000000</v>
      </c>
      <c r="O36" s="77"/>
      <c r="P36" s="50"/>
    </row>
    <row r="37" spans="1:16" ht="13.5" customHeight="1">
      <c r="A37" s="59" t="s">
        <v>402</v>
      </c>
      <c r="B37" s="288"/>
      <c r="C37" s="75" t="str">
        <f>VLOOKUP(A37,'初期設定1'!$B$19:$C$22,2,FALSE)</f>
        <v>男ｽﾌﾟﾘﾝﾄ
ﾄﾗｲｱｽﾛﾝ</v>
      </c>
      <c r="D37" s="67" t="str">
        <f>VLOOKUP(A37,'初期設定1'!$B$19:$D$24,3,FALSE)</f>
        <v>01T</v>
      </c>
      <c r="E37" s="4"/>
      <c r="F37" s="72"/>
      <c r="G37" s="8"/>
      <c r="H37" s="8"/>
      <c r="I37" s="68">
        <f t="shared" si="7"/>
      </c>
      <c r="J37" s="69">
        <f t="shared" si="8"/>
      </c>
      <c r="K37" s="116">
        <f>IF(E37="","",VLOOKUP(E37,'男子選手'!$B$2:$F$101,2,FALSE))</f>
      </c>
      <c r="L37" s="70">
        <f>IF(E37="","",VLOOKUP(E37,'男子選手'!$B$2:$F$101,5,FALSE))</f>
      </c>
      <c r="M37" s="70">
        <f>IF(E37="","",VLOOKUP(E37,'男子選手'!$B$2:$F$101,4,FALSE))</f>
      </c>
      <c r="N37" s="70" t="str">
        <f t="shared" si="9"/>
        <v>0.0000000</v>
      </c>
      <c r="O37" s="77"/>
      <c r="P37" s="50"/>
    </row>
    <row r="38" spans="1:16" ht="13.5" customHeight="1">
      <c r="A38" s="59" t="s">
        <v>402</v>
      </c>
      <c r="B38" s="288"/>
      <c r="C38" s="75" t="str">
        <f>VLOOKUP(A38,'初期設定1'!$B$19:$C$22,2,FALSE)</f>
        <v>男ｽﾌﾟﾘﾝﾄ
ﾄﾗｲｱｽﾛﾝ</v>
      </c>
      <c r="D38" s="67" t="str">
        <f>VLOOKUP(A38,'初期設定1'!$B$19:$D$24,3,FALSE)</f>
        <v>01T</v>
      </c>
      <c r="E38" s="4"/>
      <c r="F38" s="72"/>
      <c r="G38" s="8"/>
      <c r="H38" s="8"/>
      <c r="I38" s="68">
        <f t="shared" si="7"/>
      </c>
      <c r="J38" s="69">
        <f t="shared" si="8"/>
      </c>
      <c r="K38" s="116">
        <f>IF(E38="","",VLOOKUP(E38,'男子選手'!$B$2:$F$101,2,FALSE))</f>
      </c>
      <c r="L38" s="70">
        <f>IF(E38="","",VLOOKUP(E38,'男子選手'!$B$2:$F$101,5,FALSE))</f>
      </c>
      <c r="M38" s="70">
        <f>IF(E38="","",VLOOKUP(E38,'男子選手'!$B$2:$F$101,4,FALSE))</f>
      </c>
      <c r="N38" s="70" t="str">
        <f t="shared" si="9"/>
        <v>0.0000000</v>
      </c>
      <c r="O38" s="77"/>
      <c r="P38" s="50"/>
    </row>
    <row r="39" spans="1:16" ht="13.5" customHeight="1">
      <c r="A39" s="59" t="s">
        <v>402</v>
      </c>
      <c r="B39" s="288"/>
      <c r="C39" s="75" t="str">
        <f>VLOOKUP(A39,'初期設定1'!$B$19:$C$22,2,FALSE)</f>
        <v>男ｽﾌﾟﾘﾝﾄ
ﾄﾗｲｱｽﾛﾝ</v>
      </c>
      <c r="D39" s="67" t="str">
        <f>VLOOKUP(A39,'初期設定1'!$B$19:$D$24,3,FALSE)</f>
        <v>01T</v>
      </c>
      <c r="E39" s="4"/>
      <c r="F39" s="72"/>
      <c r="G39" s="8"/>
      <c r="H39" s="8"/>
      <c r="I39" s="68">
        <f t="shared" si="7"/>
      </c>
      <c r="J39" s="69">
        <f t="shared" si="8"/>
      </c>
      <c r="K39" s="116">
        <f>IF(E39="","",VLOOKUP(E39,'男子選手'!$B$2:$F$101,2,FALSE))</f>
      </c>
      <c r="L39" s="70">
        <f>IF(E39="","",VLOOKUP(E39,'男子選手'!$B$2:$F$101,5,FALSE))</f>
      </c>
      <c r="M39" s="70">
        <f>IF(E39="","",VLOOKUP(E39,'男子選手'!$B$2:$F$101,4,FALSE))</f>
      </c>
      <c r="N39" s="70" t="str">
        <f t="shared" si="9"/>
        <v>0.0000000</v>
      </c>
      <c r="O39" s="77"/>
      <c r="P39" s="50"/>
    </row>
    <row r="40" spans="1:16" ht="13.5" customHeight="1">
      <c r="A40" s="59" t="s">
        <v>402</v>
      </c>
      <c r="B40" s="288"/>
      <c r="C40" s="75" t="str">
        <f>VLOOKUP(A40,'初期設定1'!$B$19:$C$22,2,FALSE)</f>
        <v>男ｽﾌﾟﾘﾝﾄ
ﾄﾗｲｱｽﾛﾝ</v>
      </c>
      <c r="D40" s="67" t="str">
        <f>VLOOKUP(A40,'初期設定1'!$B$19:$D$24,3,FALSE)</f>
        <v>01T</v>
      </c>
      <c r="E40" s="4"/>
      <c r="F40" s="72"/>
      <c r="G40" s="8"/>
      <c r="H40" s="8"/>
      <c r="I40" s="68">
        <f t="shared" si="7"/>
      </c>
      <c r="J40" s="69">
        <f t="shared" si="8"/>
      </c>
      <c r="K40" s="116">
        <f>IF(E40="","",VLOOKUP(E40,'男子選手'!$B$2:$F$101,2,FALSE))</f>
      </c>
      <c r="L40" s="70">
        <f>IF(E40="","",VLOOKUP(E40,'男子選手'!$B$2:$F$101,5,FALSE))</f>
      </c>
      <c r="M40" s="70">
        <f>IF(E40="","",VLOOKUP(E40,'男子選手'!$B$2:$F$101,4,FALSE))</f>
      </c>
      <c r="N40" s="70" t="str">
        <f t="shared" si="9"/>
        <v>0.0000000</v>
      </c>
      <c r="O40" s="77"/>
      <c r="P40" s="50"/>
    </row>
    <row r="41" spans="1:16" ht="13.5" customHeight="1">
      <c r="A41" s="59" t="s">
        <v>402</v>
      </c>
      <c r="B41" s="288"/>
      <c r="C41" s="75" t="str">
        <f>VLOOKUP(A41,'初期設定1'!$B$19:$C$22,2,FALSE)</f>
        <v>男ｽﾌﾟﾘﾝﾄ
ﾄﾗｲｱｽﾛﾝ</v>
      </c>
      <c r="D41" s="67" t="str">
        <f>VLOOKUP(A41,'初期設定1'!$B$19:$D$24,3,FALSE)</f>
        <v>01T</v>
      </c>
      <c r="E41" s="4"/>
      <c r="F41" s="72"/>
      <c r="G41" s="8"/>
      <c r="H41" s="8"/>
      <c r="I41" s="68">
        <f t="shared" si="7"/>
      </c>
      <c r="J41" s="69">
        <f t="shared" si="8"/>
      </c>
      <c r="K41" s="116">
        <f>IF(E41="","",VLOOKUP(E41,'男子選手'!$B$2:$F$101,2,FALSE))</f>
      </c>
      <c r="L41" s="70">
        <f>IF(E41="","",VLOOKUP(E41,'男子選手'!$B$2:$F$101,5,FALSE))</f>
      </c>
      <c r="M41" s="70">
        <f>IF(E41="","",VLOOKUP(E41,'男子選手'!$B$2:$F$101,4,FALSE))</f>
      </c>
      <c r="N41" s="70" t="str">
        <f t="shared" si="9"/>
        <v>0.0000000</v>
      </c>
      <c r="O41" s="77"/>
      <c r="P41" s="50"/>
    </row>
    <row r="42" spans="1:16" ht="13.5" customHeight="1">
      <c r="A42" s="59" t="s">
        <v>402</v>
      </c>
      <c r="B42" s="288"/>
      <c r="C42" s="75" t="str">
        <f>VLOOKUP(A42,'初期設定1'!$B$19:$C$22,2,FALSE)</f>
        <v>男ｽﾌﾟﾘﾝﾄ
ﾄﾗｲｱｽﾛﾝ</v>
      </c>
      <c r="D42" s="67" t="str">
        <f>VLOOKUP(A42,'初期設定1'!$B$19:$D$24,3,FALSE)</f>
        <v>01T</v>
      </c>
      <c r="E42" s="4"/>
      <c r="F42" s="72"/>
      <c r="G42" s="8"/>
      <c r="H42" s="8"/>
      <c r="I42" s="68">
        <f t="shared" si="7"/>
      </c>
      <c r="J42" s="69">
        <f t="shared" si="8"/>
      </c>
      <c r="K42" s="116">
        <f>IF(E42="","",VLOOKUP(E42,'男子選手'!$B$2:$F$101,2,FALSE))</f>
      </c>
      <c r="L42" s="70">
        <f>IF(E42="","",VLOOKUP(E42,'男子選手'!$B$2:$F$101,5,FALSE))</f>
      </c>
      <c r="M42" s="70">
        <f>IF(E42="","",VLOOKUP(E42,'男子選手'!$B$2:$F$101,4,FALSE))</f>
      </c>
      <c r="N42" s="70" t="str">
        <f t="shared" si="9"/>
        <v>0.0000000</v>
      </c>
      <c r="O42" s="77"/>
      <c r="P42" s="50"/>
    </row>
    <row r="43" spans="1:16" ht="13.5" customHeight="1">
      <c r="A43" s="59" t="s">
        <v>402</v>
      </c>
      <c r="B43" s="288"/>
      <c r="C43" s="75" t="str">
        <f>VLOOKUP(A43,'初期設定1'!$B$19:$C$22,2,FALSE)</f>
        <v>男ｽﾌﾟﾘﾝﾄ
ﾄﾗｲｱｽﾛﾝ</v>
      </c>
      <c r="D43" s="67" t="str">
        <f>VLOOKUP(A43,'初期設定1'!$B$19:$D$24,3,FALSE)</f>
        <v>01T</v>
      </c>
      <c r="E43" s="4"/>
      <c r="F43" s="72"/>
      <c r="G43" s="8"/>
      <c r="H43" s="8"/>
      <c r="I43" s="68">
        <f t="shared" si="7"/>
      </c>
      <c r="J43" s="69">
        <f t="shared" si="8"/>
      </c>
      <c r="K43" s="116">
        <f>IF(E43="","",VLOOKUP(E43,'男子選手'!$B$2:$F$101,2,FALSE))</f>
      </c>
      <c r="L43" s="70">
        <f>IF(E43="","",VLOOKUP(E43,'男子選手'!$B$2:$F$101,5,FALSE))</f>
      </c>
      <c r="M43" s="70">
        <f>IF(E43="","",VLOOKUP(E43,'男子選手'!$B$2:$F$101,4,FALSE))</f>
      </c>
      <c r="N43" s="70" t="str">
        <f t="shared" si="9"/>
        <v>0.0000000</v>
      </c>
      <c r="O43" s="77"/>
      <c r="P43" s="50"/>
    </row>
    <row r="44" spans="1:16" ht="13.5" customHeight="1">
      <c r="A44" s="59" t="s">
        <v>402</v>
      </c>
      <c r="B44" s="288"/>
      <c r="C44" s="75" t="str">
        <f>VLOOKUP(A44,'初期設定1'!$B$19:$C$22,2,FALSE)</f>
        <v>男ｽﾌﾟﾘﾝﾄ
ﾄﾗｲｱｽﾛﾝ</v>
      </c>
      <c r="D44" s="67" t="str">
        <f>VLOOKUP(A44,'初期設定1'!$B$19:$D$24,3,FALSE)</f>
        <v>01T</v>
      </c>
      <c r="E44" s="4"/>
      <c r="F44" s="72"/>
      <c r="G44" s="8"/>
      <c r="H44" s="8"/>
      <c r="I44" s="68">
        <f t="shared" si="7"/>
      </c>
      <c r="J44" s="69">
        <f t="shared" si="8"/>
      </c>
      <c r="K44" s="116">
        <f>IF(E44="","",VLOOKUP(E44,'男子選手'!$B$2:$F$101,2,FALSE))</f>
      </c>
      <c r="L44" s="70">
        <f>IF(E44="","",VLOOKUP(E44,'男子選手'!$B$2:$F$101,5,FALSE))</f>
      </c>
      <c r="M44" s="70">
        <f>IF(E44="","",VLOOKUP(E44,'男子選手'!$B$2:$F$101,4,FALSE))</f>
      </c>
      <c r="N44" s="70" t="str">
        <f t="shared" si="9"/>
        <v>0.0000000</v>
      </c>
      <c r="O44" s="77"/>
      <c r="P44" s="50"/>
    </row>
    <row r="45" spans="1:16" ht="13.5" customHeight="1">
      <c r="A45" s="59" t="s">
        <v>402</v>
      </c>
      <c r="B45" s="288"/>
      <c r="C45" s="75" t="str">
        <f>VLOOKUP(A45,'初期設定1'!$B$19:$C$22,2,FALSE)</f>
        <v>男ｽﾌﾟﾘﾝﾄ
ﾄﾗｲｱｽﾛﾝ</v>
      </c>
      <c r="D45" s="67" t="str">
        <f>VLOOKUP(A45,'初期設定1'!$B$19:$D$24,3,FALSE)</f>
        <v>01T</v>
      </c>
      <c r="E45" s="4"/>
      <c r="F45" s="72"/>
      <c r="G45" s="8"/>
      <c r="H45" s="8"/>
      <c r="I45" s="68">
        <f t="shared" si="7"/>
      </c>
      <c r="J45" s="69">
        <f t="shared" si="8"/>
      </c>
      <c r="K45" s="116">
        <f>IF(E45="","",VLOOKUP(E45,'男子選手'!$B$2:$F$101,2,FALSE))</f>
      </c>
      <c r="L45" s="70">
        <f>IF(E45="","",VLOOKUP(E45,'男子選手'!$B$2:$F$101,5,FALSE))</f>
      </c>
      <c r="M45" s="70">
        <f>IF(E45="","",VLOOKUP(E45,'男子選手'!$B$2:$F$101,4,FALSE))</f>
      </c>
      <c r="N45" s="70" t="str">
        <f t="shared" si="9"/>
        <v>0.0000000</v>
      </c>
      <c r="O45" s="77"/>
      <c r="P45" s="50"/>
    </row>
    <row r="46" spans="1:16" ht="13.5" customHeight="1">
      <c r="A46" s="59" t="s">
        <v>402</v>
      </c>
      <c r="B46" s="288"/>
      <c r="C46" s="75" t="str">
        <f>VLOOKUP(A46,'初期設定1'!$B$19:$C$22,2,FALSE)</f>
        <v>男ｽﾌﾟﾘﾝﾄ
ﾄﾗｲｱｽﾛﾝ</v>
      </c>
      <c r="D46" s="67" t="str">
        <f>VLOOKUP(A46,'初期設定1'!$B$19:$D$24,3,FALSE)</f>
        <v>01T</v>
      </c>
      <c r="E46" s="4"/>
      <c r="F46" s="72"/>
      <c r="G46" s="8"/>
      <c r="H46" s="8"/>
      <c r="I46" s="68">
        <f t="shared" si="7"/>
      </c>
      <c r="J46" s="69">
        <f t="shared" si="8"/>
      </c>
      <c r="K46" s="116">
        <f>IF(E46="","",VLOOKUP(E46,'男子選手'!$B$2:$F$101,2,FALSE))</f>
      </c>
      <c r="L46" s="70">
        <f>IF(E46="","",VLOOKUP(E46,'男子選手'!$B$2:$F$101,5,FALSE))</f>
      </c>
      <c r="M46" s="70">
        <f>IF(E46="","",VLOOKUP(E46,'男子選手'!$B$2:$F$101,4,FALSE))</f>
      </c>
      <c r="N46" s="70" t="str">
        <f t="shared" si="9"/>
        <v>0.0000000</v>
      </c>
      <c r="O46" s="77"/>
      <c r="P46" s="50"/>
    </row>
    <row r="47" spans="1:16" ht="13.5" customHeight="1">
      <c r="A47" s="59" t="s">
        <v>402</v>
      </c>
      <c r="B47" s="288"/>
      <c r="C47" s="75" t="str">
        <f>VLOOKUP(A47,'初期設定1'!$B$19:$C$22,2,FALSE)</f>
        <v>男ｽﾌﾟﾘﾝﾄ
ﾄﾗｲｱｽﾛﾝ</v>
      </c>
      <c r="D47" s="67" t="str">
        <f>VLOOKUP(A47,'初期設定1'!$B$19:$D$24,3,FALSE)</f>
        <v>01T</v>
      </c>
      <c r="E47" s="4"/>
      <c r="F47" s="72"/>
      <c r="G47" s="8"/>
      <c r="H47" s="8"/>
      <c r="I47" s="68">
        <f t="shared" si="7"/>
      </c>
      <c r="J47" s="69">
        <f t="shared" si="8"/>
      </c>
      <c r="K47" s="116">
        <f>IF(E47="","",VLOOKUP(E47,'男子選手'!$B$2:$F$101,2,FALSE))</f>
      </c>
      <c r="L47" s="70">
        <f>IF(E47="","",VLOOKUP(E47,'男子選手'!$B$2:$F$101,5,FALSE))</f>
      </c>
      <c r="M47" s="70">
        <f>IF(E47="","",VLOOKUP(E47,'男子選手'!$B$2:$F$101,4,FALSE))</f>
      </c>
      <c r="N47" s="70" t="str">
        <f t="shared" si="9"/>
        <v>0.0000000</v>
      </c>
      <c r="O47" s="77"/>
      <c r="P47" s="50"/>
    </row>
    <row r="48" spans="1:16" ht="13.5" customHeight="1">
      <c r="A48" s="59" t="s">
        <v>402</v>
      </c>
      <c r="B48" s="288"/>
      <c r="C48" s="75" t="str">
        <f>VLOOKUP(A48,'初期設定1'!$B$19:$C$22,2,FALSE)</f>
        <v>男ｽﾌﾟﾘﾝﾄ
ﾄﾗｲｱｽﾛﾝ</v>
      </c>
      <c r="D48" s="67" t="str">
        <f>VLOOKUP(A48,'初期設定1'!$B$19:$D$24,3,FALSE)</f>
        <v>01T</v>
      </c>
      <c r="E48" s="4"/>
      <c r="F48" s="72"/>
      <c r="G48" s="8"/>
      <c r="H48" s="8"/>
      <c r="I48" s="68">
        <f t="shared" si="7"/>
      </c>
      <c r="J48" s="69">
        <f t="shared" si="8"/>
      </c>
      <c r="K48" s="116">
        <f>IF(E48="","",VLOOKUP(E48,'男子選手'!$B$2:$F$101,2,FALSE))</f>
      </c>
      <c r="L48" s="70">
        <f>IF(E48="","",VLOOKUP(E48,'男子選手'!$B$2:$F$101,5,FALSE))</f>
      </c>
      <c r="M48" s="70">
        <f>IF(E48="","",VLOOKUP(E48,'男子選手'!$B$2:$F$101,4,FALSE))</f>
      </c>
      <c r="N48" s="70" t="str">
        <f t="shared" si="9"/>
        <v>0.0000000</v>
      </c>
      <c r="O48" s="77"/>
      <c r="P48" s="50"/>
    </row>
    <row r="49" spans="1:16" ht="13.5" customHeight="1">
      <c r="A49" s="59" t="s">
        <v>402</v>
      </c>
      <c r="B49" s="288"/>
      <c r="C49" s="75" t="str">
        <f>VLOOKUP(A49,'初期設定1'!$B$19:$C$22,2,FALSE)</f>
        <v>男ｽﾌﾟﾘﾝﾄ
ﾄﾗｲｱｽﾛﾝ</v>
      </c>
      <c r="D49" s="67" t="str">
        <f>VLOOKUP(A49,'初期設定1'!$B$19:$D$24,3,FALSE)</f>
        <v>01T</v>
      </c>
      <c r="E49" s="4"/>
      <c r="F49" s="72"/>
      <c r="G49" s="8"/>
      <c r="H49" s="8"/>
      <c r="I49" s="68">
        <f t="shared" si="7"/>
      </c>
      <c r="J49" s="69">
        <f t="shared" si="8"/>
      </c>
      <c r="K49" s="116">
        <f>IF(E49="","",VLOOKUP(E49,'男子選手'!$B$2:$F$101,2,FALSE))</f>
      </c>
      <c r="L49" s="70">
        <f>IF(E49="","",VLOOKUP(E49,'男子選手'!$B$2:$F$101,5,FALSE))</f>
      </c>
      <c r="M49" s="70">
        <f>IF(E49="","",VLOOKUP(E49,'男子選手'!$B$2:$F$101,4,FALSE))</f>
      </c>
      <c r="N49" s="70" t="str">
        <f t="shared" si="9"/>
        <v>0.0000000</v>
      </c>
      <c r="O49" s="77"/>
      <c r="P49" s="50"/>
    </row>
    <row r="50" spans="1:16" ht="13.5" customHeight="1">
      <c r="A50" s="59" t="s">
        <v>402</v>
      </c>
      <c r="B50" s="288"/>
      <c r="C50" s="75" t="str">
        <f>VLOOKUP(A50,'初期設定1'!$B$19:$C$22,2,FALSE)</f>
        <v>男ｽﾌﾟﾘﾝﾄ
ﾄﾗｲｱｽﾛﾝ</v>
      </c>
      <c r="D50" s="67" t="str">
        <f>VLOOKUP(A50,'初期設定1'!$B$19:$D$24,3,FALSE)</f>
        <v>01T</v>
      </c>
      <c r="E50" s="4"/>
      <c r="F50" s="72"/>
      <c r="G50" s="8"/>
      <c r="H50" s="8"/>
      <c r="I50" s="68">
        <f t="shared" si="7"/>
      </c>
      <c r="J50" s="69">
        <f t="shared" si="8"/>
      </c>
      <c r="K50" s="116">
        <f>IF(E50="","",VLOOKUP(E50,'男子選手'!$B$2:$F$101,2,FALSE))</f>
      </c>
      <c r="L50" s="70">
        <f>IF(E50="","",VLOOKUP(E50,'男子選手'!$B$2:$F$101,5,FALSE))</f>
      </c>
      <c r="M50" s="70">
        <f>IF(E50="","",VLOOKUP(E50,'男子選手'!$B$2:$F$101,4,FALSE))</f>
      </c>
      <c r="N50" s="70" t="str">
        <f t="shared" si="9"/>
        <v>0.0000000</v>
      </c>
      <c r="O50" s="77"/>
      <c r="P50" s="50"/>
    </row>
    <row r="51" spans="1:16" ht="13.5" customHeight="1">
      <c r="A51" s="59" t="s">
        <v>402</v>
      </c>
      <c r="B51" s="288"/>
      <c r="C51" s="75" t="str">
        <f>VLOOKUP(A51,'初期設定1'!$B$19:$C$22,2,FALSE)</f>
        <v>男ｽﾌﾟﾘﾝﾄ
ﾄﾗｲｱｽﾛﾝ</v>
      </c>
      <c r="D51" s="67" t="str">
        <f>VLOOKUP(A51,'初期設定1'!$B$19:$D$24,3,FALSE)</f>
        <v>01T</v>
      </c>
      <c r="E51" s="4"/>
      <c r="F51" s="72"/>
      <c r="G51" s="8"/>
      <c r="H51" s="8"/>
      <c r="I51" s="68">
        <f t="shared" si="7"/>
      </c>
      <c r="J51" s="69">
        <f t="shared" si="8"/>
      </c>
      <c r="K51" s="116">
        <f>IF(E51="","",VLOOKUP(E51,'男子選手'!$B$2:$F$101,2,FALSE))</f>
      </c>
      <c r="L51" s="70">
        <f>IF(E51="","",VLOOKUP(E51,'男子選手'!$B$2:$F$101,5,FALSE))</f>
      </c>
      <c r="M51" s="70">
        <f>IF(E51="","",VLOOKUP(E51,'男子選手'!$B$2:$F$101,4,FALSE))</f>
      </c>
      <c r="N51" s="70" t="str">
        <f t="shared" si="9"/>
        <v>0.0000000</v>
      </c>
      <c r="O51" s="77"/>
      <c r="P51" s="50"/>
    </row>
    <row r="52" spans="1:16" ht="13.5" customHeight="1">
      <c r="A52" s="59" t="s">
        <v>402</v>
      </c>
      <c r="B52" s="288"/>
      <c r="C52" s="75" t="str">
        <f>VLOOKUP(A52,'初期設定1'!$B$19:$C$22,2,FALSE)</f>
        <v>男ｽﾌﾟﾘﾝﾄ
ﾄﾗｲｱｽﾛﾝ</v>
      </c>
      <c r="D52" s="67" t="str">
        <f>VLOOKUP(A52,'初期設定1'!$B$19:$D$24,3,FALSE)</f>
        <v>01T</v>
      </c>
      <c r="E52" s="4"/>
      <c r="F52" s="72"/>
      <c r="G52" s="8"/>
      <c r="H52" s="8"/>
      <c r="I52" s="68">
        <f t="shared" si="7"/>
      </c>
      <c r="J52" s="69">
        <f t="shared" si="8"/>
      </c>
      <c r="K52" s="116">
        <f>IF(E52="","",VLOOKUP(E52,'男子選手'!$B$2:$F$101,2,FALSE))</f>
      </c>
      <c r="L52" s="70">
        <f>IF(E52="","",VLOOKUP(E52,'男子選手'!$B$2:$F$101,5,FALSE))</f>
      </c>
      <c r="M52" s="70">
        <f>IF(E52="","",VLOOKUP(E52,'男子選手'!$B$2:$F$101,4,FALSE))</f>
      </c>
      <c r="N52" s="70" t="str">
        <f t="shared" si="9"/>
        <v>0.0000000</v>
      </c>
      <c r="O52" s="77"/>
      <c r="P52" s="50"/>
    </row>
    <row r="53" spans="1:16" ht="13.5" customHeight="1" thickBot="1">
      <c r="A53" s="59" t="s">
        <v>402</v>
      </c>
      <c r="B53" s="309"/>
      <c r="C53" s="191" t="str">
        <f>VLOOKUP(A53,'初期設定1'!$B$19:$C$22,2,FALSE)</f>
        <v>男ｽﾌﾟﾘﾝﾄ
ﾄﾗｲｱｽﾛﾝ</v>
      </c>
      <c r="D53" s="172" t="str">
        <f>VLOOKUP(A53,'初期設定1'!$B$19:$D$24,3,FALSE)</f>
        <v>01T</v>
      </c>
      <c r="E53" s="173"/>
      <c r="F53" s="174"/>
      <c r="G53" s="192"/>
      <c r="H53" s="192"/>
      <c r="I53" s="193">
        <f t="shared" si="7"/>
      </c>
      <c r="J53" s="176">
        <f t="shared" si="8"/>
      </c>
      <c r="K53" s="177">
        <f>IF(E53="","",VLOOKUP(E53,'男子選手'!$B$2:$F$101,2,FALSE))</f>
      </c>
      <c r="L53" s="178">
        <f>IF(E53="","",VLOOKUP(E53,'男子選手'!$B$2:$F$101,5,FALSE))</f>
      </c>
      <c r="M53" s="178">
        <f>IF(E53="","",VLOOKUP(E53,'男子選手'!$B$2:$F$101,4,FALSE))</f>
      </c>
      <c r="N53" s="178" t="str">
        <f t="shared" si="9"/>
        <v>0.0000000</v>
      </c>
      <c r="O53" s="194"/>
      <c r="P53" s="50"/>
    </row>
    <row r="54" spans="1:16" ht="13.5" customHeight="1" hidden="1" thickTop="1">
      <c r="A54" s="74" t="s">
        <v>399</v>
      </c>
      <c r="B54" s="288" t="s">
        <v>421</v>
      </c>
      <c r="C54" s="75" t="str">
        <f>VLOOKUP(A54,'初期設定1'!$B$19:$C$22,2,FALSE)</f>
        <v>七種競技</v>
      </c>
      <c r="D54" s="67" t="str">
        <f>VLOOKUP(A54,'初期設定1'!$B$19:$D$24,3,FALSE)</f>
        <v>03C</v>
      </c>
      <c r="E54" s="4"/>
      <c r="F54" s="72"/>
      <c r="G54" s="290"/>
      <c r="H54" s="291"/>
      <c r="I54" s="115">
        <f>IF(G54="","",G54&amp;"点")</f>
      </c>
      <c r="J54" s="69">
        <f>IF(E54="","",E54)</f>
      </c>
      <c r="K54" s="171">
        <f>IF(E54="","",VLOOKUP(E54,'女子選手'!$B$2:$F$101,2,FALSE))</f>
      </c>
      <c r="L54" s="70">
        <f>IF(E54="","",VLOOKUP(E54,'女子選手'!$B$2:$F$101,5,FALSE))</f>
      </c>
      <c r="M54" s="70">
        <f>IF(E54="","",VLOOKUP(E54,'女子選手'!$B$2:$F$101,4,FALSE))</f>
      </c>
      <c r="N54" s="70" t="str">
        <f>FIXED((F54*10000+G54*100+H54)/10000000,5)</f>
        <v>0.00000</v>
      </c>
      <c r="O54" s="77"/>
      <c r="P54" s="50"/>
    </row>
    <row r="55" spans="1:16" ht="13.5" customHeight="1" hidden="1">
      <c r="A55" s="74" t="s">
        <v>399</v>
      </c>
      <c r="B55" s="288"/>
      <c r="C55" s="75" t="str">
        <f>VLOOKUP(A55,'初期設定1'!$B$19:$C$22,2,FALSE)</f>
        <v>七種競技</v>
      </c>
      <c r="D55" s="67" t="str">
        <f>VLOOKUP(A55,'初期設定1'!$B$19:$D$24,3,FALSE)</f>
        <v>03C</v>
      </c>
      <c r="E55" s="4"/>
      <c r="F55" s="72"/>
      <c r="G55" s="290"/>
      <c r="H55" s="291"/>
      <c r="I55" s="115">
        <f aca="true" t="shared" si="10" ref="I55:I73">IF(G55="","",G55&amp;"点")</f>
      </c>
      <c r="J55" s="69">
        <f aca="true" t="shared" si="11" ref="J55:J63">IF(E55="","",E55)</f>
      </c>
      <c r="K55" s="171">
        <f>IF(E55="","",VLOOKUP(E55,'女子選手'!$B$2:$F$101,2,FALSE))</f>
      </c>
      <c r="L55" s="70">
        <f>IF(E55="","",VLOOKUP(E55,'女子選手'!$B$2:$F$101,5,FALSE))</f>
      </c>
      <c r="M55" s="70">
        <f>IF(E55="","",VLOOKUP(E55,'女子選手'!$B$2:$F$101,4,FALSE))</f>
      </c>
      <c r="N55" s="70" t="str">
        <f>FIXED((F55*10000+G55*100+H55)/10000000,5)</f>
        <v>0.00000</v>
      </c>
      <c r="O55" s="77"/>
      <c r="P55" s="50"/>
    </row>
    <row r="56" spans="1:16" ht="13.5" customHeight="1" hidden="1">
      <c r="A56" s="74" t="s">
        <v>399</v>
      </c>
      <c r="B56" s="288"/>
      <c r="C56" s="75" t="str">
        <f>VLOOKUP(A56,'初期設定1'!$B$19:$C$22,2,FALSE)</f>
        <v>七種競技</v>
      </c>
      <c r="D56" s="67" t="str">
        <f>VLOOKUP(A56,'初期設定1'!$B$19:$D$24,3,FALSE)</f>
        <v>03C</v>
      </c>
      <c r="E56" s="4"/>
      <c r="F56" s="72"/>
      <c r="G56" s="290"/>
      <c r="H56" s="291"/>
      <c r="I56" s="115">
        <f t="shared" si="10"/>
      </c>
      <c r="J56" s="69">
        <f t="shared" si="11"/>
      </c>
      <c r="K56" s="171">
        <f>IF(E56="","",VLOOKUP(E56,'女子選手'!$B$2:$F$101,2,FALSE))</f>
      </c>
      <c r="L56" s="70">
        <f>IF(E56="","",VLOOKUP(E56,'女子選手'!$B$2:$F$101,5,FALSE))</f>
      </c>
      <c r="M56" s="70">
        <f>IF(E56="","",VLOOKUP(E56,'女子選手'!$B$2:$F$101,4,FALSE))</f>
      </c>
      <c r="N56" s="70" t="str">
        <f aca="true" t="shared" si="12" ref="N56:N72">FIXED((F56*10000+G56*100+H56)/10000000,5)</f>
        <v>0.00000</v>
      </c>
      <c r="O56" s="77"/>
      <c r="P56" s="50"/>
    </row>
    <row r="57" spans="1:16" ht="13.5" customHeight="1" hidden="1">
      <c r="A57" s="74" t="s">
        <v>399</v>
      </c>
      <c r="B57" s="288"/>
      <c r="C57" s="75" t="str">
        <f>VLOOKUP(A57,'初期設定1'!$B$19:$C$22,2,FALSE)</f>
        <v>七種競技</v>
      </c>
      <c r="D57" s="67" t="str">
        <f>VLOOKUP(A57,'初期設定1'!$B$19:$D$24,3,FALSE)</f>
        <v>03C</v>
      </c>
      <c r="E57" s="4"/>
      <c r="F57" s="72"/>
      <c r="G57" s="290"/>
      <c r="H57" s="291"/>
      <c r="I57" s="115">
        <f t="shared" si="10"/>
      </c>
      <c r="J57" s="69">
        <f t="shared" si="11"/>
      </c>
      <c r="K57" s="171">
        <f>IF(E57="","",VLOOKUP(E57,'女子選手'!$B$2:$F$101,2,FALSE))</f>
      </c>
      <c r="L57" s="70">
        <f>IF(E57="","",VLOOKUP(E57,'女子選手'!$B$2:$F$101,5,FALSE))</f>
      </c>
      <c r="M57" s="70">
        <f>IF(E57="","",VLOOKUP(E57,'女子選手'!$B$2:$F$101,4,FALSE))</f>
      </c>
      <c r="N57" s="70" t="str">
        <f t="shared" si="12"/>
        <v>0.00000</v>
      </c>
      <c r="O57" s="77"/>
      <c r="P57" s="50"/>
    </row>
    <row r="58" spans="1:16" ht="13.5" customHeight="1" hidden="1">
      <c r="A58" s="74" t="s">
        <v>399</v>
      </c>
      <c r="B58" s="288"/>
      <c r="C58" s="75" t="str">
        <f>VLOOKUP(A58,'初期設定1'!$B$19:$C$22,2,FALSE)</f>
        <v>七種競技</v>
      </c>
      <c r="D58" s="67" t="str">
        <f>VLOOKUP(A58,'初期設定1'!$B$19:$D$24,3,FALSE)</f>
        <v>03C</v>
      </c>
      <c r="E58" s="4"/>
      <c r="F58" s="72"/>
      <c r="G58" s="290"/>
      <c r="H58" s="291"/>
      <c r="I58" s="115">
        <f t="shared" si="10"/>
      </c>
      <c r="J58" s="69">
        <f t="shared" si="11"/>
      </c>
      <c r="K58" s="171">
        <f>IF(E58="","",VLOOKUP(E58,'女子選手'!$B$2:$F$101,2,FALSE))</f>
      </c>
      <c r="L58" s="70">
        <f>IF(E58="","",VLOOKUP(E58,'女子選手'!$B$2:$F$101,5,FALSE))</f>
      </c>
      <c r="M58" s="70">
        <f>IF(E58="","",VLOOKUP(E58,'女子選手'!$B$2:$F$101,4,FALSE))</f>
      </c>
      <c r="N58" s="70" t="str">
        <f t="shared" si="12"/>
        <v>0.00000</v>
      </c>
      <c r="O58" s="77"/>
      <c r="P58" s="50"/>
    </row>
    <row r="59" spans="1:16" ht="13.5" customHeight="1" hidden="1">
      <c r="A59" s="74" t="s">
        <v>399</v>
      </c>
      <c r="B59" s="288"/>
      <c r="C59" s="75" t="str">
        <f>VLOOKUP(A59,'初期設定1'!$B$19:$C$22,2,FALSE)</f>
        <v>七種競技</v>
      </c>
      <c r="D59" s="67" t="str">
        <f>VLOOKUP(A59,'初期設定1'!$B$19:$D$24,3,FALSE)</f>
        <v>03C</v>
      </c>
      <c r="E59" s="4"/>
      <c r="F59" s="72"/>
      <c r="G59" s="290"/>
      <c r="H59" s="291"/>
      <c r="I59" s="115">
        <f t="shared" si="10"/>
      </c>
      <c r="J59" s="69">
        <f t="shared" si="11"/>
      </c>
      <c r="K59" s="171">
        <f>IF(E59="","",VLOOKUP(E59,'女子選手'!$B$2:$F$101,2,FALSE))</f>
      </c>
      <c r="L59" s="70">
        <f>IF(E59="","",VLOOKUP(E59,'女子選手'!$B$2:$F$101,5,FALSE))</f>
      </c>
      <c r="M59" s="70">
        <f>IF(E59="","",VLOOKUP(E59,'女子選手'!$B$2:$F$101,4,FALSE))</f>
      </c>
      <c r="N59" s="70" t="str">
        <f t="shared" si="12"/>
        <v>0.00000</v>
      </c>
      <c r="O59" s="77"/>
      <c r="P59" s="50"/>
    </row>
    <row r="60" spans="1:16" ht="13.5" customHeight="1" hidden="1">
      <c r="A60" s="74" t="s">
        <v>399</v>
      </c>
      <c r="B60" s="288"/>
      <c r="C60" s="75" t="str">
        <f>VLOOKUP(A60,'初期設定1'!$B$19:$C$22,2,FALSE)</f>
        <v>七種競技</v>
      </c>
      <c r="D60" s="67" t="str">
        <f>VLOOKUP(A60,'初期設定1'!$B$19:$D$24,3,FALSE)</f>
        <v>03C</v>
      </c>
      <c r="E60" s="4"/>
      <c r="F60" s="72"/>
      <c r="G60" s="290"/>
      <c r="H60" s="291"/>
      <c r="I60" s="115">
        <f t="shared" si="10"/>
      </c>
      <c r="J60" s="69">
        <f t="shared" si="11"/>
      </c>
      <c r="K60" s="171">
        <f>IF(E60="","",VLOOKUP(E60,'女子選手'!$B$2:$F$101,2,FALSE))</f>
      </c>
      <c r="L60" s="70">
        <f>IF(E60="","",VLOOKUP(E60,'女子選手'!$B$2:$F$101,5,FALSE))</f>
      </c>
      <c r="M60" s="70">
        <f>IF(E60="","",VLOOKUP(E60,'女子選手'!$B$2:$F$101,4,FALSE))</f>
      </c>
      <c r="N60" s="70" t="str">
        <f t="shared" si="12"/>
        <v>0.00000</v>
      </c>
      <c r="O60" s="77"/>
      <c r="P60" s="50"/>
    </row>
    <row r="61" spans="1:16" ht="13.5" customHeight="1" hidden="1">
      <c r="A61" s="74" t="s">
        <v>399</v>
      </c>
      <c r="B61" s="288"/>
      <c r="C61" s="75" t="str">
        <f>VLOOKUP(A61,'初期設定1'!$B$19:$C$22,2,FALSE)</f>
        <v>七種競技</v>
      </c>
      <c r="D61" s="67" t="str">
        <f>VLOOKUP(A61,'初期設定1'!$B$19:$D$24,3,FALSE)</f>
        <v>03C</v>
      </c>
      <c r="E61" s="4"/>
      <c r="F61" s="72"/>
      <c r="G61" s="290"/>
      <c r="H61" s="291"/>
      <c r="I61" s="115">
        <f t="shared" si="10"/>
      </c>
      <c r="J61" s="69">
        <f t="shared" si="11"/>
      </c>
      <c r="K61" s="171">
        <f>IF(E61="","",VLOOKUP(E61,'女子選手'!$B$2:$F$101,2,FALSE))</f>
      </c>
      <c r="L61" s="70">
        <f>IF(E61="","",VLOOKUP(E61,'女子選手'!$B$2:$F$101,5,FALSE))</f>
      </c>
      <c r="M61" s="70">
        <f>IF(E61="","",VLOOKUP(E61,'女子選手'!$B$2:$F$101,4,FALSE))</f>
      </c>
      <c r="N61" s="70" t="str">
        <f t="shared" si="12"/>
        <v>0.00000</v>
      </c>
      <c r="O61" s="77"/>
      <c r="P61" s="50"/>
    </row>
    <row r="62" spans="1:16" ht="13.5" customHeight="1" hidden="1">
      <c r="A62" s="74" t="s">
        <v>399</v>
      </c>
      <c r="B62" s="288"/>
      <c r="C62" s="75" t="str">
        <f>VLOOKUP(A62,'初期設定1'!$B$19:$C$22,2,FALSE)</f>
        <v>七種競技</v>
      </c>
      <c r="D62" s="67" t="str">
        <f>VLOOKUP(A62,'初期設定1'!$B$19:$D$24,3,FALSE)</f>
        <v>03C</v>
      </c>
      <c r="E62" s="4"/>
      <c r="F62" s="72"/>
      <c r="G62" s="290"/>
      <c r="H62" s="291"/>
      <c r="I62" s="115">
        <f t="shared" si="10"/>
      </c>
      <c r="J62" s="69">
        <f t="shared" si="11"/>
      </c>
      <c r="K62" s="171">
        <f>IF(E62="","",VLOOKUP(E62,'女子選手'!$B$2:$F$101,2,FALSE))</f>
      </c>
      <c r="L62" s="70">
        <f>IF(E62="","",VLOOKUP(E62,'女子選手'!$B$2:$F$101,5,FALSE))</f>
      </c>
      <c r="M62" s="70">
        <f>IF(E62="","",VLOOKUP(E62,'女子選手'!$B$2:$F$101,4,FALSE))</f>
      </c>
      <c r="N62" s="70" t="str">
        <f t="shared" si="12"/>
        <v>0.00000</v>
      </c>
      <c r="O62" s="77"/>
      <c r="P62" s="50"/>
    </row>
    <row r="63" spans="1:16" ht="13.5" customHeight="1" hidden="1">
      <c r="A63" s="74" t="s">
        <v>399</v>
      </c>
      <c r="B63" s="288"/>
      <c r="C63" s="75" t="str">
        <f>VLOOKUP(A63,'初期設定1'!$B$19:$C$22,2,FALSE)</f>
        <v>七種競技</v>
      </c>
      <c r="D63" s="67" t="str">
        <f>VLOOKUP(A63,'初期設定1'!$B$19:$D$24,3,FALSE)</f>
        <v>03C</v>
      </c>
      <c r="E63" s="4"/>
      <c r="F63" s="72"/>
      <c r="G63" s="290"/>
      <c r="H63" s="291"/>
      <c r="I63" s="115">
        <f t="shared" si="10"/>
      </c>
      <c r="J63" s="69">
        <f t="shared" si="11"/>
      </c>
      <c r="K63" s="171">
        <f>IF(E63="","",VLOOKUP(E63,'女子選手'!$B$2:$F$101,2,FALSE))</f>
      </c>
      <c r="L63" s="70">
        <f>IF(E63="","",VLOOKUP(E63,'女子選手'!$B$2:$F$101,5,FALSE))</f>
      </c>
      <c r="M63" s="70">
        <f>IF(E63="","",VLOOKUP(E63,'女子選手'!$B$2:$F$101,4,FALSE))</f>
      </c>
      <c r="N63" s="70" t="str">
        <f t="shared" si="12"/>
        <v>0.00000</v>
      </c>
      <c r="O63" s="77"/>
      <c r="P63" s="50"/>
    </row>
    <row r="64" spans="1:16" ht="13.5" customHeight="1" hidden="1">
      <c r="A64" s="74" t="s">
        <v>399</v>
      </c>
      <c r="B64" s="288"/>
      <c r="C64" s="75" t="str">
        <f>VLOOKUP(A64,'初期設定1'!$B$19:$C$22,2,FALSE)</f>
        <v>七種競技</v>
      </c>
      <c r="D64" s="67" t="str">
        <f>VLOOKUP(A64,'初期設定1'!$B$19:$D$24,3,FALSE)</f>
        <v>03C</v>
      </c>
      <c r="E64" s="4"/>
      <c r="F64" s="72"/>
      <c r="G64" s="290"/>
      <c r="H64" s="291"/>
      <c r="I64" s="115">
        <f t="shared" si="10"/>
      </c>
      <c r="J64" s="69">
        <f>IF(E64="","",E64)</f>
      </c>
      <c r="K64" s="171">
        <f>IF(E64="","",VLOOKUP(E64,'女子選手'!$B$2:$F$101,2,FALSE))</f>
      </c>
      <c r="L64" s="70">
        <f>IF(E64="","",VLOOKUP(E64,'女子選手'!$B$2:$F$101,5,FALSE))</f>
      </c>
      <c r="M64" s="70">
        <f>IF(E64="","",VLOOKUP(E64,'女子選手'!$B$2:$F$101,4,FALSE))</f>
      </c>
      <c r="N64" s="70" t="str">
        <f t="shared" si="12"/>
        <v>0.00000</v>
      </c>
      <c r="O64" s="77"/>
      <c r="P64" s="50"/>
    </row>
    <row r="65" spans="1:16" ht="13.5" customHeight="1" hidden="1">
      <c r="A65" s="74" t="s">
        <v>399</v>
      </c>
      <c r="B65" s="288"/>
      <c r="C65" s="75" t="str">
        <f>VLOOKUP(A65,'初期設定1'!$B$19:$C$22,2,FALSE)</f>
        <v>七種競技</v>
      </c>
      <c r="D65" s="67" t="str">
        <f>VLOOKUP(A65,'初期設定1'!$B$19:$D$24,3,FALSE)</f>
        <v>03C</v>
      </c>
      <c r="E65" s="4"/>
      <c r="F65" s="72"/>
      <c r="G65" s="290"/>
      <c r="H65" s="291"/>
      <c r="I65" s="115">
        <f t="shared" si="10"/>
      </c>
      <c r="J65" s="69">
        <f aca="true" t="shared" si="13" ref="J65:J73">IF(E65="","",E65)</f>
      </c>
      <c r="K65" s="171">
        <f>IF(E65="","",VLOOKUP(E65,'女子選手'!$B$2:$F$101,2,FALSE))</f>
      </c>
      <c r="L65" s="70">
        <f>IF(E65="","",VLOOKUP(E65,'女子選手'!$B$2:$F$101,5,FALSE))</f>
      </c>
      <c r="M65" s="70">
        <f>IF(E65="","",VLOOKUP(E65,'女子選手'!$B$2:$F$101,4,FALSE))</f>
      </c>
      <c r="N65" s="70" t="str">
        <f t="shared" si="12"/>
        <v>0.00000</v>
      </c>
      <c r="O65" s="77"/>
      <c r="P65" s="50"/>
    </row>
    <row r="66" spans="1:16" ht="13.5" customHeight="1" hidden="1">
      <c r="A66" s="74" t="s">
        <v>399</v>
      </c>
      <c r="B66" s="288"/>
      <c r="C66" s="75" t="str">
        <f>VLOOKUP(A66,'初期設定1'!$B$19:$C$22,2,FALSE)</f>
        <v>七種競技</v>
      </c>
      <c r="D66" s="67" t="str">
        <f>VLOOKUP(A66,'初期設定1'!$B$19:$D$24,3,FALSE)</f>
        <v>03C</v>
      </c>
      <c r="E66" s="4"/>
      <c r="F66" s="72"/>
      <c r="G66" s="290"/>
      <c r="H66" s="291"/>
      <c r="I66" s="115">
        <f t="shared" si="10"/>
      </c>
      <c r="J66" s="69">
        <f t="shared" si="13"/>
      </c>
      <c r="K66" s="171">
        <f>IF(E66="","",VLOOKUP(E66,'女子選手'!$B$2:$F$101,2,FALSE))</f>
      </c>
      <c r="L66" s="70">
        <f>IF(E66="","",VLOOKUP(E66,'女子選手'!$B$2:$F$101,5,FALSE))</f>
      </c>
      <c r="M66" s="70">
        <f>IF(E66="","",VLOOKUP(E66,'女子選手'!$B$2:$F$101,4,FALSE))</f>
      </c>
      <c r="N66" s="70" t="str">
        <f t="shared" si="12"/>
        <v>0.00000</v>
      </c>
      <c r="O66" s="77"/>
      <c r="P66" s="50"/>
    </row>
    <row r="67" spans="1:16" ht="13.5" customHeight="1" hidden="1">
      <c r="A67" s="74" t="s">
        <v>399</v>
      </c>
      <c r="B67" s="288"/>
      <c r="C67" s="75" t="str">
        <f>VLOOKUP(A67,'初期設定1'!$B$19:$C$22,2,FALSE)</f>
        <v>七種競技</v>
      </c>
      <c r="D67" s="67" t="str">
        <f>VLOOKUP(A67,'初期設定1'!$B$19:$D$24,3,FALSE)</f>
        <v>03C</v>
      </c>
      <c r="E67" s="4"/>
      <c r="F67" s="72"/>
      <c r="G67" s="290"/>
      <c r="H67" s="291"/>
      <c r="I67" s="115">
        <f t="shared" si="10"/>
      </c>
      <c r="J67" s="69">
        <f t="shared" si="13"/>
      </c>
      <c r="K67" s="171">
        <f>IF(E67="","",VLOOKUP(E67,'女子選手'!$B$2:$F$101,2,FALSE))</f>
      </c>
      <c r="L67" s="70">
        <f>IF(E67="","",VLOOKUP(E67,'女子選手'!$B$2:$F$101,5,FALSE))</f>
      </c>
      <c r="M67" s="70">
        <f>IF(E67="","",VLOOKUP(E67,'女子選手'!$B$2:$F$101,4,FALSE))</f>
      </c>
      <c r="N67" s="70" t="str">
        <f t="shared" si="12"/>
        <v>0.00000</v>
      </c>
      <c r="O67" s="77"/>
      <c r="P67" s="50"/>
    </row>
    <row r="68" spans="1:16" ht="13.5" customHeight="1" hidden="1">
      <c r="A68" s="74" t="s">
        <v>399</v>
      </c>
      <c r="B68" s="288"/>
      <c r="C68" s="75" t="str">
        <f>VLOOKUP(A68,'初期設定1'!$B$19:$C$22,2,FALSE)</f>
        <v>七種競技</v>
      </c>
      <c r="D68" s="67" t="str">
        <f>VLOOKUP(A68,'初期設定1'!$B$19:$D$24,3,FALSE)</f>
        <v>03C</v>
      </c>
      <c r="E68" s="4"/>
      <c r="F68" s="72"/>
      <c r="G68" s="290"/>
      <c r="H68" s="291"/>
      <c r="I68" s="115">
        <f t="shared" si="10"/>
      </c>
      <c r="J68" s="69">
        <f t="shared" si="13"/>
      </c>
      <c r="K68" s="171">
        <f>IF(E68="","",VLOOKUP(E68,'女子選手'!$B$2:$F$101,2,FALSE))</f>
      </c>
      <c r="L68" s="70">
        <f>IF(E68="","",VLOOKUP(E68,'女子選手'!$B$2:$F$101,5,FALSE))</f>
      </c>
      <c r="M68" s="70">
        <f>IF(E68="","",VLOOKUP(E68,'女子選手'!$B$2:$F$101,4,FALSE))</f>
      </c>
      <c r="N68" s="70" t="str">
        <f t="shared" si="12"/>
        <v>0.00000</v>
      </c>
      <c r="O68" s="77"/>
      <c r="P68" s="50"/>
    </row>
    <row r="69" spans="1:16" ht="13.5" customHeight="1" hidden="1">
      <c r="A69" s="74" t="s">
        <v>399</v>
      </c>
      <c r="B69" s="288"/>
      <c r="C69" s="75" t="str">
        <f>VLOOKUP(A69,'初期設定1'!$B$19:$C$22,2,FALSE)</f>
        <v>七種競技</v>
      </c>
      <c r="D69" s="67" t="str">
        <f>VLOOKUP(A69,'初期設定1'!$B$19:$D$24,3,FALSE)</f>
        <v>03C</v>
      </c>
      <c r="E69" s="4"/>
      <c r="F69" s="72"/>
      <c r="G69" s="290"/>
      <c r="H69" s="291"/>
      <c r="I69" s="115">
        <f t="shared" si="10"/>
      </c>
      <c r="J69" s="69">
        <f t="shared" si="13"/>
      </c>
      <c r="K69" s="171">
        <f>IF(E69="","",VLOOKUP(E69,'女子選手'!$B$2:$F$101,2,FALSE))</f>
      </c>
      <c r="L69" s="70">
        <f>IF(E69="","",VLOOKUP(E69,'女子選手'!$B$2:$F$101,5,FALSE))</f>
      </c>
      <c r="M69" s="70">
        <f>IF(E69="","",VLOOKUP(E69,'女子選手'!$B$2:$F$101,4,FALSE))</f>
      </c>
      <c r="N69" s="70" t="str">
        <f t="shared" si="12"/>
        <v>0.00000</v>
      </c>
      <c r="O69" s="77"/>
      <c r="P69" s="50"/>
    </row>
    <row r="70" spans="1:16" ht="13.5" customHeight="1" hidden="1">
      <c r="A70" s="74" t="s">
        <v>399</v>
      </c>
      <c r="B70" s="288"/>
      <c r="C70" s="75" t="str">
        <f>VLOOKUP(A70,'初期設定1'!$B$19:$C$22,2,FALSE)</f>
        <v>七種競技</v>
      </c>
      <c r="D70" s="67" t="str">
        <f>VLOOKUP(A70,'初期設定1'!$B$19:$D$24,3,FALSE)</f>
        <v>03C</v>
      </c>
      <c r="E70" s="4"/>
      <c r="F70" s="72"/>
      <c r="G70" s="290"/>
      <c r="H70" s="291"/>
      <c r="I70" s="115">
        <f t="shared" si="10"/>
      </c>
      <c r="J70" s="69">
        <f t="shared" si="13"/>
      </c>
      <c r="K70" s="171">
        <f>IF(E70="","",VLOOKUP(E70,'女子選手'!$B$2:$F$101,2,FALSE))</f>
      </c>
      <c r="L70" s="70">
        <f>IF(E70="","",VLOOKUP(E70,'女子選手'!$B$2:$F$101,5,FALSE))</f>
      </c>
      <c r="M70" s="70">
        <f>IF(E70="","",VLOOKUP(E70,'女子選手'!$B$2:$F$101,4,FALSE))</f>
      </c>
      <c r="N70" s="70" t="str">
        <f t="shared" si="12"/>
        <v>0.00000</v>
      </c>
      <c r="O70" s="77"/>
      <c r="P70" s="50"/>
    </row>
    <row r="71" spans="1:16" ht="13.5" customHeight="1" hidden="1">
      <c r="A71" s="74" t="s">
        <v>399</v>
      </c>
      <c r="B71" s="288"/>
      <c r="C71" s="75" t="str">
        <f>VLOOKUP(A71,'初期設定1'!$B$19:$C$22,2,FALSE)</f>
        <v>七種競技</v>
      </c>
      <c r="D71" s="67" t="str">
        <f>VLOOKUP(A71,'初期設定1'!$B$19:$D$24,3,FALSE)</f>
        <v>03C</v>
      </c>
      <c r="E71" s="4"/>
      <c r="F71" s="72"/>
      <c r="G71" s="290"/>
      <c r="H71" s="291"/>
      <c r="I71" s="115">
        <f t="shared" si="10"/>
      </c>
      <c r="J71" s="69">
        <f t="shared" si="13"/>
      </c>
      <c r="K71" s="171">
        <f>IF(E71="","",VLOOKUP(E71,'女子選手'!$B$2:$F$101,2,FALSE))</f>
      </c>
      <c r="L71" s="70">
        <f>IF(E71="","",VLOOKUP(E71,'女子選手'!$B$2:$F$101,5,FALSE))</f>
      </c>
      <c r="M71" s="70">
        <f>IF(E71="","",VLOOKUP(E71,'女子選手'!$B$2:$F$101,4,FALSE))</f>
      </c>
      <c r="N71" s="70" t="str">
        <f t="shared" si="12"/>
        <v>0.00000</v>
      </c>
      <c r="O71" s="77"/>
      <c r="P71" s="50"/>
    </row>
    <row r="72" spans="1:16" ht="13.5" customHeight="1" hidden="1">
      <c r="A72" s="74" t="s">
        <v>399</v>
      </c>
      <c r="B72" s="288"/>
      <c r="C72" s="75" t="str">
        <f>VLOOKUP(A72,'初期設定1'!$B$19:$C$22,2,FALSE)</f>
        <v>七種競技</v>
      </c>
      <c r="D72" s="67" t="str">
        <f>VLOOKUP(A72,'初期設定1'!$B$19:$D$24,3,FALSE)</f>
        <v>03C</v>
      </c>
      <c r="E72" s="4"/>
      <c r="F72" s="72"/>
      <c r="G72" s="290"/>
      <c r="H72" s="291"/>
      <c r="I72" s="115">
        <f t="shared" si="10"/>
      </c>
      <c r="J72" s="69">
        <f t="shared" si="13"/>
      </c>
      <c r="K72" s="171">
        <f>IF(E72="","",VLOOKUP(E72,'女子選手'!$B$2:$F$101,2,FALSE))</f>
      </c>
      <c r="L72" s="70">
        <f>IF(E72="","",VLOOKUP(E72,'女子選手'!$B$2:$F$101,5,FALSE))</f>
      </c>
      <c r="M72" s="70">
        <f>IF(E72="","",VLOOKUP(E72,'女子選手'!$B$2:$F$101,4,FALSE))</f>
      </c>
      <c r="N72" s="70" t="str">
        <f t="shared" si="12"/>
        <v>0.00000</v>
      </c>
      <c r="O72" s="77"/>
      <c r="P72" s="50"/>
    </row>
    <row r="73" spans="1:16" ht="13.5" customHeight="1" hidden="1" thickBot="1">
      <c r="A73" s="74" t="s">
        <v>399</v>
      </c>
      <c r="B73" s="288"/>
      <c r="C73" s="79" t="str">
        <f>VLOOKUP(A73,'初期設定1'!$B$19:$C$22,2,FALSE)</f>
        <v>七種競技</v>
      </c>
      <c r="D73" s="80" t="str">
        <f>VLOOKUP(A73,'初期設定1'!$B$19:$D$24,3,FALSE)</f>
        <v>03C</v>
      </c>
      <c r="E73" s="9"/>
      <c r="F73" s="174"/>
      <c r="G73" s="292"/>
      <c r="H73" s="293"/>
      <c r="I73" s="175">
        <f t="shared" si="10"/>
      </c>
      <c r="J73" s="81">
        <f t="shared" si="13"/>
      </c>
      <c r="K73" s="177">
        <f>IF(E73="","",VLOOKUP(E73,'女子選手'!$B$2:$F$101,2,FALSE))</f>
      </c>
      <c r="L73" s="82">
        <f>IF(E73="","",VLOOKUP(E73,'女子選手'!$B$2:$F$101,5,FALSE))</f>
      </c>
      <c r="M73" s="82">
        <f>IF(E73="","",VLOOKUP(E73,'女子選手'!$B$2:$F$101,4,FALSE))</f>
      </c>
      <c r="N73" s="82" t="str">
        <f>FIXED((F73*10000+G73*100+H73)/10000000,5)</f>
        <v>0.00000</v>
      </c>
      <c r="O73" s="83"/>
      <c r="P73" s="50"/>
    </row>
    <row r="74" spans="1:16" ht="13.5" customHeight="1" thickTop="1">
      <c r="A74" s="74" t="s">
        <v>408</v>
      </c>
      <c r="B74" s="288"/>
      <c r="C74" s="75" t="str">
        <f>VLOOKUP(A74,'初期設定1'!$B$19:$C$22,2,FALSE)</f>
        <v>女ｽﾌﾟﾘﾝﾄ
ﾄﾗｲｱｽﾛﾝ</v>
      </c>
      <c r="D74" s="67" t="str">
        <f>VLOOKUP(A74,'初期設定1'!$B$19:$D$24,3,FALSE)</f>
        <v>01T</v>
      </c>
      <c r="E74" s="4"/>
      <c r="F74" s="72"/>
      <c r="G74" s="8"/>
      <c r="H74" s="8"/>
      <c r="I74" s="68">
        <f>IF(AND(F74="",G74="",H74=""),"",IF(D74="01T",IF(F74="",G74&amp;""""&amp;H74,F74&amp;"'"&amp;G74&amp;""""&amp;H74),IF(D74="02F",G74&amp;"m"&amp;H74,H74&amp;"点")))</f>
      </c>
      <c r="J74" s="69">
        <f aca="true" t="shared" si="14" ref="J74:J103">IF(E74="","",E74)</f>
      </c>
      <c r="K74" s="171">
        <f>IF(E74="","",VLOOKUP(E74,'女子選手'!$B$2:$F$101,2,FALSE))</f>
      </c>
      <c r="L74" s="70">
        <f>IF(E74="","",VLOOKUP(E74,'女子選手'!$B$2:$F$101,5,FALSE))</f>
      </c>
      <c r="M74" s="70">
        <f>IF(E74="","",VLOOKUP(E74,'女子選手'!$B$2:$F$101,4,FALSE))</f>
      </c>
      <c r="N74" s="70" t="str">
        <f aca="true" t="shared" si="15" ref="N74:N103">FIXED((F74*10000+G74*100+H74)/10000000,7)</f>
        <v>0.0000000</v>
      </c>
      <c r="O74" s="77"/>
      <c r="P74" s="50"/>
    </row>
    <row r="75" spans="1:16" ht="13.5" customHeight="1">
      <c r="A75" s="74" t="s">
        <v>408</v>
      </c>
      <c r="B75" s="288"/>
      <c r="C75" s="75" t="str">
        <f>VLOOKUP(A75,'初期設定1'!$B$19:$C$22,2,FALSE)</f>
        <v>女ｽﾌﾟﾘﾝﾄ
ﾄﾗｲｱｽﾛﾝ</v>
      </c>
      <c r="D75" s="67" t="str">
        <f>VLOOKUP(A75,'初期設定1'!$B$19:$D$24,3,FALSE)</f>
        <v>01T</v>
      </c>
      <c r="E75" s="3"/>
      <c r="F75" s="72"/>
      <c r="G75" s="7"/>
      <c r="H75" s="7"/>
      <c r="I75" s="63">
        <f aca="true" t="shared" si="16" ref="I75:I103">IF(AND(F75="",G75="",H75=""),"",IF(D75="01T",IF(F75="",G75&amp;""""&amp;H75,F75&amp;"'"&amp;G75&amp;""""&amp;H75),IF(D75="02F",G75&amp;"m"&amp;H75,H75&amp;"点")))</f>
      </c>
      <c r="J75" s="64">
        <f t="shared" si="14"/>
      </c>
      <c r="K75" s="116">
        <f>IF(E75="","",VLOOKUP(E75,'女子選手'!$B$2:$F$101,2,FALSE))</f>
      </c>
      <c r="L75" s="65">
        <f>IF(E75="","",VLOOKUP(E75,'女子選手'!$B$2:$F$101,5,FALSE))</f>
      </c>
      <c r="M75" s="65">
        <f>IF(E75="","",VLOOKUP(E75,'女子選手'!$B$2:$F$101,4,FALSE))</f>
      </c>
      <c r="N75" s="65" t="str">
        <f t="shared" si="15"/>
        <v>0.0000000</v>
      </c>
      <c r="O75" s="78"/>
      <c r="P75" s="50"/>
    </row>
    <row r="76" spans="1:16" ht="13.5" customHeight="1">
      <c r="A76" s="74" t="s">
        <v>404</v>
      </c>
      <c r="B76" s="288"/>
      <c r="C76" s="75" t="str">
        <f>VLOOKUP(A76,'初期設定1'!$B$19:$C$22,2,FALSE)</f>
        <v>女ｽﾌﾟﾘﾝﾄ
ﾄﾗｲｱｽﾛﾝ</v>
      </c>
      <c r="D76" s="67" t="str">
        <f>VLOOKUP(A76,'初期設定1'!$B$19:$D$24,3,FALSE)</f>
        <v>01T</v>
      </c>
      <c r="E76" s="3"/>
      <c r="F76" s="72"/>
      <c r="G76" s="7"/>
      <c r="H76" s="7"/>
      <c r="I76" s="63">
        <f t="shared" si="16"/>
      </c>
      <c r="J76" s="64">
        <f t="shared" si="14"/>
      </c>
      <c r="K76" s="116">
        <f>IF(E76="","",VLOOKUP(E76,'女子選手'!$B$2:$F$101,2,FALSE))</f>
      </c>
      <c r="L76" s="65">
        <f>IF(E76="","",VLOOKUP(E76,'女子選手'!$B$2:$F$101,5,FALSE))</f>
      </c>
      <c r="M76" s="65">
        <f>IF(E76="","",VLOOKUP(E76,'女子選手'!$B$2:$F$101,4,FALSE))</f>
      </c>
      <c r="N76" s="65" t="str">
        <f t="shared" si="15"/>
        <v>0.0000000</v>
      </c>
      <c r="O76" s="78"/>
      <c r="P76" s="50"/>
    </row>
    <row r="77" spans="1:16" ht="13.5" customHeight="1">
      <c r="A77" s="74" t="s">
        <v>404</v>
      </c>
      <c r="B77" s="288"/>
      <c r="C77" s="75" t="str">
        <f>VLOOKUP(A77,'初期設定1'!$B$19:$C$22,2,FALSE)</f>
        <v>女ｽﾌﾟﾘﾝﾄ
ﾄﾗｲｱｽﾛﾝ</v>
      </c>
      <c r="D77" s="67" t="str">
        <f>VLOOKUP(A77,'初期設定1'!$B$19:$D$24,3,FALSE)</f>
        <v>01T</v>
      </c>
      <c r="E77" s="3"/>
      <c r="F77" s="72"/>
      <c r="G77" s="7"/>
      <c r="H77" s="7"/>
      <c r="I77" s="63">
        <f t="shared" si="16"/>
      </c>
      <c r="J77" s="64">
        <f t="shared" si="14"/>
      </c>
      <c r="K77" s="116">
        <f>IF(E77="","",VLOOKUP(E77,'女子選手'!$B$2:$F$101,2,FALSE))</f>
      </c>
      <c r="L77" s="65">
        <f>IF(E77="","",VLOOKUP(E77,'女子選手'!$B$2:$F$101,5,FALSE))</f>
      </c>
      <c r="M77" s="65">
        <f>IF(E77="","",VLOOKUP(E77,'女子選手'!$B$2:$F$101,4,FALSE))</f>
      </c>
      <c r="N77" s="65" t="str">
        <f t="shared" si="15"/>
        <v>0.0000000</v>
      </c>
      <c r="O77" s="78"/>
      <c r="P77" s="50"/>
    </row>
    <row r="78" spans="1:16" ht="13.5" customHeight="1">
      <c r="A78" s="74" t="s">
        <v>404</v>
      </c>
      <c r="B78" s="288"/>
      <c r="C78" s="75" t="str">
        <f>VLOOKUP(A78,'初期設定1'!$B$19:$C$22,2,FALSE)</f>
        <v>女ｽﾌﾟﾘﾝﾄ
ﾄﾗｲｱｽﾛﾝ</v>
      </c>
      <c r="D78" s="67" t="str">
        <f>VLOOKUP(A78,'初期設定1'!$B$19:$D$24,3,FALSE)</f>
        <v>01T</v>
      </c>
      <c r="E78" s="3"/>
      <c r="F78" s="72"/>
      <c r="G78" s="7"/>
      <c r="H78" s="7"/>
      <c r="I78" s="63">
        <f t="shared" si="16"/>
      </c>
      <c r="J78" s="64">
        <f t="shared" si="14"/>
      </c>
      <c r="K78" s="116">
        <f>IF(E78="","",VLOOKUP(E78,'女子選手'!$B$2:$F$101,2,FALSE))</f>
      </c>
      <c r="L78" s="65">
        <f>IF(E78="","",VLOOKUP(E78,'女子選手'!$B$2:$F$101,5,FALSE))</f>
      </c>
      <c r="M78" s="65">
        <f>IF(E78="","",VLOOKUP(E78,'女子選手'!$B$2:$F$101,4,FALSE))</f>
      </c>
      <c r="N78" s="65" t="str">
        <f t="shared" si="15"/>
        <v>0.0000000</v>
      </c>
      <c r="O78" s="78"/>
      <c r="P78" s="50"/>
    </row>
    <row r="79" spans="1:16" ht="13.5" customHeight="1">
      <c r="A79" s="74" t="s">
        <v>404</v>
      </c>
      <c r="B79" s="288"/>
      <c r="C79" s="75" t="str">
        <f>VLOOKUP(A79,'初期設定1'!$B$19:$C$22,2,FALSE)</f>
        <v>女ｽﾌﾟﾘﾝﾄ
ﾄﾗｲｱｽﾛﾝ</v>
      </c>
      <c r="D79" s="67" t="str">
        <f>VLOOKUP(A79,'初期設定1'!$B$19:$D$24,3,FALSE)</f>
        <v>01T</v>
      </c>
      <c r="E79" s="3"/>
      <c r="F79" s="72"/>
      <c r="G79" s="7"/>
      <c r="H79" s="7"/>
      <c r="I79" s="63">
        <f t="shared" si="16"/>
      </c>
      <c r="J79" s="64">
        <f t="shared" si="14"/>
      </c>
      <c r="K79" s="116">
        <f>IF(E79="","",VLOOKUP(E79,'女子選手'!$B$2:$F$101,2,FALSE))</f>
      </c>
      <c r="L79" s="65">
        <f>IF(E79="","",VLOOKUP(E79,'女子選手'!$B$2:$F$101,5,FALSE))</f>
      </c>
      <c r="M79" s="65">
        <f>IF(E79="","",VLOOKUP(E79,'女子選手'!$B$2:$F$101,4,FALSE))</f>
      </c>
      <c r="N79" s="65" t="str">
        <f t="shared" si="15"/>
        <v>0.0000000</v>
      </c>
      <c r="O79" s="78"/>
      <c r="P79" s="50"/>
    </row>
    <row r="80" spans="1:16" ht="13.5" customHeight="1">
      <c r="A80" s="74" t="s">
        <v>404</v>
      </c>
      <c r="B80" s="288"/>
      <c r="C80" s="75" t="str">
        <f>VLOOKUP(A80,'初期設定1'!$B$19:$C$22,2,FALSE)</f>
        <v>女ｽﾌﾟﾘﾝﾄ
ﾄﾗｲｱｽﾛﾝ</v>
      </c>
      <c r="D80" s="67" t="str">
        <f>VLOOKUP(A80,'初期設定1'!$B$19:$D$24,3,FALSE)</f>
        <v>01T</v>
      </c>
      <c r="E80" s="3"/>
      <c r="F80" s="72"/>
      <c r="G80" s="7"/>
      <c r="H80" s="7"/>
      <c r="I80" s="63">
        <f t="shared" si="16"/>
      </c>
      <c r="J80" s="64">
        <f t="shared" si="14"/>
      </c>
      <c r="K80" s="116">
        <f>IF(E80="","",VLOOKUP(E80,'女子選手'!$B$2:$F$101,2,FALSE))</f>
      </c>
      <c r="L80" s="65">
        <f>IF(E80="","",VLOOKUP(E80,'女子選手'!$B$2:$F$101,5,FALSE))</f>
      </c>
      <c r="M80" s="65">
        <f>IF(E80="","",VLOOKUP(E80,'女子選手'!$B$2:$F$101,4,FALSE))</f>
      </c>
      <c r="N80" s="65" t="str">
        <f t="shared" si="15"/>
        <v>0.0000000</v>
      </c>
      <c r="O80" s="78"/>
      <c r="P80" s="50"/>
    </row>
    <row r="81" spans="1:16" ht="13.5" customHeight="1">
      <c r="A81" s="74" t="s">
        <v>404</v>
      </c>
      <c r="B81" s="288"/>
      <c r="C81" s="75" t="str">
        <f>VLOOKUP(A81,'初期設定1'!$B$19:$C$22,2,FALSE)</f>
        <v>女ｽﾌﾟﾘﾝﾄ
ﾄﾗｲｱｽﾛﾝ</v>
      </c>
      <c r="D81" s="67" t="str">
        <f>VLOOKUP(A81,'初期設定1'!$B$19:$D$24,3,FALSE)</f>
        <v>01T</v>
      </c>
      <c r="E81" s="3"/>
      <c r="F81" s="72"/>
      <c r="G81" s="7"/>
      <c r="H81" s="7"/>
      <c r="I81" s="63">
        <f t="shared" si="16"/>
      </c>
      <c r="J81" s="64">
        <f t="shared" si="14"/>
      </c>
      <c r="K81" s="116">
        <f>IF(E81="","",VLOOKUP(E81,'女子選手'!$B$2:$F$101,2,FALSE))</f>
      </c>
      <c r="L81" s="65">
        <f>IF(E81="","",VLOOKUP(E81,'女子選手'!$B$2:$F$101,5,FALSE))</f>
      </c>
      <c r="M81" s="65">
        <f>IF(E81="","",VLOOKUP(E81,'女子選手'!$B$2:$F$101,4,FALSE))</f>
      </c>
      <c r="N81" s="65" t="str">
        <f t="shared" si="15"/>
        <v>0.0000000</v>
      </c>
      <c r="O81" s="78"/>
      <c r="P81" s="50"/>
    </row>
    <row r="82" spans="1:16" ht="13.5" customHeight="1">
      <c r="A82" s="74" t="s">
        <v>404</v>
      </c>
      <c r="B82" s="288"/>
      <c r="C82" s="75" t="str">
        <f>VLOOKUP(A82,'初期設定1'!$B$19:$C$22,2,FALSE)</f>
        <v>女ｽﾌﾟﾘﾝﾄ
ﾄﾗｲｱｽﾛﾝ</v>
      </c>
      <c r="D82" s="67" t="str">
        <f>VLOOKUP(A82,'初期設定1'!$B$19:$D$24,3,FALSE)</f>
        <v>01T</v>
      </c>
      <c r="E82" s="3"/>
      <c r="F82" s="72"/>
      <c r="G82" s="7"/>
      <c r="H82" s="7"/>
      <c r="I82" s="63">
        <f t="shared" si="16"/>
      </c>
      <c r="J82" s="64">
        <f t="shared" si="14"/>
      </c>
      <c r="K82" s="116">
        <f>IF(E82="","",VLOOKUP(E82,'女子選手'!$B$2:$F$101,2,FALSE))</f>
      </c>
      <c r="L82" s="65">
        <f>IF(E82="","",VLOOKUP(E82,'女子選手'!$B$2:$F$101,5,FALSE))</f>
      </c>
      <c r="M82" s="65">
        <f>IF(E82="","",VLOOKUP(E82,'女子選手'!$B$2:$F$101,4,FALSE))</f>
      </c>
      <c r="N82" s="65" t="str">
        <f t="shared" si="15"/>
        <v>0.0000000</v>
      </c>
      <c r="O82" s="78"/>
      <c r="P82" s="50"/>
    </row>
    <row r="83" spans="1:16" ht="13.5" customHeight="1">
      <c r="A83" s="74" t="s">
        <v>404</v>
      </c>
      <c r="B83" s="288"/>
      <c r="C83" s="75" t="str">
        <f>VLOOKUP(A83,'初期設定1'!$B$19:$C$22,2,FALSE)</f>
        <v>女ｽﾌﾟﾘﾝﾄ
ﾄﾗｲｱｽﾛﾝ</v>
      </c>
      <c r="D83" s="67" t="str">
        <f>VLOOKUP(A83,'初期設定1'!$B$19:$D$24,3,FALSE)</f>
        <v>01T</v>
      </c>
      <c r="E83" s="3"/>
      <c r="F83" s="72"/>
      <c r="G83" s="7"/>
      <c r="H83" s="7"/>
      <c r="I83" s="63">
        <f t="shared" si="16"/>
      </c>
      <c r="J83" s="64">
        <f t="shared" si="14"/>
      </c>
      <c r="K83" s="116">
        <f>IF(E83="","",VLOOKUP(E83,'女子選手'!$B$2:$F$101,2,FALSE))</f>
      </c>
      <c r="L83" s="65">
        <f>IF(E83="","",VLOOKUP(E83,'女子選手'!$B$2:$F$101,5,FALSE))</f>
      </c>
      <c r="M83" s="65">
        <f>IF(E83="","",VLOOKUP(E83,'女子選手'!$B$2:$F$101,4,FALSE))</f>
      </c>
      <c r="N83" s="65" t="str">
        <f t="shared" si="15"/>
        <v>0.0000000</v>
      </c>
      <c r="O83" s="78"/>
      <c r="P83" s="50"/>
    </row>
    <row r="84" spans="1:16" ht="13.5" customHeight="1">
      <c r="A84" s="74" t="s">
        <v>404</v>
      </c>
      <c r="B84" s="288"/>
      <c r="C84" s="75" t="str">
        <f>VLOOKUP(A84,'初期設定1'!$B$19:$C$22,2,FALSE)</f>
        <v>女ｽﾌﾟﾘﾝﾄ
ﾄﾗｲｱｽﾛﾝ</v>
      </c>
      <c r="D84" s="67" t="str">
        <f>VLOOKUP(A84,'初期設定1'!$B$19:$D$24,3,FALSE)</f>
        <v>01T</v>
      </c>
      <c r="E84" s="3"/>
      <c r="F84" s="72"/>
      <c r="G84" s="7"/>
      <c r="H84" s="7"/>
      <c r="I84" s="63">
        <f t="shared" si="16"/>
      </c>
      <c r="J84" s="64">
        <f t="shared" si="14"/>
      </c>
      <c r="K84" s="116">
        <f>IF(E84="","",VLOOKUP(E84,'女子選手'!$B$2:$F$101,2,FALSE))</f>
      </c>
      <c r="L84" s="65">
        <f>IF(E84="","",VLOOKUP(E84,'女子選手'!$B$2:$F$101,5,FALSE))</f>
      </c>
      <c r="M84" s="65">
        <f>IF(E84="","",VLOOKUP(E84,'女子選手'!$B$2:$F$101,4,FALSE))</f>
      </c>
      <c r="N84" s="65" t="str">
        <f t="shared" si="15"/>
        <v>0.0000000</v>
      </c>
      <c r="O84" s="78"/>
      <c r="P84" s="50"/>
    </row>
    <row r="85" spans="1:16" ht="13.5" customHeight="1">
      <c r="A85" s="74" t="s">
        <v>404</v>
      </c>
      <c r="B85" s="288"/>
      <c r="C85" s="75" t="str">
        <f>VLOOKUP(A85,'初期設定1'!$B$19:$C$22,2,FALSE)</f>
        <v>女ｽﾌﾟﾘﾝﾄ
ﾄﾗｲｱｽﾛﾝ</v>
      </c>
      <c r="D85" s="67" t="str">
        <f>VLOOKUP(A85,'初期設定1'!$B$19:$D$24,3,FALSE)</f>
        <v>01T</v>
      </c>
      <c r="E85" s="3"/>
      <c r="F85" s="72"/>
      <c r="G85" s="7"/>
      <c r="H85" s="7"/>
      <c r="I85" s="63">
        <f t="shared" si="16"/>
      </c>
      <c r="J85" s="64">
        <f t="shared" si="14"/>
      </c>
      <c r="K85" s="116">
        <f>IF(E85="","",VLOOKUP(E85,'女子選手'!$B$2:$F$101,2,FALSE))</f>
      </c>
      <c r="L85" s="65">
        <f>IF(E85="","",VLOOKUP(E85,'女子選手'!$B$2:$F$101,5,FALSE))</f>
      </c>
      <c r="M85" s="65">
        <f>IF(E85="","",VLOOKUP(E85,'女子選手'!$B$2:$F$101,4,FALSE))</f>
      </c>
      <c r="N85" s="65" t="str">
        <f t="shared" si="15"/>
        <v>0.0000000</v>
      </c>
      <c r="O85" s="78"/>
      <c r="P85" s="50"/>
    </row>
    <row r="86" spans="1:16" ht="13.5" customHeight="1">
      <c r="A86" s="74" t="s">
        <v>404</v>
      </c>
      <c r="B86" s="288"/>
      <c r="C86" s="75" t="str">
        <f>VLOOKUP(A86,'初期設定1'!$B$19:$C$22,2,FALSE)</f>
        <v>女ｽﾌﾟﾘﾝﾄ
ﾄﾗｲｱｽﾛﾝ</v>
      </c>
      <c r="D86" s="67" t="str">
        <f>VLOOKUP(A86,'初期設定1'!$B$19:$D$24,3,FALSE)</f>
        <v>01T</v>
      </c>
      <c r="E86" s="3"/>
      <c r="F86" s="72"/>
      <c r="G86" s="7"/>
      <c r="H86" s="7"/>
      <c r="I86" s="63">
        <f t="shared" si="16"/>
      </c>
      <c r="J86" s="64">
        <f t="shared" si="14"/>
      </c>
      <c r="K86" s="116">
        <f>IF(E86="","",VLOOKUP(E86,'女子選手'!$B$2:$F$101,2,FALSE))</f>
      </c>
      <c r="L86" s="65">
        <f>IF(E86="","",VLOOKUP(E86,'女子選手'!$B$2:$F$101,5,FALSE))</f>
      </c>
      <c r="M86" s="65">
        <f>IF(E86="","",VLOOKUP(E86,'女子選手'!$B$2:$F$101,4,FALSE))</f>
      </c>
      <c r="N86" s="65" t="str">
        <f t="shared" si="15"/>
        <v>0.0000000</v>
      </c>
      <c r="O86" s="78"/>
      <c r="P86" s="50"/>
    </row>
    <row r="87" spans="1:16" ht="13.5" customHeight="1">
      <c r="A87" s="74" t="s">
        <v>404</v>
      </c>
      <c r="B87" s="288"/>
      <c r="C87" s="75" t="str">
        <f>VLOOKUP(A87,'初期設定1'!$B$19:$C$22,2,FALSE)</f>
        <v>女ｽﾌﾟﾘﾝﾄ
ﾄﾗｲｱｽﾛﾝ</v>
      </c>
      <c r="D87" s="67" t="str">
        <f>VLOOKUP(A87,'初期設定1'!$B$19:$D$24,3,FALSE)</f>
        <v>01T</v>
      </c>
      <c r="E87" s="3"/>
      <c r="F87" s="72"/>
      <c r="G87" s="7"/>
      <c r="H87" s="7"/>
      <c r="I87" s="63">
        <f t="shared" si="16"/>
      </c>
      <c r="J87" s="64">
        <f t="shared" si="14"/>
      </c>
      <c r="K87" s="116">
        <f>IF(E87="","",VLOOKUP(E87,'女子選手'!$B$2:$F$101,2,FALSE))</f>
      </c>
      <c r="L87" s="65">
        <f>IF(E87="","",VLOOKUP(E87,'女子選手'!$B$2:$F$101,5,FALSE))</f>
      </c>
      <c r="M87" s="65">
        <f>IF(E87="","",VLOOKUP(E87,'女子選手'!$B$2:$F$101,4,FALSE))</f>
      </c>
      <c r="N87" s="65" t="str">
        <f t="shared" si="15"/>
        <v>0.0000000</v>
      </c>
      <c r="O87" s="78"/>
      <c r="P87" s="50"/>
    </row>
    <row r="88" spans="1:16" ht="13.5" customHeight="1">
      <c r="A88" s="74" t="s">
        <v>404</v>
      </c>
      <c r="B88" s="288"/>
      <c r="C88" s="75" t="str">
        <f>VLOOKUP(A88,'初期設定1'!$B$19:$C$22,2,FALSE)</f>
        <v>女ｽﾌﾟﾘﾝﾄ
ﾄﾗｲｱｽﾛﾝ</v>
      </c>
      <c r="D88" s="67" t="str">
        <f>VLOOKUP(A88,'初期設定1'!$B$19:$D$24,3,FALSE)</f>
        <v>01T</v>
      </c>
      <c r="E88" s="3"/>
      <c r="F88" s="72"/>
      <c r="G88" s="7"/>
      <c r="H88" s="7"/>
      <c r="I88" s="63">
        <f t="shared" si="16"/>
      </c>
      <c r="J88" s="64">
        <f t="shared" si="14"/>
      </c>
      <c r="K88" s="116">
        <f>IF(E88="","",VLOOKUP(E88,'女子選手'!$B$2:$F$101,2,FALSE))</f>
      </c>
      <c r="L88" s="65">
        <f>IF(E88="","",VLOOKUP(E88,'女子選手'!$B$2:$F$101,5,FALSE))</f>
      </c>
      <c r="M88" s="65">
        <f>IF(E88="","",VLOOKUP(E88,'女子選手'!$B$2:$F$101,4,FALSE))</f>
      </c>
      <c r="N88" s="65" t="str">
        <f t="shared" si="15"/>
        <v>0.0000000</v>
      </c>
      <c r="O88" s="78"/>
      <c r="P88" s="50"/>
    </row>
    <row r="89" spans="1:16" ht="13.5" customHeight="1">
      <c r="A89" s="74" t="s">
        <v>404</v>
      </c>
      <c r="B89" s="288"/>
      <c r="C89" s="75" t="str">
        <f>VLOOKUP(A89,'初期設定1'!$B$19:$C$22,2,FALSE)</f>
        <v>女ｽﾌﾟﾘﾝﾄ
ﾄﾗｲｱｽﾛﾝ</v>
      </c>
      <c r="D89" s="67" t="str">
        <f>VLOOKUP(A89,'初期設定1'!$B$19:$D$24,3,FALSE)</f>
        <v>01T</v>
      </c>
      <c r="E89" s="3"/>
      <c r="F89" s="72"/>
      <c r="G89" s="7"/>
      <c r="H89" s="7"/>
      <c r="I89" s="63">
        <f t="shared" si="16"/>
      </c>
      <c r="J89" s="64">
        <f t="shared" si="14"/>
      </c>
      <c r="K89" s="116">
        <f>IF(E89="","",VLOOKUP(E89,'女子選手'!$B$2:$F$101,2,FALSE))</f>
      </c>
      <c r="L89" s="65">
        <f>IF(E89="","",VLOOKUP(E89,'女子選手'!$B$2:$F$101,5,FALSE))</f>
      </c>
      <c r="M89" s="65">
        <f>IF(E89="","",VLOOKUP(E89,'女子選手'!$B$2:$F$101,4,FALSE))</f>
      </c>
      <c r="N89" s="65" t="str">
        <f t="shared" si="15"/>
        <v>0.0000000</v>
      </c>
      <c r="O89" s="78"/>
      <c r="P89" s="50"/>
    </row>
    <row r="90" spans="1:16" ht="13.5" customHeight="1">
      <c r="A90" s="74" t="s">
        <v>404</v>
      </c>
      <c r="B90" s="288"/>
      <c r="C90" s="75" t="str">
        <f>VLOOKUP(A90,'初期設定1'!$B$19:$C$22,2,FALSE)</f>
        <v>女ｽﾌﾟﾘﾝﾄ
ﾄﾗｲｱｽﾛﾝ</v>
      </c>
      <c r="D90" s="67" t="str">
        <f>VLOOKUP(A90,'初期設定1'!$B$19:$D$24,3,FALSE)</f>
        <v>01T</v>
      </c>
      <c r="E90" s="3"/>
      <c r="F90" s="72"/>
      <c r="G90" s="7"/>
      <c r="H90" s="7"/>
      <c r="I90" s="63">
        <f t="shared" si="16"/>
      </c>
      <c r="J90" s="64">
        <f t="shared" si="14"/>
      </c>
      <c r="K90" s="116">
        <f>IF(E90="","",VLOOKUP(E90,'女子選手'!$B$2:$F$101,2,FALSE))</f>
      </c>
      <c r="L90" s="65">
        <f>IF(E90="","",VLOOKUP(E90,'女子選手'!$B$2:$F$101,5,FALSE))</f>
      </c>
      <c r="M90" s="65">
        <f>IF(E90="","",VLOOKUP(E90,'女子選手'!$B$2:$F$101,4,FALSE))</f>
      </c>
      <c r="N90" s="65" t="str">
        <f t="shared" si="15"/>
        <v>0.0000000</v>
      </c>
      <c r="O90" s="78"/>
      <c r="P90" s="50"/>
    </row>
    <row r="91" spans="1:16" ht="13.5" customHeight="1">
      <c r="A91" s="74" t="s">
        <v>404</v>
      </c>
      <c r="B91" s="288"/>
      <c r="C91" s="75" t="str">
        <f>VLOOKUP(A91,'初期設定1'!$B$19:$C$22,2,FALSE)</f>
        <v>女ｽﾌﾟﾘﾝﾄ
ﾄﾗｲｱｽﾛﾝ</v>
      </c>
      <c r="D91" s="67" t="str">
        <f>VLOOKUP(A91,'初期設定1'!$B$19:$D$24,3,FALSE)</f>
        <v>01T</v>
      </c>
      <c r="E91" s="3"/>
      <c r="F91" s="72"/>
      <c r="G91" s="7"/>
      <c r="H91" s="7"/>
      <c r="I91" s="63">
        <f t="shared" si="16"/>
      </c>
      <c r="J91" s="64">
        <f t="shared" si="14"/>
      </c>
      <c r="K91" s="116">
        <f>IF(E91="","",VLOOKUP(E91,'女子選手'!$B$2:$F$101,2,FALSE))</f>
      </c>
      <c r="L91" s="65">
        <f>IF(E91="","",VLOOKUP(E91,'女子選手'!$B$2:$F$101,5,FALSE))</f>
      </c>
      <c r="M91" s="65">
        <f>IF(E91="","",VLOOKUP(E91,'女子選手'!$B$2:$F$101,4,FALSE))</f>
      </c>
      <c r="N91" s="65" t="str">
        <f t="shared" si="15"/>
        <v>0.0000000</v>
      </c>
      <c r="O91" s="78"/>
      <c r="P91" s="50"/>
    </row>
    <row r="92" spans="1:16" ht="13.5" customHeight="1">
      <c r="A92" s="74" t="s">
        <v>404</v>
      </c>
      <c r="B92" s="288"/>
      <c r="C92" s="75" t="str">
        <f>VLOOKUP(A92,'初期設定1'!$B$19:$C$22,2,FALSE)</f>
        <v>女ｽﾌﾟﾘﾝﾄ
ﾄﾗｲｱｽﾛﾝ</v>
      </c>
      <c r="D92" s="67" t="str">
        <f>VLOOKUP(A92,'初期設定1'!$B$19:$D$24,3,FALSE)</f>
        <v>01T</v>
      </c>
      <c r="E92" s="3"/>
      <c r="F92" s="72"/>
      <c r="G92" s="7"/>
      <c r="H92" s="7"/>
      <c r="I92" s="63">
        <f t="shared" si="16"/>
      </c>
      <c r="J92" s="64">
        <f t="shared" si="14"/>
      </c>
      <c r="K92" s="116">
        <f>IF(E92="","",VLOOKUP(E92,'女子選手'!$B$2:$F$101,2,FALSE))</f>
      </c>
      <c r="L92" s="65">
        <f>IF(E92="","",VLOOKUP(E92,'女子選手'!$B$2:$F$101,5,FALSE))</f>
      </c>
      <c r="M92" s="65">
        <f>IF(E92="","",VLOOKUP(E92,'女子選手'!$B$2:$F$101,4,FALSE))</f>
      </c>
      <c r="N92" s="65" t="str">
        <f t="shared" si="15"/>
        <v>0.0000000</v>
      </c>
      <c r="O92" s="78"/>
      <c r="P92" s="50"/>
    </row>
    <row r="93" spans="1:16" ht="13.5" customHeight="1">
      <c r="A93" s="74" t="s">
        <v>404</v>
      </c>
      <c r="B93" s="288"/>
      <c r="C93" s="75" t="str">
        <f>VLOOKUP(A93,'初期設定1'!$B$19:$C$22,2,FALSE)</f>
        <v>女ｽﾌﾟﾘﾝﾄ
ﾄﾗｲｱｽﾛﾝ</v>
      </c>
      <c r="D93" s="67" t="str">
        <f>VLOOKUP(A93,'初期設定1'!$B$19:$D$24,3,FALSE)</f>
        <v>01T</v>
      </c>
      <c r="E93" s="3"/>
      <c r="F93" s="72"/>
      <c r="G93" s="7"/>
      <c r="H93" s="7"/>
      <c r="I93" s="63">
        <f t="shared" si="16"/>
      </c>
      <c r="J93" s="64">
        <f t="shared" si="14"/>
      </c>
      <c r="K93" s="116">
        <f>IF(E93="","",VLOOKUP(E93,'女子選手'!$B$2:$F$101,2,FALSE))</f>
      </c>
      <c r="L93" s="65">
        <f>IF(E93="","",VLOOKUP(E93,'女子選手'!$B$2:$F$101,5,FALSE))</f>
      </c>
      <c r="M93" s="65">
        <f>IF(E93="","",VLOOKUP(E93,'女子選手'!$B$2:$F$101,4,FALSE))</f>
      </c>
      <c r="N93" s="65" t="str">
        <f t="shared" si="15"/>
        <v>0.0000000</v>
      </c>
      <c r="O93" s="78"/>
      <c r="P93" s="50"/>
    </row>
    <row r="94" spans="1:16" ht="13.5" customHeight="1">
      <c r="A94" s="74" t="s">
        <v>404</v>
      </c>
      <c r="B94" s="288"/>
      <c r="C94" s="75" t="str">
        <f>VLOOKUP(A94,'初期設定1'!$B$19:$C$22,2,FALSE)</f>
        <v>女ｽﾌﾟﾘﾝﾄ
ﾄﾗｲｱｽﾛﾝ</v>
      </c>
      <c r="D94" s="67" t="str">
        <f>VLOOKUP(A94,'初期設定1'!$B$19:$D$24,3,FALSE)</f>
        <v>01T</v>
      </c>
      <c r="E94" s="3"/>
      <c r="F94" s="72"/>
      <c r="G94" s="7"/>
      <c r="H94" s="7"/>
      <c r="I94" s="63">
        <f t="shared" si="16"/>
      </c>
      <c r="J94" s="64">
        <f t="shared" si="14"/>
      </c>
      <c r="K94" s="116">
        <f>IF(E94="","",VLOOKUP(E94,'女子選手'!$B$2:$F$101,2,FALSE))</f>
      </c>
      <c r="L94" s="65">
        <f>IF(E94="","",VLOOKUP(E94,'女子選手'!$B$2:$F$101,5,FALSE))</f>
      </c>
      <c r="M94" s="65">
        <f>IF(E94="","",VLOOKUP(E94,'女子選手'!$B$2:$F$101,4,FALSE))</f>
      </c>
      <c r="N94" s="65" t="str">
        <f t="shared" si="15"/>
        <v>0.0000000</v>
      </c>
      <c r="O94" s="78"/>
      <c r="P94" s="50"/>
    </row>
    <row r="95" spans="1:16" ht="13.5" customHeight="1">
      <c r="A95" s="74" t="s">
        <v>404</v>
      </c>
      <c r="B95" s="288"/>
      <c r="C95" s="75" t="str">
        <f>VLOOKUP(A95,'初期設定1'!$B$19:$C$22,2,FALSE)</f>
        <v>女ｽﾌﾟﾘﾝﾄ
ﾄﾗｲｱｽﾛﾝ</v>
      </c>
      <c r="D95" s="67" t="str">
        <f>VLOOKUP(A95,'初期設定1'!$B$19:$D$24,3,FALSE)</f>
        <v>01T</v>
      </c>
      <c r="E95" s="3"/>
      <c r="F95" s="72"/>
      <c r="G95" s="7"/>
      <c r="H95" s="7"/>
      <c r="I95" s="63">
        <f t="shared" si="16"/>
      </c>
      <c r="J95" s="64">
        <f t="shared" si="14"/>
      </c>
      <c r="K95" s="116">
        <f>IF(E95="","",VLOOKUP(E95,'女子選手'!$B$2:$F$101,2,FALSE))</f>
      </c>
      <c r="L95" s="65">
        <f>IF(E95="","",VLOOKUP(E95,'女子選手'!$B$2:$F$101,5,FALSE))</f>
      </c>
      <c r="M95" s="65">
        <f>IF(E95="","",VLOOKUP(E95,'女子選手'!$B$2:$F$101,4,FALSE))</f>
      </c>
      <c r="N95" s="65" t="str">
        <f t="shared" si="15"/>
        <v>0.0000000</v>
      </c>
      <c r="O95" s="78"/>
      <c r="P95" s="50"/>
    </row>
    <row r="96" spans="1:16" ht="13.5" customHeight="1">
      <c r="A96" s="74" t="s">
        <v>404</v>
      </c>
      <c r="B96" s="288"/>
      <c r="C96" s="75" t="str">
        <f>VLOOKUP(A96,'初期設定1'!$B$19:$C$22,2,FALSE)</f>
        <v>女ｽﾌﾟﾘﾝﾄ
ﾄﾗｲｱｽﾛﾝ</v>
      </c>
      <c r="D96" s="67" t="str">
        <f>VLOOKUP(A96,'初期設定1'!$B$19:$D$24,3,FALSE)</f>
        <v>01T</v>
      </c>
      <c r="E96" s="3"/>
      <c r="F96" s="72"/>
      <c r="G96" s="7"/>
      <c r="H96" s="7"/>
      <c r="I96" s="63">
        <f t="shared" si="16"/>
      </c>
      <c r="J96" s="64">
        <f t="shared" si="14"/>
      </c>
      <c r="K96" s="116">
        <f>IF(E96="","",VLOOKUP(E96,'女子選手'!$B$2:$F$101,2,FALSE))</f>
      </c>
      <c r="L96" s="65">
        <f>IF(E96="","",VLOOKUP(E96,'女子選手'!$B$2:$F$101,5,FALSE))</f>
      </c>
      <c r="M96" s="65">
        <f>IF(E96="","",VLOOKUP(E96,'女子選手'!$B$2:$F$101,4,FALSE))</f>
      </c>
      <c r="N96" s="65" t="str">
        <f t="shared" si="15"/>
        <v>0.0000000</v>
      </c>
      <c r="O96" s="78"/>
      <c r="P96" s="50"/>
    </row>
    <row r="97" spans="1:16" ht="13.5" customHeight="1">
      <c r="A97" s="74" t="s">
        <v>404</v>
      </c>
      <c r="B97" s="288"/>
      <c r="C97" s="75" t="str">
        <f>VLOOKUP(A97,'初期設定1'!$B$19:$C$22,2,FALSE)</f>
        <v>女ｽﾌﾟﾘﾝﾄ
ﾄﾗｲｱｽﾛﾝ</v>
      </c>
      <c r="D97" s="67" t="str">
        <f>VLOOKUP(A97,'初期設定1'!$B$19:$D$24,3,FALSE)</f>
        <v>01T</v>
      </c>
      <c r="E97" s="3"/>
      <c r="F97" s="72"/>
      <c r="G97" s="7"/>
      <c r="H97" s="7"/>
      <c r="I97" s="63">
        <f t="shared" si="16"/>
      </c>
      <c r="J97" s="64">
        <f t="shared" si="14"/>
      </c>
      <c r="K97" s="116">
        <f>IF(E97="","",VLOOKUP(E97,'女子選手'!$B$2:$F$101,2,FALSE))</f>
      </c>
      <c r="L97" s="65">
        <f>IF(E97="","",VLOOKUP(E97,'女子選手'!$B$2:$F$101,5,FALSE))</f>
      </c>
      <c r="M97" s="65">
        <f>IF(E97="","",VLOOKUP(E97,'女子選手'!$B$2:$F$101,4,FALSE))</f>
      </c>
      <c r="N97" s="65" t="str">
        <f t="shared" si="15"/>
        <v>0.0000000</v>
      </c>
      <c r="O97" s="78"/>
      <c r="P97" s="50"/>
    </row>
    <row r="98" spans="1:16" ht="13.5" customHeight="1">
      <c r="A98" s="74" t="s">
        <v>404</v>
      </c>
      <c r="B98" s="288"/>
      <c r="C98" s="75" t="str">
        <f>VLOOKUP(A98,'初期設定1'!$B$19:$C$22,2,FALSE)</f>
        <v>女ｽﾌﾟﾘﾝﾄ
ﾄﾗｲｱｽﾛﾝ</v>
      </c>
      <c r="D98" s="67" t="str">
        <f>VLOOKUP(A98,'初期設定1'!$B$19:$D$24,3,FALSE)</f>
        <v>01T</v>
      </c>
      <c r="E98" s="3"/>
      <c r="F98" s="72"/>
      <c r="G98" s="7"/>
      <c r="H98" s="7"/>
      <c r="I98" s="63">
        <f t="shared" si="16"/>
      </c>
      <c r="J98" s="64">
        <f t="shared" si="14"/>
      </c>
      <c r="K98" s="116">
        <f>IF(E98="","",VLOOKUP(E98,'女子選手'!$B$2:$F$101,2,FALSE))</f>
      </c>
      <c r="L98" s="65">
        <f>IF(E98="","",VLOOKUP(E98,'女子選手'!$B$2:$F$101,5,FALSE))</f>
      </c>
      <c r="M98" s="65">
        <f>IF(E98="","",VLOOKUP(E98,'女子選手'!$B$2:$F$101,4,FALSE))</f>
      </c>
      <c r="N98" s="65" t="str">
        <f t="shared" si="15"/>
        <v>0.0000000</v>
      </c>
      <c r="O98" s="78"/>
      <c r="P98" s="50"/>
    </row>
    <row r="99" spans="1:16" ht="13.5" customHeight="1">
      <c r="A99" s="74" t="s">
        <v>404</v>
      </c>
      <c r="B99" s="288"/>
      <c r="C99" s="75" t="str">
        <f>VLOOKUP(A99,'初期設定1'!$B$19:$C$22,2,FALSE)</f>
        <v>女ｽﾌﾟﾘﾝﾄ
ﾄﾗｲｱｽﾛﾝ</v>
      </c>
      <c r="D99" s="67" t="str">
        <f>VLOOKUP(A99,'初期設定1'!$B$19:$D$24,3,FALSE)</f>
        <v>01T</v>
      </c>
      <c r="E99" s="3"/>
      <c r="F99" s="72"/>
      <c r="G99" s="7"/>
      <c r="H99" s="7"/>
      <c r="I99" s="63">
        <f t="shared" si="16"/>
      </c>
      <c r="J99" s="64">
        <f t="shared" si="14"/>
      </c>
      <c r="K99" s="116">
        <f>IF(E99="","",VLOOKUP(E99,'女子選手'!$B$2:$F$101,2,FALSE))</f>
      </c>
      <c r="L99" s="65">
        <f>IF(E99="","",VLOOKUP(E99,'女子選手'!$B$2:$F$101,5,FALSE))</f>
      </c>
      <c r="M99" s="65">
        <f>IF(E99="","",VLOOKUP(E99,'女子選手'!$B$2:$F$101,4,FALSE))</f>
      </c>
      <c r="N99" s="65" t="str">
        <f t="shared" si="15"/>
        <v>0.0000000</v>
      </c>
      <c r="O99" s="78"/>
      <c r="P99" s="50"/>
    </row>
    <row r="100" spans="1:16" ht="13.5" customHeight="1">
      <c r="A100" s="74" t="s">
        <v>404</v>
      </c>
      <c r="B100" s="288"/>
      <c r="C100" s="75" t="str">
        <f>VLOOKUP(A100,'初期設定1'!$B$19:$C$22,2,FALSE)</f>
        <v>女ｽﾌﾟﾘﾝﾄ
ﾄﾗｲｱｽﾛﾝ</v>
      </c>
      <c r="D100" s="67" t="str">
        <f>VLOOKUP(A100,'初期設定1'!$B$19:$D$24,3,FALSE)</f>
        <v>01T</v>
      </c>
      <c r="E100" s="3"/>
      <c r="F100" s="72"/>
      <c r="G100" s="7"/>
      <c r="H100" s="7"/>
      <c r="I100" s="63">
        <f t="shared" si="16"/>
      </c>
      <c r="J100" s="64">
        <f t="shared" si="14"/>
      </c>
      <c r="K100" s="116">
        <f>IF(E100="","",VLOOKUP(E100,'女子選手'!$B$2:$F$101,2,FALSE))</f>
      </c>
      <c r="L100" s="65">
        <f>IF(E100="","",VLOOKUP(E100,'女子選手'!$B$2:$F$101,5,FALSE))</f>
      </c>
      <c r="M100" s="65">
        <f>IF(E100="","",VLOOKUP(E100,'女子選手'!$B$2:$F$101,4,FALSE))</f>
      </c>
      <c r="N100" s="65" t="str">
        <f t="shared" si="15"/>
        <v>0.0000000</v>
      </c>
      <c r="O100" s="78"/>
      <c r="P100" s="50"/>
    </row>
    <row r="101" spans="1:16" ht="13.5" customHeight="1">
      <c r="A101" s="74" t="s">
        <v>404</v>
      </c>
      <c r="B101" s="288"/>
      <c r="C101" s="75" t="str">
        <f>VLOOKUP(A101,'初期設定1'!$B$19:$C$22,2,FALSE)</f>
        <v>女ｽﾌﾟﾘﾝﾄ
ﾄﾗｲｱｽﾛﾝ</v>
      </c>
      <c r="D101" s="67" t="str">
        <f>VLOOKUP(A101,'初期設定1'!$B$19:$D$24,3,FALSE)</f>
        <v>01T</v>
      </c>
      <c r="E101" s="3"/>
      <c r="F101" s="72"/>
      <c r="G101" s="7"/>
      <c r="H101" s="7"/>
      <c r="I101" s="63">
        <f t="shared" si="16"/>
      </c>
      <c r="J101" s="64">
        <f t="shared" si="14"/>
      </c>
      <c r="K101" s="116">
        <f>IF(E101="","",VLOOKUP(E101,'女子選手'!$B$2:$F$101,2,FALSE))</f>
      </c>
      <c r="L101" s="65">
        <f>IF(E101="","",VLOOKUP(E101,'女子選手'!$B$2:$F$101,5,FALSE))</f>
      </c>
      <c r="M101" s="65">
        <f>IF(E101="","",VLOOKUP(E101,'女子選手'!$B$2:$F$101,4,FALSE))</f>
      </c>
      <c r="N101" s="65" t="str">
        <f t="shared" si="15"/>
        <v>0.0000000</v>
      </c>
      <c r="O101" s="78"/>
      <c r="P101" s="50"/>
    </row>
    <row r="102" spans="1:16" ht="13.5" customHeight="1">
      <c r="A102" s="74" t="s">
        <v>404</v>
      </c>
      <c r="B102" s="288"/>
      <c r="C102" s="75" t="str">
        <f>VLOOKUP(A102,'初期設定1'!$B$19:$C$22,2,FALSE)</f>
        <v>女ｽﾌﾟﾘﾝﾄ
ﾄﾗｲｱｽﾛﾝ</v>
      </c>
      <c r="D102" s="67" t="str">
        <f>VLOOKUP(A102,'初期設定1'!$B$19:$D$24,3,FALSE)</f>
        <v>01T</v>
      </c>
      <c r="E102" s="3"/>
      <c r="F102" s="72"/>
      <c r="G102" s="7"/>
      <c r="H102" s="7"/>
      <c r="I102" s="63">
        <f t="shared" si="16"/>
      </c>
      <c r="J102" s="64">
        <f t="shared" si="14"/>
      </c>
      <c r="K102" s="116">
        <f>IF(E102="","",VLOOKUP(E102,'女子選手'!$B$2:$F$101,2,FALSE))</f>
      </c>
      <c r="L102" s="65">
        <f>IF(E102="","",VLOOKUP(E102,'女子選手'!$B$2:$F$101,5,FALSE))</f>
      </c>
      <c r="M102" s="65">
        <f>IF(E102="","",VLOOKUP(E102,'女子選手'!$B$2:$F$101,4,FALSE))</f>
      </c>
      <c r="N102" s="65" t="str">
        <f t="shared" si="15"/>
        <v>0.0000000</v>
      </c>
      <c r="O102" s="78"/>
      <c r="P102" s="50"/>
    </row>
    <row r="103" spans="1:16" ht="13.5" customHeight="1" thickBot="1">
      <c r="A103" s="74" t="s">
        <v>404</v>
      </c>
      <c r="B103" s="289"/>
      <c r="C103" s="180" t="str">
        <f>VLOOKUP(A103,'初期設定1'!$B$19:$C$22,2,FALSE)</f>
        <v>女ｽﾌﾟﾘﾝﾄ
ﾄﾗｲｱｽﾛﾝ</v>
      </c>
      <c r="D103" s="181" t="str">
        <f>VLOOKUP(A103,'初期設定1'!$B$19:$D$24,3,FALSE)</f>
        <v>01T</v>
      </c>
      <c r="E103" s="182"/>
      <c r="F103" s="183"/>
      <c r="G103" s="184"/>
      <c r="H103" s="184"/>
      <c r="I103" s="185">
        <f t="shared" si="16"/>
      </c>
      <c r="J103" s="186">
        <f t="shared" si="14"/>
      </c>
      <c r="K103" s="187">
        <f>IF(E103="","",VLOOKUP(E103,'女子選手'!$B$2:$F$101,2,FALSE))</f>
      </c>
      <c r="L103" s="188">
        <f>IF(E103="","",VLOOKUP(E103,'女子選手'!$B$2:$F$101,5,FALSE))</f>
      </c>
      <c r="M103" s="188">
        <f>IF(E103="","",VLOOKUP(E103,'女子選手'!$B$2:$F$101,4,FALSE))</f>
      </c>
      <c r="N103" s="188" t="str">
        <f t="shared" si="15"/>
        <v>0.0000000</v>
      </c>
      <c r="O103" s="189"/>
      <c r="P103" s="50"/>
    </row>
  </sheetData>
  <sheetProtection/>
  <mergeCells count="55">
    <mergeCell ref="G10:H10"/>
    <mergeCell ref="A2:A3"/>
    <mergeCell ref="B2:B3"/>
    <mergeCell ref="C2:C3"/>
    <mergeCell ref="D2:D3"/>
    <mergeCell ref="E2:E3"/>
    <mergeCell ref="G8:H8"/>
    <mergeCell ref="B4:B53"/>
    <mergeCell ref="G14:H14"/>
    <mergeCell ref="M2:M3"/>
    <mergeCell ref="N2:N3"/>
    <mergeCell ref="J2:J3"/>
    <mergeCell ref="K2:K3"/>
    <mergeCell ref="G3:H3"/>
    <mergeCell ref="G9:H9"/>
    <mergeCell ref="G54:H54"/>
    <mergeCell ref="G20:H20"/>
    <mergeCell ref="G21:H21"/>
    <mergeCell ref="G22:H22"/>
    <mergeCell ref="G23:H23"/>
    <mergeCell ref="O2:O3"/>
    <mergeCell ref="G4:H4"/>
    <mergeCell ref="G5:H5"/>
    <mergeCell ref="G6:H6"/>
    <mergeCell ref="G7:H7"/>
    <mergeCell ref="G60:H60"/>
    <mergeCell ref="G57:H57"/>
    <mergeCell ref="G58:H58"/>
    <mergeCell ref="G55:H55"/>
    <mergeCell ref="G59:H59"/>
    <mergeCell ref="L2:L3"/>
    <mergeCell ref="I2:I3"/>
    <mergeCell ref="G11:H11"/>
    <mergeCell ref="G12:H12"/>
    <mergeCell ref="G13:H13"/>
    <mergeCell ref="G62:H62"/>
    <mergeCell ref="G67:H67"/>
    <mergeCell ref="G68:H68"/>
    <mergeCell ref="G64:H64"/>
    <mergeCell ref="G65:H65"/>
    <mergeCell ref="G15:H15"/>
    <mergeCell ref="G16:H16"/>
    <mergeCell ref="G17:H17"/>
    <mergeCell ref="G18:H18"/>
    <mergeCell ref="G19:H19"/>
    <mergeCell ref="B54:B103"/>
    <mergeCell ref="G70:H70"/>
    <mergeCell ref="G71:H71"/>
    <mergeCell ref="G72:H72"/>
    <mergeCell ref="G73:H73"/>
    <mergeCell ref="G66:H66"/>
    <mergeCell ref="G69:H69"/>
    <mergeCell ref="G63:H63"/>
    <mergeCell ref="G56:H56"/>
    <mergeCell ref="G61:H6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B1:AD62"/>
  <sheetViews>
    <sheetView zoomScale="75" zoomScaleNormal="75" zoomScalePageLayoutView="0" workbookViewId="0" topLeftCell="B1">
      <selection activeCell="B1" sqref="B1:P1"/>
    </sheetView>
  </sheetViews>
  <sheetFormatPr defaultColWidth="9.00390625" defaultRowHeight="13.5"/>
  <cols>
    <col min="1" max="1" width="7.00390625" style="119" hidden="1" customWidth="1"/>
    <col min="2" max="2" width="3.25390625" style="121" customWidth="1"/>
    <col min="3" max="3" width="6.375" style="121" customWidth="1"/>
    <col min="4" max="4" width="13.875" style="121" customWidth="1"/>
    <col min="5" max="5" width="6.75390625" style="121" customWidth="1"/>
    <col min="6" max="6" width="6.375" style="121" customWidth="1"/>
    <col min="7" max="7" width="13.875" style="121" customWidth="1"/>
    <col min="8" max="8" width="6.75390625" style="121" customWidth="1"/>
    <col min="9" max="9" width="2.50390625" style="119" customWidth="1"/>
    <col min="10" max="10" width="3.25390625" style="119" customWidth="1"/>
    <col min="11" max="11" width="6.375" style="119" customWidth="1"/>
    <col min="12" max="12" width="13.875" style="119" customWidth="1"/>
    <col min="13" max="13" width="6.75390625" style="119" customWidth="1"/>
    <col min="14" max="14" width="6.375" style="119" customWidth="1"/>
    <col min="15" max="15" width="13.875" style="119" customWidth="1"/>
    <col min="16" max="16" width="6.75390625" style="119" customWidth="1"/>
    <col min="17" max="16384" width="9.00390625" style="119" customWidth="1"/>
  </cols>
  <sheetData>
    <row r="1" spans="2:30" s="157" customFormat="1" ht="30" customHeight="1">
      <c r="B1" s="357" t="s">
        <v>568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8"/>
      <c r="AD1" s="158"/>
    </row>
    <row r="2" ht="12.75" customHeight="1"/>
    <row r="3" spans="2:16" ht="42" customHeight="1">
      <c r="B3" s="310" t="s">
        <v>36</v>
      </c>
      <c r="C3" s="311"/>
      <c r="D3" s="160">
        <f>'初期設定1'!$C$3</f>
        <v>0</v>
      </c>
      <c r="E3" s="249" t="s">
        <v>48</v>
      </c>
      <c r="F3" s="312">
        <f>'初期設定1'!$C$2</f>
      </c>
      <c r="G3" s="312"/>
      <c r="H3" s="312"/>
      <c r="I3" s="312"/>
      <c r="J3" s="312"/>
      <c r="K3" s="312"/>
      <c r="L3" s="313"/>
      <c r="M3" s="248" t="s">
        <v>413</v>
      </c>
      <c r="N3" s="354">
        <f>'初期設定1'!$C$7</f>
        <v>0</v>
      </c>
      <c r="O3" s="355"/>
      <c r="P3" s="144" t="s">
        <v>37</v>
      </c>
    </row>
    <row r="4" spans="2:16" ht="15" customHeight="1">
      <c r="B4" s="122"/>
      <c r="C4" s="123"/>
      <c r="D4" s="123"/>
      <c r="E4" s="123"/>
      <c r="F4" s="123"/>
      <c r="G4" s="123"/>
      <c r="H4" s="124"/>
      <c r="N4" s="145"/>
      <c r="O4" s="145"/>
      <c r="P4" s="125"/>
    </row>
    <row r="5" spans="2:16" ht="21.75" customHeight="1">
      <c r="B5" s="314" t="s">
        <v>412</v>
      </c>
      <c r="C5" s="315"/>
      <c r="D5" s="328">
        <f>'初期設定1'!$C$4</f>
      </c>
      <c r="E5" s="329"/>
      <c r="F5" s="151"/>
      <c r="G5" s="329">
        <f>'初期設定1'!C5</f>
      </c>
      <c r="H5" s="329"/>
      <c r="I5" s="146"/>
      <c r="J5" s="146"/>
      <c r="K5" s="146"/>
      <c r="L5" s="147"/>
      <c r="M5" s="331" t="s">
        <v>414</v>
      </c>
      <c r="N5" s="341">
        <f>'初期設定1'!$C$8</f>
        <v>0</v>
      </c>
      <c r="O5" s="342"/>
      <c r="P5" s="333" t="s">
        <v>37</v>
      </c>
    </row>
    <row r="6" spans="2:16" s="126" customFormat="1" ht="21.75" customHeight="1">
      <c r="B6" s="316"/>
      <c r="C6" s="317"/>
      <c r="D6" s="148">
        <f>'初期設定1'!C6</f>
      </c>
      <c r="E6" s="149"/>
      <c r="F6" s="149"/>
      <c r="G6" s="149"/>
      <c r="H6" s="149"/>
      <c r="I6" s="149"/>
      <c r="J6" s="149"/>
      <c r="K6" s="149"/>
      <c r="L6" s="150"/>
      <c r="M6" s="332"/>
      <c r="N6" s="343"/>
      <c r="O6" s="344"/>
      <c r="P6" s="334"/>
    </row>
    <row r="7" ht="6" customHeight="1"/>
    <row r="8" ht="12" customHeight="1"/>
    <row r="9" spans="2:16" s="120" customFormat="1" ht="20.25" customHeight="1">
      <c r="B9" s="350" t="s">
        <v>420</v>
      </c>
      <c r="C9" s="351"/>
      <c r="D9" s="351"/>
      <c r="E9" s="351"/>
      <c r="F9" s="351"/>
      <c r="G9" s="351"/>
      <c r="H9" s="352"/>
      <c r="J9" s="350" t="s">
        <v>421</v>
      </c>
      <c r="K9" s="351"/>
      <c r="L9" s="351"/>
      <c r="M9" s="351"/>
      <c r="N9" s="351"/>
      <c r="O9" s="351"/>
      <c r="P9" s="352"/>
    </row>
    <row r="10" spans="2:16" s="120" customFormat="1" ht="20.25" customHeight="1">
      <c r="B10" s="358"/>
      <c r="C10" s="335" t="s">
        <v>406</v>
      </c>
      <c r="D10" s="336"/>
      <c r="E10" s="337"/>
      <c r="F10" s="338" t="s">
        <v>416</v>
      </c>
      <c r="G10" s="339"/>
      <c r="H10" s="340"/>
      <c r="J10" s="353"/>
      <c r="K10" s="335" t="s">
        <v>411</v>
      </c>
      <c r="L10" s="336"/>
      <c r="M10" s="337"/>
      <c r="N10" s="338" t="s">
        <v>417</v>
      </c>
      <c r="O10" s="339"/>
      <c r="P10" s="340"/>
    </row>
    <row r="11" spans="2:16" s="129" customFormat="1" ht="20.25" customHeight="1">
      <c r="B11" s="358"/>
      <c r="C11" s="251" t="s">
        <v>419</v>
      </c>
      <c r="D11" s="252" t="s">
        <v>513</v>
      </c>
      <c r="E11" s="253" t="s">
        <v>40</v>
      </c>
      <c r="F11" s="165" t="s">
        <v>418</v>
      </c>
      <c r="G11" s="134" t="s">
        <v>513</v>
      </c>
      <c r="H11" s="138" t="s">
        <v>40</v>
      </c>
      <c r="I11" s="133"/>
      <c r="J11" s="353"/>
      <c r="K11" s="251" t="s">
        <v>418</v>
      </c>
      <c r="L11" s="252" t="s">
        <v>513</v>
      </c>
      <c r="M11" s="253" t="s">
        <v>40</v>
      </c>
      <c r="N11" s="165" t="s">
        <v>418</v>
      </c>
      <c r="O11" s="134" t="s">
        <v>513</v>
      </c>
      <c r="P11" s="138" t="s">
        <v>40</v>
      </c>
    </row>
    <row r="12" spans="2:16" ht="20.25" customHeight="1">
      <c r="B12" s="161">
        <v>1</v>
      </c>
      <c r="C12" s="254">
        <f>'記録入力1'!$J4</f>
      </c>
      <c r="D12" s="255">
        <f>'記録入力1'!$K4</f>
      </c>
      <c r="E12" s="256">
        <f>'記録入力1'!$I4</f>
      </c>
      <c r="F12" s="166">
        <f>'記録入力1'!$J24</f>
      </c>
      <c r="G12" s="135">
        <f>'記録入力1'!$K24</f>
      </c>
      <c r="H12" s="168">
        <f>'記録入力1'!$I24</f>
      </c>
      <c r="I12" s="127"/>
      <c r="J12" s="161">
        <v>1</v>
      </c>
      <c r="K12" s="254">
        <f>'記録入力1'!$J54</f>
      </c>
      <c r="L12" s="255">
        <f>'記録入力1'!$K54</f>
      </c>
      <c r="M12" s="256">
        <f>'記録入力1'!$I54</f>
      </c>
      <c r="N12" s="166">
        <f>'記録入力1'!$J74</f>
      </c>
      <c r="O12" s="135">
        <f>'記録入力1'!$K74</f>
      </c>
      <c r="P12" s="168">
        <f>'記録入力1'!$I74</f>
      </c>
    </row>
    <row r="13" spans="2:16" ht="20.25" customHeight="1">
      <c r="B13" s="161">
        <v>2</v>
      </c>
      <c r="C13" s="254">
        <f>'記録入力1'!$J5</f>
      </c>
      <c r="D13" s="255">
        <f>'記録入力1'!$K5</f>
      </c>
      <c r="E13" s="256">
        <f>'記録入力1'!$I5</f>
      </c>
      <c r="F13" s="166">
        <f>'記録入力1'!$J25</f>
      </c>
      <c r="G13" s="135">
        <f>'記録入力1'!$K25</f>
      </c>
      <c r="H13" s="168">
        <f>'記録入力1'!$I25</f>
      </c>
      <c r="I13" s="127"/>
      <c r="J13" s="161">
        <v>2</v>
      </c>
      <c r="K13" s="254">
        <f>'記録入力1'!$J55</f>
      </c>
      <c r="L13" s="255">
        <f>'記録入力1'!$K55</f>
      </c>
      <c r="M13" s="256">
        <f>'記録入力1'!$I55</f>
      </c>
      <c r="N13" s="166">
        <f>'記録入力1'!$J75</f>
      </c>
      <c r="O13" s="135">
        <f>'記録入力1'!$K75</f>
      </c>
      <c r="P13" s="168">
        <f>'記録入力1'!$I75</f>
      </c>
    </row>
    <row r="14" spans="2:16" ht="20.25" customHeight="1">
      <c r="B14" s="161">
        <v>3</v>
      </c>
      <c r="C14" s="254">
        <f>'記録入力1'!$J6</f>
      </c>
      <c r="D14" s="255">
        <f>'記録入力1'!$K6</f>
      </c>
      <c r="E14" s="256">
        <f>'記録入力1'!$I6</f>
      </c>
      <c r="F14" s="166">
        <f>'記録入力1'!$J26</f>
      </c>
      <c r="G14" s="135">
        <f>'記録入力1'!$K26</f>
      </c>
      <c r="H14" s="168">
        <f>'記録入力1'!$I26</f>
      </c>
      <c r="I14" s="127"/>
      <c r="J14" s="161">
        <v>3</v>
      </c>
      <c r="K14" s="254">
        <f>'記録入力1'!$J56</f>
      </c>
      <c r="L14" s="255">
        <f>'記録入力1'!$K56</f>
      </c>
      <c r="M14" s="256">
        <f>'記録入力1'!$I56</f>
      </c>
      <c r="N14" s="166">
        <f>'記録入力1'!$J76</f>
      </c>
      <c r="O14" s="135">
        <f>'記録入力1'!$K76</f>
      </c>
      <c r="P14" s="168">
        <f>'記録入力1'!$I76</f>
      </c>
    </row>
    <row r="15" spans="2:16" ht="20.25" customHeight="1">
      <c r="B15" s="161">
        <v>4</v>
      </c>
      <c r="C15" s="254">
        <f>'記録入力1'!$J7</f>
      </c>
      <c r="D15" s="255">
        <f>'記録入力1'!$K7</f>
      </c>
      <c r="E15" s="256">
        <f>'記録入力1'!$I7</f>
      </c>
      <c r="F15" s="166">
        <f>'記録入力1'!$J27</f>
      </c>
      <c r="G15" s="135">
        <f>'記録入力1'!$K27</f>
      </c>
      <c r="H15" s="168">
        <f>'記録入力1'!$I27</f>
      </c>
      <c r="I15" s="127"/>
      <c r="J15" s="161">
        <v>4</v>
      </c>
      <c r="K15" s="254">
        <f>'記録入力1'!$J57</f>
      </c>
      <c r="L15" s="255">
        <f>'記録入力1'!$K57</f>
      </c>
      <c r="M15" s="256">
        <f>'記録入力1'!$I57</f>
      </c>
      <c r="N15" s="166">
        <f>'記録入力1'!$J77</f>
      </c>
      <c r="O15" s="135">
        <f>'記録入力1'!$K77</f>
      </c>
      <c r="P15" s="168">
        <f>'記録入力1'!$I77</f>
      </c>
    </row>
    <row r="16" spans="2:16" ht="20.25" customHeight="1">
      <c r="B16" s="161">
        <v>5</v>
      </c>
      <c r="C16" s="254">
        <f>'記録入力1'!$J8</f>
      </c>
      <c r="D16" s="255">
        <f>'記録入力1'!$K8</f>
      </c>
      <c r="E16" s="256">
        <f>'記録入力1'!$I8</f>
      </c>
      <c r="F16" s="166">
        <f>'記録入力1'!$J28</f>
      </c>
      <c r="G16" s="135">
        <f>'記録入力1'!$K28</f>
      </c>
      <c r="H16" s="168">
        <f>'記録入力1'!$I28</f>
      </c>
      <c r="I16" s="127"/>
      <c r="J16" s="161">
        <v>5</v>
      </c>
      <c r="K16" s="254">
        <f>'記録入力1'!$J58</f>
      </c>
      <c r="L16" s="255">
        <f>'記録入力1'!$K58</f>
      </c>
      <c r="M16" s="256">
        <f>'記録入力1'!$I58</f>
      </c>
      <c r="N16" s="166">
        <f>'記録入力1'!$J78</f>
      </c>
      <c r="O16" s="135">
        <f>'記録入力1'!$K78</f>
      </c>
      <c r="P16" s="168">
        <f>'記録入力1'!$I78</f>
      </c>
    </row>
    <row r="17" spans="2:16" ht="20.25" customHeight="1">
      <c r="B17" s="161">
        <v>6</v>
      </c>
      <c r="C17" s="254">
        <f>'記録入力1'!$J9</f>
      </c>
      <c r="D17" s="255">
        <f>'記録入力1'!$K9</f>
      </c>
      <c r="E17" s="256">
        <f>'記録入力1'!$I9</f>
      </c>
      <c r="F17" s="166">
        <f>'記録入力1'!$J29</f>
      </c>
      <c r="G17" s="135">
        <f>'記録入力1'!$K29</f>
      </c>
      <c r="H17" s="168">
        <f>'記録入力1'!$I29</f>
      </c>
      <c r="I17" s="127"/>
      <c r="J17" s="161">
        <v>6</v>
      </c>
      <c r="K17" s="254">
        <f>'記録入力1'!$J59</f>
      </c>
      <c r="L17" s="255">
        <f>'記録入力1'!$K59</f>
      </c>
      <c r="M17" s="256">
        <f>'記録入力1'!$I59</f>
      </c>
      <c r="N17" s="166">
        <f>'記録入力1'!$J79</f>
      </c>
      <c r="O17" s="135">
        <f>'記録入力1'!$K79</f>
      </c>
      <c r="P17" s="168">
        <f>'記録入力1'!$I79</f>
      </c>
    </row>
    <row r="18" spans="2:16" ht="20.25" customHeight="1">
      <c r="B18" s="161">
        <v>7</v>
      </c>
      <c r="C18" s="254">
        <f>'記録入力1'!$J10</f>
      </c>
      <c r="D18" s="255">
        <f>'記録入力1'!$K10</f>
      </c>
      <c r="E18" s="256">
        <f>'記録入力1'!$I10</f>
      </c>
      <c r="F18" s="166">
        <f>'記録入力1'!$J30</f>
      </c>
      <c r="G18" s="135">
        <f>'記録入力1'!$K30</f>
      </c>
      <c r="H18" s="168">
        <f>'記録入力1'!$I30</f>
      </c>
      <c r="I18" s="127"/>
      <c r="J18" s="161">
        <v>7</v>
      </c>
      <c r="K18" s="254">
        <f>'記録入力1'!$J60</f>
      </c>
      <c r="L18" s="255">
        <f>'記録入力1'!$K60</f>
      </c>
      <c r="M18" s="256">
        <f>'記録入力1'!$I60</f>
      </c>
      <c r="N18" s="166">
        <f>'記録入力1'!$J80</f>
      </c>
      <c r="O18" s="135">
        <f>'記録入力1'!$K80</f>
      </c>
      <c r="P18" s="168">
        <f>'記録入力1'!$I80</f>
      </c>
    </row>
    <row r="19" spans="2:16" ht="20.25" customHeight="1">
      <c r="B19" s="161">
        <v>8</v>
      </c>
      <c r="C19" s="254">
        <f>'記録入力1'!$J11</f>
      </c>
      <c r="D19" s="255">
        <f>'記録入力1'!$K11</f>
      </c>
      <c r="E19" s="256">
        <f>'記録入力1'!$I11</f>
      </c>
      <c r="F19" s="166">
        <f>'記録入力1'!$J31</f>
      </c>
      <c r="G19" s="135">
        <f>'記録入力1'!$K31</f>
      </c>
      <c r="H19" s="168">
        <f>'記録入力1'!$I31</f>
      </c>
      <c r="I19" s="127"/>
      <c r="J19" s="161">
        <v>8</v>
      </c>
      <c r="K19" s="254">
        <f>'記録入力1'!$J61</f>
      </c>
      <c r="L19" s="255">
        <f>'記録入力1'!$K61</f>
      </c>
      <c r="M19" s="256">
        <f>'記録入力1'!$I61</f>
      </c>
      <c r="N19" s="166">
        <f>'記録入力1'!$J81</f>
      </c>
      <c r="O19" s="135">
        <f>'記録入力1'!$K81</f>
      </c>
      <c r="P19" s="168">
        <f>'記録入力1'!$I81</f>
      </c>
    </row>
    <row r="20" spans="2:16" ht="20.25" customHeight="1">
      <c r="B20" s="161">
        <v>9</v>
      </c>
      <c r="C20" s="254">
        <f>'記録入力1'!$J12</f>
      </c>
      <c r="D20" s="255">
        <f>'記録入力1'!$K12</f>
      </c>
      <c r="E20" s="256">
        <f>'記録入力1'!$I12</f>
      </c>
      <c r="F20" s="166">
        <f>'記録入力1'!$J32</f>
      </c>
      <c r="G20" s="135">
        <f>'記録入力1'!$K32</f>
      </c>
      <c r="H20" s="168">
        <f>'記録入力1'!$I32</f>
      </c>
      <c r="I20" s="127"/>
      <c r="J20" s="161">
        <v>9</v>
      </c>
      <c r="K20" s="254">
        <f>'記録入力1'!$J62</f>
      </c>
      <c r="L20" s="255">
        <f>'記録入力1'!$K62</f>
      </c>
      <c r="M20" s="256">
        <f>'記録入力1'!$I62</f>
      </c>
      <c r="N20" s="166">
        <f>'記録入力1'!$J82</f>
      </c>
      <c r="O20" s="135">
        <f>'記録入力1'!$K82</f>
      </c>
      <c r="P20" s="168">
        <f>'記録入力1'!$I82</f>
      </c>
    </row>
    <row r="21" spans="2:16" ht="20.25" customHeight="1">
      <c r="B21" s="161">
        <v>10</v>
      </c>
      <c r="C21" s="254">
        <f>'記録入力1'!$J13</f>
      </c>
      <c r="D21" s="255">
        <f>'記録入力1'!$K13</f>
      </c>
      <c r="E21" s="256">
        <f>'記録入力1'!$I13</f>
      </c>
      <c r="F21" s="166">
        <f>'記録入力1'!$J33</f>
      </c>
      <c r="G21" s="135">
        <f>'記録入力1'!$K33</f>
      </c>
      <c r="H21" s="168">
        <f>'記録入力1'!$I33</f>
      </c>
      <c r="I21" s="127"/>
      <c r="J21" s="161">
        <v>10</v>
      </c>
      <c r="K21" s="254">
        <f>'記録入力1'!$J63</f>
      </c>
      <c r="L21" s="255">
        <f>'記録入力1'!$K63</f>
      </c>
      <c r="M21" s="256">
        <f>'記録入力1'!$I63</f>
      </c>
      <c r="N21" s="166">
        <f>'記録入力1'!$J83</f>
      </c>
      <c r="O21" s="135">
        <f>'記録入力1'!$K83</f>
      </c>
      <c r="P21" s="168">
        <f>'記録入力1'!$I83</f>
      </c>
    </row>
    <row r="22" spans="2:16" ht="20.25" customHeight="1">
      <c r="B22" s="161">
        <v>11</v>
      </c>
      <c r="C22" s="254">
        <f>'記録入力1'!$J14</f>
      </c>
      <c r="D22" s="255">
        <f>'記録入力1'!$K14</f>
      </c>
      <c r="E22" s="256">
        <f>'記録入力1'!$I14</f>
      </c>
      <c r="F22" s="166">
        <f>'記録入力1'!$J34</f>
      </c>
      <c r="G22" s="135">
        <f>'記録入力1'!$K34</f>
      </c>
      <c r="H22" s="168">
        <f>'記録入力1'!$I34</f>
      </c>
      <c r="I22" s="127"/>
      <c r="J22" s="161">
        <v>11</v>
      </c>
      <c r="K22" s="254">
        <f>'記録入力1'!$J64</f>
      </c>
      <c r="L22" s="255">
        <f>'記録入力1'!$K64</f>
      </c>
      <c r="M22" s="256">
        <f>'記録入力1'!$I64</f>
      </c>
      <c r="N22" s="166">
        <f>'記録入力1'!$J84</f>
      </c>
      <c r="O22" s="135">
        <f>'記録入力1'!$K84</f>
      </c>
      <c r="P22" s="168">
        <f>'記録入力1'!$I84</f>
      </c>
    </row>
    <row r="23" spans="2:16" ht="20.25" customHeight="1">
      <c r="B23" s="161">
        <v>12</v>
      </c>
      <c r="C23" s="254">
        <f>'記録入力1'!$J15</f>
      </c>
      <c r="D23" s="255">
        <f>'記録入力1'!$K15</f>
      </c>
      <c r="E23" s="256">
        <f>'記録入力1'!$I15</f>
      </c>
      <c r="F23" s="166">
        <f>'記録入力1'!$J35</f>
      </c>
      <c r="G23" s="135">
        <f>'記録入力1'!$K35</f>
      </c>
      <c r="H23" s="168">
        <f>'記録入力1'!$I35</f>
      </c>
      <c r="I23" s="127"/>
      <c r="J23" s="161">
        <v>12</v>
      </c>
      <c r="K23" s="254">
        <f>'記録入力1'!$J65</f>
      </c>
      <c r="L23" s="255">
        <f>'記録入力1'!$K65</f>
      </c>
      <c r="M23" s="256">
        <f>'記録入力1'!$I65</f>
      </c>
      <c r="N23" s="166">
        <f>'記録入力1'!$J85</f>
      </c>
      <c r="O23" s="135">
        <f>'記録入力1'!$K85</f>
      </c>
      <c r="P23" s="168">
        <f>'記録入力1'!$I85</f>
      </c>
    </row>
    <row r="24" spans="2:16" ht="20.25" customHeight="1">
      <c r="B24" s="161">
        <v>13</v>
      </c>
      <c r="C24" s="254">
        <f>'記録入力1'!$J16</f>
      </c>
      <c r="D24" s="255">
        <f>'記録入力1'!$K16</f>
      </c>
      <c r="E24" s="256">
        <f>'記録入力1'!$I16</f>
      </c>
      <c r="F24" s="166">
        <f>'記録入力1'!$J36</f>
      </c>
      <c r="G24" s="135">
        <f>'記録入力1'!$K36</f>
      </c>
      <c r="H24" s="168">
        <f>'記録入力1'!$I36</f>
      </c>
      <c r="I24" s="127"/>
      <c r="J24" s="161">
        <v>13</v>
      </c>
      <c r="K24" s="254">
        <f>'記録入力1'!$J66</f>
      </c>
      <c r="L24" s="255">
        <f>'記録入力1'!$K66</f>
      </c>
      <c r="M24" s="256">
        <f>'記録入力1'!$I66</f>
      </c>
      <c r="N24" s="166">
        <f>'記録入力1'!$J86</f>
      </c>
      <c r="O24" s="135">
        <f>'記録入力1'!$K86</f>
      </c>
      <c r="P24" s="168">
        <f>'記録入力1'!$I86</f>
      </c>
    </row>
    <row r="25" spans="2:16" ht="20.25" customHeight="1">
      <c r="B25" s="161">
        <v>14</v>
      </c>
      <c r="C25" s="254">
        <f>'記録入力1'!$J17</f>
      </c>
      <c r="D25" s="255">
        <f>'記録入力1'!$K17</f>
      </c>
      <c r="E25" s="256">
        <f>'記録入力1'!$I17</f>
      </c>
      <c r="F25" s="166">
        <f>'記録入力1'!$J37</f>
      </c>
      <c r="G25" s="135">
        <f>'記録入力1'!$K37</f>
      </c>
      <c r="H25" s="168">
        <f>'記録入力1'!$I37</f>
      </c>
      <c r="I25" s="127"/>
      <c r="J25" s="161">
        <v>14</v>
      </c>
      <c r="K25" s="254">
        <f>'記録入力1'!$J67</f>
      </c>
      <c r="L25" s="255">
        <f>'記録入力1'!$K67</f>
      </c>
      <c r="M25" s="256">
        <f>'記録入力1'!$I67</f>
      </c>
      <c r="N25" s="166">
        <f>'記録入力1'!$J87</f>
      </c>
      <c r="O25" s="135">
        <f>'記録入力1'!$K87</f>
      </c>
      <c r="P25" s="168">
        <f>'記録入力1'!$I87</f>
      </c>
    </row>
    <row r="26" spans="2:16" ht="20.25" customHeight="1">
      <c r="B26" s="161">
        <v>15</v>
      </c>
      <c r="C26" s="254">
        <f>'記録入力1'!$J18</f>
      </c>
      <c r="D26" s="255">
        <f>'記録入力1'!$K18</f>
      </c>
      <c r="E26" s="256">
        <f>'記録入力1'!$I18</f>
      </c>
      <c r="F26" s="166">
        <f>'記録入力1'!$J38</f>
      </c>
      <c r="G26" s="135">
        <f>'記録入力1'!$K38</f>
      </c>
      <c r="H26" s="168">
        <f>'記録入力1'!$I38</f>
      </c>
      <c r="I26" s="127"/>
      <c r="J26" s="161">
        <v>15</v>
      </c>
      <c r="K26" s="254">
        <f>'記録入力1'!$J68</f>
      </c>
      <c r="L26" s="255">
        <f>'記録入力1'!$K68</f>
      </c>
      <c r="M26" s="256">
        <f>'記録入力1'!$I68</f>
      </c>
      <c r="N26" s="166">
        <f>'記録入力1'!$J88</f>
      </c>
      <c r="O26" s="135">
        <f>'記録入力1'!$K88</f>
      </c>
      <c r="P26" s="168">
        <f>'記録入力1'!$I88</f>
      </c>
    </row>
    <row r="27" spans="2:16" ht="20.25" customHeight="1">
      <c r="B27" s="161">
        <v>16</v>
      </c>
      <c r="C27" s="254">
        <f>'記録入力1'!$J19</f>
      </c>
      <c r="D27" s="255">
        <f>'記録入力1'!$K19</f>
      </c>
      <c r="E27" s="256">
        <f>'記録入力1'!$I19</f>
      </c>
      <c r="F27" s="166">
        <f>'記録入力1'!$J39</f>
      </c>
      <c r="G27" s="135">
        <f>'記録入力1'!$K39</f>
      </c>
      <c r="H27" s="168">
        <f>'記録入力1'!$I39</f>
      </c>
      <c r="I27" s="127"/>
      <c r="J27" s="161">
        <v>16</v>
      </c>
      <c r="K27" s="254">
        <f>'記録入力1'!$J69</f>
      </c>
      <c r="L27" s="255">
        <f>'記録入力1'!$K69</f>
      </c>
      <c r="M27" s="256">
        <f>'記録入力1'!$I69</f>
      </c>
      <c r="N27" s="166">
        <f>'記録入力1'!$J89</f>
      </c>
      <c r="O27" s="135">
        <f>'記録入力1'!$K89</f>
      </c>
      <c r="P27" s="168">
        <f>'記録入力1'!$I89</f>
      </c>
    </row>
    <row r="28" spans="2:16" ht="20.25" customHeight="1">
      <c r="B28" s="161">
        <v>17</v>
      </c>
      <c r="C28" s="254">
        <f>'記録入力1'!$J20</f>
      </c>
      <c r="D28" s="255">
        <f>'記録入力1'!$K20</f>
      </c>
      <c r="E28" s="256">
        <f>'記録入力1'!$I20</f>
      </c>
      <c r="F28" s="166">
        <f>'記録入力1'!$J40</f>
      </c>
      <c r="G28" s="135">
        <f>'記録入力1'!$K40</f>
      </c>
      <c r="H28" s="168">
        <f>'記録入力1'!$I40</f>
      </c>
      <c r="I28" s="127"/>
      <c r="J28" s="161">
        <v>17</v>
      </c>
      <c r="K28" s="254">
        <f>'記録入力1'!$J70</f>
      </c>
      <c r="L28" s="255">
        <f>'記録入力1'!$K70</f>
      </c>
      <c r="M28" s="256">
        <f>'記録入力1'!$I70</f>
      </c>
      <c r="N28" s="166">
        <f>'記録入力1'!$J90</f>
      </c>
      <c r="O28" s="135">
        <f>'記録入力1'!$K90</f>
      </c>
      <c r="P28" s="168">
        <f>'記録入力1'!$I90</f>
      </c>
    </row>
    <row r="29" spans="2:16" ht="20.25" customHeight="1">
      <c r="B29" s="161">
        <v>18</v>
      </c>
      <c r="C29" s="254">
        <f>'記録入力1'!$J21</f>
      </c>
      <c r="D29" s="255">
        <f>'記録入力1'!$K21</f>
      </c>
      <c r="E29" s="256">
        <f>'記録入力1'!$I21</f>
      </c>
      <c r="F29" s="166">
        <f>'記録入力1'!$J41</f>
      </c>
      <c r="G29" s="135">
        <f>'記録入力1'!$K41</f>
      </c>
      <c r="H29" s="168">
        <f>'記録入力1'!$I41</f>
      </c>
      <c r="I29" s="127"/>
      <c r="J29" s="161">
        <v>18</v>
      </c>
      <c r="K29" s="254">
        <f>'記録入力1'!$J71</f>
      </c>
      <c r="L29" s="255">
        <f>'記録入力1'!$K71</f>
      </c>
      <c r="M29" s="256">
        <f>'記録入力1'!$I71</f>
      </c>
      <c r="N29" s="166">
        <f>'記録入力1'!$J91</f>
      </c>
      <c r="O29" s="135">
        <f>'記録入力1'!$K91</f>
      </c>
      <c r="P29" s="168">
        <f>'記録入力1'!$I91</f>
      </c>
    </row>
    <row r="30" spans="2:16" ht="20.25" customHeight="1">
      <c r="B30" s="161">
        <v>19</v>
      </c>
      <c r="C30" s="254">
        <f>'記録入力1'!$J22</f>
      </c>
      <c r="D30" s="255">
        <f>'記録入力1'!$K22</f>
      </c>
      <c r="E30" s="256">
        <f>'記録入力1'!$I22</f>
      </c>
      <c r="F30" s="166">
        <f>'記録入力1'!$J42</f>
      </c>
      <c r="G30" s="135">
        <f>'記録入力1'!$K42</f>
      </c>
      <c r="H30" s="168">
        <f>'記録入力1'!$I42</f>
      </c>
      <c r="I30" s="127"/>
      <c r="J30" s="161">
        <v>19</v>
      </c>
      <c r="K30" s="254">
        <f>'記録入力1'!$J72</f>
      </c>
      <c r="L30" s="255">
        <f>'記録入力1'!$K72</f>
      </c>
      <c r="M30" s="256">
        <f>'記録入力1'!$I72</f>
      </c>
      <c r="N30" s="166">
        <f>'記録入力1'!$J92</f>
      </c>
      <c r="O30" s="135">
        <f>'記録入力1'!$K92</f>
      </c>
      <c r="P30" s="168">
        <f>'記録入力1'!$I92</f>
      </c>
    </row>
    <row r="31" spans="2:16" ht="20.25" customHeight="1">
      <c r="B31" s="161">
        <v>20</v>
      </c>
      <c r="C31" s="254">
        <f>'記録入力1'!$J23</f>
      </c>
      <c r="D31" s="255">
        <f>'記録入力1'!$K23</f>
      </c>
      <c r="E31" s="256">
        <f>'記録入力1'!$I23</f>
      </c>
      <c r="F31" s="166">
        <f>'記録入力1'!$J43</f>
      </c>
      <c r="G31" s="135">
        <f>'記録入力1'!$K43</f>
      </c>
      <c r="H31" s="168">
        <f>'記録入力1'!$I43</f>
      </c>
      <c r="I31" s="127"/>
      <c r="J31" s="161">
        <v>20</v>
      </c>
      <c r="K31" s="254">
        <f>'記録入力1'!$J73</f>
      </c>
      <c r="L31" s="255">
        <f>'記録入力1'!$K73</f>
      </c>
      <c r="M31" s="256">
        <f>'記録入力1'!$I73</f>
      </c>
      <c r="N31" s="166">
        <f>'記録入力1'!$J93</f>
      </c>
      <c r="O31" s="135">
        <f>'記録入力1'!$K93</f>
      </c>
      <c r="P31" s="168">
        <f>'記録入力1'!$I93</f>
      </c>
    </row>
    <row r="32" spans="2:16" ht="20.25" customHeight="1">
      <c r="B32" s="161">
        <v>21</v>
      </c>
      <c r="C32" s="254"/>
      <c r="D32" s="255"/>
      <c r="E32" s="256"/>
      <c r="F32" s="166">
        <f>'記録入力1'!$J44</f>
      </c>
      <c r="G32" s="135">
        <f>'記録入力1'!$K44</f>
      </c>
      <c r="H32" s="168">
        <f>'記録入力1'!$I44</f>
      </c>
      <c r="I32" s="127"/>
      <c r="J32" s="161">
        <v>21</v>
      </c>
      <c r="K32" s="254"/>
      <c r="L32" s="255"/>
      <c r="M32" s="256"/>
      <c r="N32" s="166">
        <f>'記録入力1'!$J94</f>
      </c>
      <c r="O32" s="135">
        <f>'記録入力1'!$K94</f>
      </c>
      <c r="P32" s="168">
        <f>'記録入力1'!$I94</f>
      </c>
    </row>
    <row r="33" spans="2:16" ht="20.25" customHeight="1">
      <c r="B33" s="161">
        <v>22</v>
      </c>
      <c r="C33" s="254"/>
      <c r="D33" s="255"/>
      <c r="E33" s="256"/>
      <c r="F33" s="166">
        <f>'記録入力1'!$J45</f>
      </c>
      <c r="G33" s="135">
        <f>'記録入力1'!$K45</f>
      </c>
      <c r="H33" s="168">
        <f>'記録入力1'!$I45</f>
      </c>
      <c r="I33" s="127"/>
      <c r="J33" s="161">
        <v>22</v>
      </c>
      <c r="K33" s="254"/>
      <c r="L33" s="255"/>
      <c r="M33" s="256"/>
      <c r="N33" s="166">
        <f>'記録入力1'!$J95</f>
      </c>
      <c r="O33" s="135">
        <f>'記録入力1'!$K95</f>
      </c>
      <c r="P33" s="168">
        <f>'記録入力1'!$I95</f>
      </c>
    </row>
    <row r="34" spans="2:16" ht="20.25" customHeight="1">
      <c r="B34" s="161">
        <v>23</v>
      </c>
      <c r="C34" s="254"/>
      <c r="D34" s="255"/>
      <c r="E34" s="256"/>
      <c r="F34" s="166">
        <f>'記録入力1'!$J46</f>
      </c>
      <c r="G34" s="135">
        <f>'記録入力1'!$K46</f>
      </c>
      <c r="H34" s="168">
        <f>'記録入力1'!$I46</f>
      </c>
      <c r="I34" s="127"/>
      <c r="J34" s="161">
        <v>23</v>
      </c>
      <c r="K34" s="254"/>
      <c r="L34" s="255"/>
      <c r="M34" s="256"/>
      <c r="N34" s="166">
        <f>'記録入力1'!$J96</f>
      </c>
      <c r="O34" s="135">
        <f>'記録入力1'!$K96</f>
      </c>
      <c r="P34" s="168">
        <f>'記録入力1'!$I96</f>
      </c>
    </row>
    <row r="35" spans="2:16" ht="20.25" customHeight="1">
      <c r="B35" s="161">
        <v>24</v>
      </c>
      <c r="C35" s="254"/>
      <c r="D35" s="255"/>
      <c r="E35" s="256"/>
      <c r="F35" s="166">
        <f>'記録入力1'!$J47</f>
      </c>
      <c r="G35" s="135">
        <f>'記録入力1'!$K47</f>
      </c>
      <c r="H35" s="168">
        <f>'記録入力1'!$I47</f>
      </c>
      <c r="I35" s="127"/>
      <c r="J35" s="161">
        <v>24</v>
      </c>
      <c r="K35" s="254"/>
      <c r="L35" s="255"/>
      <c r="M35" s="256"/>
      <c r="N35" s="166">
        <f>'記録入力1'!$J97</f>
      </c>
      <c r="O35" s="135">
        <f>'記録入力1'!$K97</f>
      </c>
      <c r="P35" s="168">
        <f>'記録入力1'!$I97</f>
      </c>
    </row>
    <row r="36" spans="2:16" ht="20.25" customHeight="1">
      <c r="B36" s="161">
        <v>25</v>
      </c>
      <c r="C36" s="254"/>
      <c r="D36" s="255"/>
      <c r="E36" s="256"/>
      <c r="F36" s="166">
        <f>'記録入力1'!$J48</f>
      </c>
      <c r="G36" s="135">
        <f>'記録入力1'!$K48</f>
      </c>
      <c r="H36" s="168">
        <f>'記録入力1'!$I48</f>
      </c>
      <c r="I36" s="127"/>
      <c r="J36" s="161">
        <v>25</v>
      </c>
      <c r="K36" s="254"/>
      <c r="L36" s="255"/>
      <c r="M36" s="256"/>
      <c r="N36" s="166">
        <f>'記録入力1'!$J98</f>
      </c>
      <c r="O36" s="135">
        <f>'記録入力1'!$K98</f>
      </c>
      <c r="P36" s="168">
        <f>'記録入力1'!$I98</f>
      </c>
    </row>
    <row r="37" spans="2:16" ht="20.25" customHeight="1">
      <c r="B37" s="161">
        <v>26</v>
      </c>
      <c r="C37" s="254"/>
      <c r="D37" s="255"/>
      <c r="E37" s="256"/>
      <c r="F37" s="166">
        <f>'記録入力1'!$J49</f>
      </c>
      <c r="G37" s="135">
        <f>'記録入力1'!$K49</f>
      </c>
      <c r="H37" s="168">
        <f>'記録入力1'!$I49</f>
      </c>
      <c r="I37" s="127"/>
      <c r="J37" s="161">
        <v>26</v>
      </c>
      <c r="K37" s="254"/>
      <c r="L37" s="255"/>
      <c r="M37" s="256"/>
      <c r="N37" s="166">
        <f>'記録入力1'!$J99</f>
      </c>
      <c r="O37" s="135">
        <f>'記録入力1'!$K99</f>
      </c>
      <c r="P37" s="168">
        <f>'記録入力1'!$I99</f>
      </c>
    </row>
    <row r="38" spans="2:16" ht="20.25" customHeight="1">
      <c r="B38" s="161">
        <v>27</v>
      </c>
      <c r="C38" s="254"/>
      <c r="D38" s="255"/>
      <c r="E38" s="256"/>
      <c r="F38" s="166">
        <f>'記録入力1'!$J50</f>
      </c>
      <c r="G38" s="135">
        <f>'記録入力1'!$K50</f>
      </c>
      <c r="H38" s="168">
        <f>'記録入力1'!$I50</f>
      </c>
      <c r="I38" s="127"/>
      <c r="J38" s="161">
        <v>27</v>
      </c>
      <c r="K38" s="254"/>
      <c r="L38" s="255"/>
      <c r="M38" s="256"/>
      <c r="N38" s="166">
        <f>'記録入力1'!$J100</f>
      </c>
      <c r="O38" s="135">
        <f>'記録入力1'!$K100</f>
      </c>
      <c r="P38" s="168">
        <f>'記録入力1'!$I100</f>
      </c>
    </row>
    <row r="39" spans="2:16" ht="20.25" customHeight="1">
      <c r="B39" s="161">
        <v>28</v>
      </c>
      <c r="C39" s="254"/>
      <c r="D39" s="255"/>
      <c r="E39" s="256"/>
      <c r="F39" s="166">
        <f>'記録入力1'!$J51</f>
      </c>
      <c r="G39" s="135">
        <f>'記録入力1'!$K51</f>
      </c>
      <c r="H39" s="168">
        <f>'記録入力1'!$I51</f>
      </c>
      <c r="I39" s="127"/>
      <c r="J39" s="161">
        <v>28</v>
      </c>
      <c r="K39" s="254"/>
      <c r="L39" s="255"/>
      <c r="M39" s="256"/>
      <c r="N39" s="166">
        <f>'記録入力1'!$J101</f>
      </c>
      <c r="O39" s="135">
        <f>'記録入力1'!$K101</f>
      </c>
      <c r="P39" s="168">
        <f>'記録入力1'!$I101</f>
      </c>
    </row>
    <row r="40" spans="2:16" ht="20.25" customHeight="1">
      <c r="B40" s="161">
        <v>29</v>
      </c>
      <c r="C40" s="254"/>
      <c r="D40" s="255"/>
      <c r="E40" s="256"/>
      <c r="F40" s="166">
        <f>'記録入力1'!$J52</f>
      </c>
      <c r="G40" s="135">
        <f>'記録入力1'!$K52</f>
      </c>
      <c r="H40" s="168">
        <f>'記録入力1'!$I52</f>
      </c>
      <c r="I40" s="127"/>
      <c r="J40" s="161">
        <v>29</v>
      </c>
      <c r="K40" s="254"/>
      <c r="L40" s="255"/>
      <c r="M40" s="256"/>
      <c r="N40" s="166">
        <f>'記録入力1'!$J102</f>
      </c>
      <c r="O40" s="135">
        <f>'記録入力1'!$K102</f>
      </c>
      <c r="P40" s="168">
        <f>'記録入力1'!$I102</f>
      </c>
    </row>
    <row r="41" spans="2:16" ht="20.25" customHeight="1">
      <c r="B41" s="162">
        <v>30</v>
      </c>
      <c r="C41" s="257"/>
      <c r="D41" s="258"/>
      <c r="E41" s="259"/>
      <c r="F41" s="167">
        <f>'記録入力1'!$J53</f>
      </c>
      <c r="G41" s="141">
        <f>'記録入力1'!$K53</f>
      </c>
      <c r="H41" s="169">
        <f>'記録入力1'!$I53</f>
      </c>
      <c r="I41" s="127"/>
      <c r="J41" s="162">
        <v>30</v>
      </c>
      <c r="K41" s="257"/>
      <c r="L41" s="258"/>
      <c r="M41" s="259"/>
      <c r="N41" s="167">
        <f>'記録入力1'!$J103</f>
      </c>
      <c r="O41" s="141">
        <f>'記録入力1'!$K103</f>
      </c>
      <c r="P41" s="169">
        <f>'記録入力1'!$I103</f>
      </c>
    </row>
    <row r="42" spans="2:16" s="120" customFormat="1" ht="22.5" customHeight="1">
      <c r="B42" s="163" t="s">
        <v>422</v>
      </c>
      <c r="C42" s="347">
        <f>COUNT(C12:C41)</f>
        <v>0</v>
      </c>
      <c r="D42" s="348"/>
      <c r="E42" s="349"/>
      <c r="F42" s="325">
        <f>COUNT(F12:F41)</f>
        <v>0</v>
      </c>
      <c r="G42" s="326"/>
      <c r="H42" s="327"/>
      <c r="I42" s="152"/>
      <c r="J42" s="163" t="s">
        <v>422</v>
      </c>
      <c r="K42" s="347">
        <f>COUNT(K12:K41)</f>
        <v>0</v>
      </c>
      <c r="L42" s="348"/>
      <c r="M42" s="349"/>
      <c r="N42" s="325">
        <f>COUNT(N12:N41)</f>
        <v>0</v>
      </c>
      <c r="O42" s="326"/>
      <c r="P42" s="327"/>
    </row>
    <row r="43" spans="2:16" ht="19.5" customHeight="1">
      <c r="B43" s="45"/>
      <c r="C43" s="117"/>
      <c r="D43" s="117"/>
      <c r="E43" s="44"/>
      <c r="F43" s="117"/>
      <c r="G43" s="117"/>
      <c r="H43" s="44"/>
      <c r="I43" s="128"/>
      <c r="J43" s="45"/>
      <c r="K43" s="117"/>
      <c r="L43" s="117"/>
      <c r="M43" s="44"/>
      <c r="N43" s="117"/>
      <c r="O43" s="117"/>
      <c r="P43" s="44"/>
    </row>
    <row r="44" spans="2:15" ht="23.25" customHeight="1">
      <c r="B44" s="128"/>
      <c r="F44" s="345" t="s">
        <v>61</v>
      </c>
      <c r="G44" s="346"/>
      <c r="I44" s="318" t="s">
        <v>62</v>
      </c>
      <c r="J44" s="319"/>
      <c r="K44" s="319"/>
      <c r="L44" s="330" t="s">
        <v>63</v>
      </c>
      <c r="M44" s="330"/>
      <c r="N44" s="137" t="s">
        <v>415</v>
      </c>
      <c r="O44" s="136" t="s">
        <v>41</v>
      </c>
    </row>
    <row r="45" spans="2:15" ht="23.25" customHeight="1">
      <c r="B45" s="128"/>
      <c r="F45" s="155" t="s">
        <v>64</v>
      </c>
      <c r="G45" s="153" t="str">
        <f>C42+F42&amp;"名"</f>
        <v>0名</v>
      </c>
      <c r="I45" s="320"/>
      <c r="J45" s="321"/>
      <c r="K45" s="321"/>
      <c r="L45" s="324">
        <f>IF('初期設定1'!C10="","",'初期設定1'!C10)</f>
      </c>
      <c r="M45" s="324"/>
      <c r="N45" s="198">
        <f>IF('初期設定1'!D10="","",'初期設定1'!D10)</f>
      </c>
      <c r="O45" s="196">
        <f>IF('初期設定1'!E10="","",'初期設定1'!E10)</f>
      </c>
    </row>
    <row r="46" spans="2:15" ht="23.25" customHeight="1">
      <c r="B46" s="128"/>
      <c r="F46" s="155" t="s">
        <v>65</v>
      </c>
      <c r="G46" s="153" t="str">
        <f>K42+N42&amp;"名"</f>
        <v>0名</v>
      </c>
      <c r="I46" s="320"/>
      <c r="J46" s="321"/>
      <c r="K46" s="321"/>
      <c r="L46" s="324">
        <f>IF('初期設定1'!C11="","",'初期設定1'!C11)</f>
      </c>
      <c r="M46" s="324"/>
      <c r="N46" s="198">
        <f>IF('初期設定1'!D11="","",'初期設定1'!D11)</f>
      </c>
      <c r="O46" s="196">
        <f>IF('初期設定1'!E11="","",'初期設定1'!E11)</f>
      </c>
    </row>
    <row r="47" spans="2:15" ht="23.25" customHeight="1">
      <c r="B47" s="128"/>
      <c r="F47" s="156" t="s">
        <v>66</v>
      </c>
      <c r="G47" s="154" t="str">
        <f>C42+F42+K42+N42&amp;"名"</f>
        <v>0名</v>
      </c>
      <c r="I47" s="320"/>
      <c r="J47" s="321"/>
      <c r="K47" s="321"/>
      <c r="L47" s="324">
        <f>IF('初期設定1'!C12="","",'初期設定1'!C12)</f>
      </c>
      <c r="M47" s="324"/>
      <c r="N47" s="198">
        <f>IF('初期設定1'!D12="","",'初期設定1'!D12)</f>
      </c>
      <c r="O47" s="196">
        <f>IF('初期設定1'!E12="","",'初期設定1'!E12)</f>
      </c>
    </row>
    <row r="48" spans="6:15" ht="23.25" customHeight="1">
      <c r="F48" s="118"/>
      <c r="G48" s="118"/>
      <c r="I48" s="322"/>
      <c r="J48" s="323"/>
      <c r="K48" s="323"/>
      <c r="L48" s="356">
        <f>IF('初期設定1'!C13="","",'初期設定1'!C13)</f>
      </c>
      <c r="M48" s="356"/>
      <c r="N48" s="199">
        <f>IF('初期設定1'!D13="","",'初期設定1'!D13)</f>
      </c>
      <c r="O48" s="197">
        <f>IF('初期設定1'!E13="","",'初期設定1'!E13)</f>
      </c>
    </row>
    <row r="49" spans="8:9" ht="19.5" customHeight="1">
      <c r="H49" s="130"/>
      <c r="I49" s="129"/>
    </row>
    <row r="50" ht="19.5" customHeight="1">
      <c r="I50" s="131"/>
    </row>
    <row r="51" ht="19.5" customHeight="1">
      <c r="I51" s="128"/>
    </row>
    <row r="52" ht="12.75" customHeight="1">
      <c r="I52" s="128"/>
    </row>
    <row r="53" ht="12.75" customHeight="1">
      <c r="I53" s="128"/>
    </row>
    <row r="54" spans="2:9" ht="12.75" customHeight="1">
      <c r="B54" s="132"/>
      <c r="I54" s="128"/>
    </row>
    <row r="55" spans="2:9" ht="12.75" customHeight="1">
      <c r="B55" s="132"/>
      <c r="I55" s="128"/>
    </row>
    <row r="56" spans="2:9" ht="12.75" customHeight="1">
      <c r="B56" s="132"/>
      <c r="I56" s="128"/>
    </row>
    <row r="57" spans="2:9" ht="12.75" customHeight="1">
      <c r="B57" s="132"/>
      <c r="I57" s="128"/>
    </row>
    <row r="58" spans="2:9" ht="12.75" customHeight="1">
      <c r="B58" s="132"/>
      <c r="I58" s="128"/>
    </row>
    <row r="59" spans="2:9" ht="12.75" customHeight="1">
      <c r="B59" s="132"/>
      <c r="I59" s="128"/>
    </row>
    <row r="60" spans="2:9" ht="12.75" customHeight="1">
      <c r="B60" s="132"/>
      <c r="I60" s="128"/>
    </row>
    <row r="61" spans="2:9" ht="12.75" customHeight="1">
      <c r="B61" s="132"/>
      <c r="I61" s="128"/>
    </row>
    <row r="62" ht="12.75" customHeight="1">
      <c r="I62" s="128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sheet="1" objects="1" scenarios="1"/>
  <mergeCells count="29">
    <mergeCell ref="N3:O3"/>
    <mergeCell ref="L48:M48"/>
    <mergeCell ref="C42:E42"/>
    <mergeCell ref="L45:M45"/>
    <mergeCell ref="B1:P1"/>
    <mergeCell ref="G5:H5"/>
    <mergeCell ref="C10:E10"/>
    <mergeCell ref="F10:H10"/>
    <mergeCell ref="B9:H9"/>
    <mergeCell ref="B10:B11"/>
    <mergeCell ref="P5:P6"/>
    <mergeCell ref="N42:P42"/>
    <mergeCell ref="K10:M10"/>
    <mergeCell ref="N10:P10"/>
    <mergeCell ref="N5:O6"/>
    <mergeCell ref="F44:G44"/>
    <mergeCell ref="K42:M42"/>
    <mergeCell ref="J9:P9"/>
    <mergeCell ref="J10:J11"/>
    <mergeCell ref="B3:C3"/>
    <mergeCell ref="F3:L3"/>
    <mergeCell ref="B5:C6"/>
    <mergeCell ref="I44:K48"/>
    <mergeCell ref="L47:M47"/>
    <mergeCell ref="F42:H42"/>
    <mergeCell ref="D5:E5"/>
    <mergeCell ref="L46:M46"/>
    <mergeCell ref="L44:M44"/>
    <mergeCell ref="M5:M6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10.50390625" style="18" bestFit="1" customWidth="1"/>
    <col min="2" max="2" width="12.75390625" style="18" bestFit="1" customWidth="1"/>
    <col min="3" max="3" width="13.50390625" style="18" bestFit="1" customWidth="1"/>
    <col min="4" max="4" width="3.25390625" style="18" bestFit="1" customWidth="1"/>
    <col min="5" max="5" width="3.50390625" style="18" bestFit="1" customWidth="1"/>
    <col min="6" max="6" width="7.50390625" style="18" bestFit="1" customWidth="1"/>
    <col min="7" max="7" width="5.50390625" style="18" bestFit="1" customWidth="1"/>
    <col min="8" max="10" width="14.625" style="18" bestFit="1" customWidth="1"/>
    <col min="11" max="16384" width="9.00390625" style="18" customWidth="1"/>
  </cols>
  <sheetData>
    <row r="1" spans="1:10" ht="13.5">
      <c r="A1" s="18" t="str">
        <f>'データ完成'!B2</f>
        <v>DB</v>
      </c>
      <c r="B1" s="18" t="str">
        <f>'データ完成'!C2</f>
        <v>N1</v>
      </c>
      <c r="C1" s="18" t="str">
        <f>'データ完成'!D2</f>
        <v>N2</v>
      </c>
      <c r="D1" s="18" t="str">
        <f>'データ完成'!E2</f>
        <v>SX</v>
      </c>
      <c r="E1" s="18" t="str">
        <f>'データ完成'!F2</f>
        <v>KC</v>
      </c>
      <c r="F1" s="18" t="str">
        <f>'データ完成'!G2</f>
        <v>MC</v>
      </c>
      <c r="G1" s="18" t="str">
        <f>'データ完成'!H2</f>
        <v>ZK</v>
      </c>
      <c r="H1" s="18" t="str">
        <f>'データ完成'!I2</f>
        <v>S1</v>
      </c>
      <c r="I1" s="18" t="str">
        <f>'データ完成'!J2</f>
        <v>S2</v>
      </c>
      <c r="J1" s="18" t="str">
        <f>'データ完成'!K2</f>
        <v>S3</v>
      </c>
    </row>
    <row r="2" spans="1:10" ht="13.5">
      <c r="A2" s="18">
        <f>'データ完成'!B3</f>
      </c>
      <c r="B2" s="18">
        <f>'データ完成'!C3</f>
      </c>
      <c r="C2" s="18">
        <f>'データ完成'!D3</f>
      </c>
      <c r="D2" s="18">
        <f>'データ完成'!E3</f>
      </c>
      <c r="E2" s="18">
        <f>'データ完成'!F3</f>
      </c>
      <c r="F2" s="18">
        <f>'データ完成'!G3</f>
      </c>
      <c r="G2" s="18">
        <f>'データ完成'!H3</f>
      </c>
      <c r="H2" s="18">
        <f>'データ完成'!I3</f>
      </c>
      <c r="I2" s="18">
        <f>'データ完成'!J3</f>
      </c>
      <c r="J2" s="18">
        <f>'データ完成'!K3</f>
      </c>
    </row>
    <row r="3" spans="1:10" ht="13.5">
      <c r="A3" s="18">
        <f>'データ完成'!B4</f>
      </c>
      <c r="B3" s="18">
        <f>'データ完成'!C4</f>
      </c>
      <c r="C3" s="18">
        <f>'データ完成'!D4</f>
      </c>
      <c r="D3" s="18">
        <f>'データ完成'!E4</f>
      </c>
      <c r="E3" s="18">
        <f>'データ完成'!F4</f>
      </c>
      <c r="F3" s="18">
        <f>'データ完成'!G4</f>
      </c>
      <c r="G3" s="18">
        <f>'データ完成'!H4</f>
      </c>
      <c r="H3" s="18">
        <f>'データ完成'!I4</f>
      </c>
      <c r="I3" s="18">
        <f>'データ完成'!J4</f>
      </c>
      <c r="J3" s="18">
        <f>'データ完成'!K4</f>
      </c>
    </row>
    <row r="4" spans="1:10" ht="13.5">
      <c r="A4" s="18">
        <f>'データ完成'!B5</f>
      </c>
      <c r="B4" s="18">
        <f>'データ完成'!C5</f>
      </c>
      <c r="C4" s="18">
        <f>'データ完成'!D5</f>
      </c>
      <c r="D4" s="18">
        <f>'データ完成'!E5</f>
      </c>
      <c r="E4" s="18">
        <f>'データ完成'!F5</f>
      </c>
      <c r="F4" s="18">
        <f>'データ完成'!G5</f>
      </c>
      <c r="G4" s="18">
        <f>'データ完成'!H5</f>
      </c>
      <c r="H4" s="18">
        <f>'データ完成'!I5</f>
      </c>
      <c r="I4" s="18">
        <f>'データ完成'!J5</f>
      </c>
      <c r="J4" s="18">
        <f>'データ完成'!K5</f>
      </c>
    </row>
    <row r="5" spans="1:10" ht="13.5">
      <c r="A5" s="18">
        <f>'データ完成'!B6</f>
      </c>
      <c r="B5" s="18">
        <f>'データ完成'!C6</f>
      </c>
      <c r="C5" s="18">
        <f>'データ完成'!D6</f>
      </c>
      <c r="D5" s="18">
        <f>'データ完成'!E6</f>
      </c>
      <c r="E5" s="18">
        <f>'データ完成'!F6</f>
      </c>
      <c r="F5" s="18">
        <f>'データ完成'!G6</f>
      </c>
      <c r="G5" s="18">
        <f>'データ完成'!H6</f>
      </c>
      <c r="H5" s="18">
        <f>'データ完成'!I6</f>
      </c>
      <c r="I5" s="18">
        <f>'データ完成'!J6</f>
      </c>
      <c r="J5" s="18">
        <f>'データ完成'!K6</f>
      </c>
    </row>
    <row r="6" spans="1:10" ht="13.5">
      <c r="A6" s="18">
        <f>'データ完成'!B7</f>
      </c>
      <c r="B6" s="18">
        <f>'データ完成'!C7</f>
      </c>
      <c r="C6" s="18">
        <f>'データ完成'!D7</f>
      </c>
      <c r="D6" s="18">
        <f>'データ完成'!E7</f>
      </c>
      <c r="E6" s="18">
        <f>'データ完成'!F7</f>
      </c>
      <c r="F6" s="18">
        <f>'データ完成'!G7</f>
      </c>
      <c r="G6" s="18">
        <f>'データ完成'!H7</f>
      </c>
      <c r="H6" s="18">
        <f>'データ完成'!I7</f>
      </c>
      <c r="I6" s="18">
        <f>'データ完成'!J7</f>
      </c>
      <c r="J6" s="18">
        <f>'データ完成'!K7</f>
      </c>
    </row>
    <row r="7" spans="1:10" ht="13.5">
      <c r="A7" s="18">
        <f>'データ完成'!B8</f>
      </c>
      <c r="B7" s="18">
        <f>'データ完成'!C8</f>
      </c>
      <c r="C7" s="18">
        <f>'データ完成'!D8</f>
      </c>
      <c r="D7" s="18">
        <f>'データ完成'!E8</f>
      </c>
      <c r="E7" s="18">
        <f>'データ完成'!F8</f>
      </c>
      <c r="F7" s="18">
        <f>'データ完成'!G8</f>
      </c>
      <c r="G7" s="18">
        <f>'データ完成'!H8</f>
      </c>
      <c r="H7" s="18">
        <f>'データ完成'!I8</f>
      </c>
      <c r="I7" s="18">
        <f>'データ完成'!J8</f>
      </c>
      <c r="J7" s="18">
        <f>'データ完成'!K8</f>
      </c>
    </row>
    <row r="8" spans="1:10" ht="13.5">
      <c r="A8" s="18">
        <f>'データ完成'!B9</f>
      </c>
      <c r="B8" s="18">
        <f>'データ完成'!C9</f>
      </c>
      <c r="C8" s="18">
        <f>'データ完成'!D9</f>
      </c>
      <c r="D8" s="18">
        <f>'データ完成'!E9</f>
      </c>
      <c r="E8" s="18">
        <f>'データ完成'!F9</f>
      </c>
      <c r="F8" s="18">
        <f>'データ完成'!G9</f>
      </c>
      <c r="G8" s="18">
        <f>'データ完成'!H9</f>
      </c>
      <c r="H8" s="18">
        <f>'データ完成'!I9</f>
      </c>
      <c r="I8" s="18">
        <f>'データ完成'!J9</f>
      </c>
      <c r="J8" s="18">
        <f>'データ完成'!K9</f>
      </c>
    </row>
    <row r="9" spans="1:10" ht="13.5">
      <c r="A9" s="18">
        <f>'データ完成'!B10</f>
      </c>
      <c r="B9" s="18">
        <f>'データ完成'!C10</f>
      </c>
      <c r="C9" s="18">
        <f>'データ完成'!D10</f>
      </c>
      <c r="D9" s="18">
        <f>'データ完成'!E10</f>
      </c>
      <c r="E9" s="18">
        <f>'データ完成'!F10</f>
      </c>
      <c r="F9" s="18">
        <f>'データ完成'!G10</f>
      </c>
      <c r="G9" s="18">
        <f>'データ完成'!H10</f>
      </c>
      <c r="H9" s="18">
        <f>'データ完成'!I10</f>
      </c>
      <c r="I9" s="18">
        <f>'データ完成'!J10</f>
      </c>
      <c r="J9" s="18">
        <f>'データ完成'!K10</f>
      </c>
    </row>
    <row r="10" spans="1:10" ht="13.5">
      <c r="A10" s="18">
        <f>'データ完成'!B11</f>
      </c>
      <c r="B10" s="18">
        <f>'データ完成'!C11</f>
      </c>
      <c r="C10" s="18">
        <f>'データ完成'!D11</f>
      </c>
      <c r="D10" s="18">
        <f>'データ完成'!E11</f>
      </c>
      <c r="E10" s="18">
        <f>'データ完成'!F11</f>
      </c>
      <c r="F10" s="18">
        <f>'データ完成'!G11</f>
      </c>
      <c r="G10" s="18">
        <f>'データ完成'!H11</f>
      </c>
      <c r="H10" s="18">
        <f>'データ完成'!I11</f>
      </c>
      <c r="I10" s="18">
        <f>'データ完成'!J11</f>
      </c>
      <c r="J10" s="18">
        <f>'データ完成'!K11</f>
      </c>
    </row>
    <row r="11" spans="1:10" ht="13.5">
      <c r="A11" s="18">
        <f>'データ完成'!B12</f>
      </c>
      <c r="B11" s="18">
        <f>'データ完成'!C12</f>
      </c>
      <c r="C11" s="18">
        <f>'データ完成'!D12</f>
      </c>
      <c r="D11" s="18">
        <f>'データ完成'!E12</f>
      </c>
      <c r="E11" s="18">
        <f>'データ完成'!F12</f>
      </c>
      <c r="F11" s="18">
        <f>'データ完成'!G12</f>
      </c>
      <c r="G11" s="18">
        <f>'データ完成'!H12</f>
      </c>
      <c r="H11" s="18">
        <f>'データ完成'!I12</f>
      </c>
      <c r="I11" s="18">
        <f>'データ完成'!J12</f>
      </c>
      <c r="J11" s="18">
        <f>'データ完成'!K12</f>
      </c>
    </row>
    <row r="12" spans="1:10" ht="13.5">
      <c r="A12" s="18">
        <f>'データ完成'!B13</f>
      </c>
      <c r="B12" s="18">
        <f>'データ完成'!C13</f>
      </c>
      <c r="C12" s="18">
        <f>'データ完成'!D13</f>
      </c>
      <c r="D12" s="18">
        <f>'データ完成'!E13</f>
      </c>
      <c r="E12" s="18">
        <f>'データ完成'!F13</f>
      </c>
      <c r="F12" s="18">
        <f>'データ完成'!G13</f>
      </c>
      <c r="G12" s="18">
        <f>'データ完成'!H13</f>
      </c>
      <c r="H12" s="18">
        <f>'データ完成'!I13</f>
      </c>
      <c r="I12" s="18">
        <f>'データ完成'!J13</f>
      </c>
      <c r="J12" s="18">
        <f>'データ完成'!K13</f>
      </c>
    </row>
    <row r="13" spans="1:10" ht="13.5">
      <c r="A13" s="18">
        <f>'データ完成'!B14</f>
      </c>
      <c r="B13" s="18">
        <f>'データ完成'!C14</f>
      </c>
      <c r="C13" s="18">
        <f>'データ完成'!D14</f>
      </c>
      <c r="D13" s="18">
        <f>'データ完成'!E14</f>
      </c>
      <c r="E13" s="18">
        <f>'データ完成'!F14</f>
      </c>
      <c r="F13" s="18">
        <f>'データ完成'!G14</f>
      </c>
      <c r="G13" s="18">
        <f>'データ完成'!H14</f>
      </c>
      <c r="H13" s="18">
        <f>'データ完成'!I14</f>
      </c>
      <c r="I13" s="18">
        <f>'データ完成'!J14</f>
      </c>
      <c r="J13" s="18">
        <f>'データ完成'!K14</f>
      </c>
    </row>
    <row r="14" spans="1:10" ht="13.5">
      <c r="A14" s="18">
        <f>'データ完成'!B15</f>
      </c>
      <c r="B14" s="18">
        <f>'データ完成'!C15</f>
      </c>
      <c r="C14" s="18">
        <f>'データ完成'!D15</f>
      </c>
      <c r="D14" s="18">
        <f>'データ完成'!E15</f>
      </c>
      <c r="E14" s="18">
        <f>'データ完成'!F15</f>
      </c>
      <c r="F14" s="18">
        <f>'データ完成'!G15</f>
      </c>
      <c r="G14" s="18">
        <f>'データ完成'!H15</f>
      </c>
      <c r="H14" s="18">
        <f>'データ完成'!I15</f>
      </c>
      <c r="I14" s="18">
        <f>'データ完成'!J15</f>
      </c>
      <c r="J14" s="18">
        <f>'データ完成'!K15</f>
      </c>
    </row>
    <row r="15" spans="1:10" ht="13.5">
      <c r="A15" s="18">
        <f>'データ完成'!B16</f>
      </c>
      <c r="B15" s="18">
        <f>'データ完成'!C16</f>
      </c>
      <c r="C15" s="18">
        <f>'データ完成'!D16</f>
      </c>
      <c r="D15" s="18">
        <f>'データ完成'!E16</f>
      </c>
      <c r="E15" s="18">
        <f>'データ完成'!F16</f>
      </c>
      <c r="F15" s="18">
        <f>'データ完成'!G16</f>
      </c>
      <c r="G15" s="18">
        <f>'データ完成'!H16</f>
      </c>
      <c r="H15" s="18">
        <f>'データ完成'!I16</f>
      </c>
      <c r="I15" s="18">
        <f>'データ完成'!J16</f>
      </c>
      <c r="J15" s="18">
        <f>'データ完成'!K16</f>
      </c>
    </row>
    <row r="16" spans="1:10" ht="13.5">
      <c r="A16" s="18">
        <f>'データ完成'!B17</f>
      </c>
      <c r="B16" s="18">
        <f>'データ完成'!C17</f>
      </c>
      <c r="C16" s="18">
        <f>'データ完成'!D17</f>
      </c>
      <c r="D16" s="18">
        <f>'データ完成'!E17</f>
      </c>
      <c r="E16" s="18">
        <f>'データ完成'!F17</f>
      </c>
      <c r="F16" s="18">
        <f>'データ完成'!G17</f>
      </c>
      <c r="G16" s="18">
        <f>'データ完成'!H17</f>
      </c>
      <c r="H16" s="18">
        <f>'データ完成'!I17</f>
      </c>
      <c r="I16" s="18">
        <f>'データ完成'!J17</f>
      </c>
      <c r="J16" s="18">
        <f>'データ完成'!K17</f>
      </c>
    </row>
    <row r="17" spans="1:10" ht="13.5">
      <c r="A17" s="18">
        <f>'データ完成'!B18</f>
      </c>
      <c r="B17" s="18">
        <f>'データ完成'!C18</f>
      </c>
      <c r="C17" s="18">
        <f>'データ完成'!D18</f>
      </c>
      <c r="D17" s="18">
        <f>'データ完成'!E18</f>
      </c>
      <c r="E17" s="18">
        <f>'データ完成'!F18</f>
      </c>
      <c r="F17" s="18">
        <f>'データ完成'!G18</f>
      </c>
      <c r="G17" s="18">
        <f>'データ完成'!H18</f>
      </c>
      <c r="H17" s="18">
        <f>'データ完成'!I18</f>
      </c>
      <c r="I17" s="18">
        <f>'データ完成'!J18</f>
      </c>
      <c r="J17" s="18">
        <f>'データ完成'!K18</f>
      </c>
    </row>
    <row r="18" spans="1:10" ht="13.5">
      <c r="A18" s="18">
        <f>'データ完成'!B19</f>
      </c>
      <c r="B18" s="18">
        <f>'データ完成'!C19</f>
      </c>
      <c r="C18" s="18">
        <f>'データ完成'!D19</f>
      </c>
      <c r="D18" s="18">
        <f>'データ完成'!E19</f>
      </c>
      <c r="E18" s="18">
        <f>'データ完成'!F19</f>
      </c>
      <c r="F18" s="18">
        <f>'データ完成'!G19</f>
      </c>
      <c r="G18" s="18">
        <f>'データ完成'!H19</f>
      </c>
      <c r="H18" s="18">
        <f>'データ完成'!I19</f>
      </c>
      <c r="I18" s="18">
        <f>'データ完成'!J19</f>
      </c>
      <c r="J18" s="18">
        <f>'データ完成'!K19</f>
      </c>
    </row>
    <row r="19" spans="1:10" ht="13.5">
      <c r="A19" s="18">
        <f>'データ完成'!B20</f>
      </c>
      <c r="B19" s="18">
        <f>'データ完成'!C20</f>
      </c>
      <c r="C19" s="18">
        <f>'データ完成'!D20</f>
      </c>
      <c r="D19" s="18">
        <f>'データ完成'!E20</f>
      </c>
      <c r="E19" s="18">
        <f>'データ完成'!F20</f>
      </c>
      <c r="F19" s="18">
        <f>'データ完成'!G20</f>
      </c>
      <c r="G19" s="18">
        <f>'データ完成'!H20</f>
      </c>
      <c r="H19" s="18">
        <f>'データ完成'!I20</f>
      </c>
      <c r="I19" s="18">
        <f>'データ完成'!J20</f>
      </c>
      <c r="J19" s="18">
        <f>'データ完成'!K20</f>
      </c>
    </row>
    <row r="20" spans="1:10" ht="13.5">
      <c r="A20" s="18">
        <f>'データ完成'!B21</f>
      </c>
      <c r="B20" s="18">
        <f>'データ完成'!C21</f>
      </c>
      <c r="C20" s="18">
        <f>'データ完成'!D21</f>
      </c>
      <c r="D20" s="18">
        <f>'データ完成'!E21</f>
      </c>
      <c r="E20" s="18">
        <f>'データ完成'!F21</f>
      </c>
      <c r="F20" s="18">
        <f>'データ完成'!G21</f>
      </c>
      <c r="G20" s="18">
        <f>'データ完成'!H21</f>
      </c>
      <c r="H20" s="18">
        <f>'データ完成'!I21</f>
      </c>
      <c r="I20" s="18">
        <f>'データ完成'!J21</f>
      </c>
      <c r="J20" s="18">
        <f>'データ完成'!K21</f>
      </c>
    </row>
    <row r="21" spans="1:10" ht="13.5">
      <c r="A21" s="18">
        <f>'データ完成'!B22</f>
      </c>
      <c r="B21" s="18">
        <f>'データ完成'!C22</f>
      </c>
      <c r="C21" s="18">
        <f>'データ完成'!D22</f>
      </c>
      <c r="D21" s="18">
        <f>'データ完成'!E22</f>
      </c>
      <c r="E21" s="18">
        <f>'データ完成'!F22</f>
      </c>
      <c r="F21" s="18">
        <f>'データ完成'!G22</f>
      </c>
      <c r="G21" s="18">
        <f>'データ完成'!H22</f>
      </c>
      <c r="H21" s="18">
        <f>'データ完成'!I22</f>
      </c>
      <c r="I21" s="18">
        <f>'データ完成'!J22</f>
      </c>
      <c r="J21" s="18">
        <f>'データ完成'!K22</f>
      </c>
    </row>
    <row r="22" spans="1:10" ht="13.5">
      <c r="A22" s="18">
        <f>'データ完成'!B23</f>
      </c>
      <c r="B22" s="18">
        <f>'データ完成'!C23</f>
      </c>
      <c r="C22" s="18">
        <f>'データ完成'!D23</f>
      </c>
      <c r="D22" s="18">
        <f>'データ完成'!E23</f>
      </c>
      <c r="E22" s="18">
        <f>'データ完成'!F23</f>
      </c>
      <c r="F22" s="18">
        <f>'データ完成'!G23</f>
      </c>
      <c r="G22" s="18">
        <f>'データ完成'!H23</f>
      </c>
      <c r="H22" s="18">
        <f>'データ完成'!I23</f>
      </c>
      <c r="I22" s="18">
        <f>'データ完成'!J23</f>
      </c>
      <c r="J22" s="18">
        <f>'データ完成'!K23</f>
      </c>
    </row>
    <row r="23" spans="1:10" ht="13.5">
      <c r="A23" s="18">
        <f>'データ完成'!B24</f>
      </c>
      <c r="B23" s="18">
        <f>'データ完成'!C24</f>
      </c>
      <c r="C23" s="18">
        <f>'データ完成'!D24</f>
      </c>
      <c r="D23" s="18">
        <f>'データ完成'!E24</f>
      </c>
      <c r="E23" s="18">
        <f>'データ完成'!F24</f>
      </c>
      <c r="F23" s="18">
        <f>'データ完成'!G24</f>
      </c>
      <c r="G23" s="18">
        <f>'データ完成'!H24</f>
      </c>
      <c r="H23" s="18">
        <f>'データ完成'!I24</f>
      </c>
      <c r="I23" s="18">
        <f>'データ完成'!J24</f>
      </c>
      <c r="J23" s="18">
        <f>'データ完成'!K24</f>
      </c>
    </row>
    <row r="24" spans="1:10" ht="13.5">
      <c r="A24" s="18">
        <f>'データ完成'!B25</f>
      </c>
      <c r="B24" s="18">
        <f>'データ完成'!C25</f>
      </c>
      <c r="C24" s="18">
        <f>'データ完成'!D25</f>
      </c>
      <c r="D24" s="18">
        <f>'データ完成'!E25</f>
      </c>
      <c r="E24" s="18">
        <f>'データ完成'!F25</f>
      </c>
      <c r="F24" s="18">
        <f>'データ完成'!G25</f>
      </c>
      <c r="G24" s="18">
        <f>'データ完成'!H25</f>
      </c>
      <c r="H24" s="18">
        <f>'データ完成'!I25</f>
      </c>
      <c r="I24" s="18">
        <f>'データ完成'!J25</f>
      </c>
      <c r="J24" s="18">
        <f>'データ完成'!K25</f>
      </c>
    </row>
    <row r="25" spans="1:10" ht="13.5">
      <c r="A25" s="18">
        <f>'データ完成'!B26</f>
      </c>
      <c r="B25" s="18">
        <f>'データ完成'!C26</f>
      </c>
      <c r="C25" s="18">
        <f>'データ完成'!D26</f>
      </c>
      <c r="D25" s="18">
        <f>'データ完成'!E26</f>
      </c>
      <c r="E25" s="18">
        <f>'データ完成'!F26</f>
      </c>
      <c r="F25" s="18">
        <f>'データ完成'!G26</f>
      </c>
      <c r="G25" s="18">
        <f>'データ完成'!H26</f>
      </c>
      <c r="H25" s="18">
        <f>'データ完成'!I26</f>
      </c>
      <c r="I25" s="18">
        <f>'データ完成'!J26</f>
      </c>
      <c r="J25" s="18">
        <f>'データ完成'!K26</f>
      </c>
    </row>
    <row r="26" spans="1:10" ht="13.5">
      <c r="A26" s="18">
        <f>'データ完成'!B27</f>
      </c>
      <c r="B26" s="18">
        <f>'データ完成'!C27</f>
      </c>
      <c r="C26" s="18">
        <f>'データ完成'!D27</f>
      </c>
      <c r="D26" s="18">
        <f>'データ完成'!E27</f>
      </c>
      <c r="E26" s="18">
        <f>'データ完成'!F27</f>
      </c>
      <c r="F26" s="18">
        <f>'データ完成'!G27</f>
      </c>
      <c r="G26" s="18">
        <f>'データ完成'!H27</f>
      </c>
      <c r="H26" s="18">
        <f>'データ完成'!I27</f>
      </c>
      <c r="I26" s="18">
        <f>'データ完成'!J27</f>
      </c>
      <c r="J26" s="18">
        <f>'データ完成'!K27</f>
      </c>
    </row>
    <row r="27" spans="1:10" ht="13.5">
      <c r="A27" s="18">
        <f>'データ完成'!B28</f>
      </c>
      <c r="B27" s="18">
        <f>'データ完成'!C28</f>
      </c>
      <c r="C27" s="18">
        <f>'データ完成'!D28</f>
      </c>
      <c r="D27" s="18">
        <f>'データ完成'!E28</f>
      </c>
      <c r="E27" s="18">
        <f>'データ完成'!F28</f>
      </c>
      <c r="F27" s="18">
        <f>'データ完成'!G28</f>
      </c>
      <c r="G27" s="18">
        <f>'データ完成'!H28</f>
      </c>
      <c r="H27" s="18">
        <f>'データ完成'!I28</f>
      </c>
      <c r="I27" s="18">
        <f>'データ完成'!J28</f>
      </c>
      <c r="J27" s="18">
        <f>'データ完成'!K28</f>
      </c>
    </row>
    <row r="28" spans="1:10" ht="13.5">
      <c r="A28" s="18">
        <f>'データ完成'!B29</f>
      </c>
      <c r="B28" s="18">
        <f>'データ完成'!C29</f>
      </c>
      <c r="C28" s="18">
        <f>'データ完成'!D29</f>
      </c>
      <c r="D28" s="18">
        <f>'データ完成'!E29</f>
      </c>
      <c r="E28" s="18">
        <f>'データ完成'!F29</f>
      </c>
      <c r="F28" s="18">
        <f>'データ完成'!G29</f>
      </c>
      <c r="G28" s="18">
        <f>'データ完成'!H29</f>
      </c>
      <c r="H28" s="18">
        <f>'データ完成'!I29</f>
      </c>
      <c r="I28" s="18">
        <f>'データ完成'!J29</f>
      </c>
      <c r="J28" s="18">
        <f>'データ完成'!K29</f>
      </c>
    </row>
    <row r="29" spans="1:10" ht="13.5">
      <c r="A29" s="18">
        <f>'データ完成'!B30</f>
      </c>
      <c r="B29" s="18">
        <f>'データ完成'!C30</f>
      </c>
      <c r="C29" s="18">
        <f>'データ完成'!D30</f>
      </c>
      <c r="D29" s="18">
        <f>'データ完成'!E30</f>
      </c>
      <c r="E29" s="18">
        <f>'データ完成'!F30</f>
      </c>
      <c r="F29" s="18">
        <f>'データ完成'!G30</f>
      </c>
      <c r="G29" s="18">
        <f>'データ完成'!H30</f>
      </c>
      <c r="H29" s="18">
        <f>'データ完成'!I30</f>
      </c>
      <c r="I29" s="18">
        <f>'データ完成'!J30</f>
      </c>
      <c r="J29" s="18">
        <f>'データ完成'!K30</f>
      </c>
    </row>
    <row r="30" spans="1:10" ht="13.5">
      <c r="A30" s="18">
        <f>'データ完成'!B31</f>
      </c>
      <c r="B30" s="18">
        <f>'データ完成'!C31</f>
      </c>
      <c r="C30" s="18">
        <f>'データ完成'!D31</f>
      </c>
      <c r="D30" s="18">
        <f>'データ完成'!E31</f>
      </c>
      <c r="E30" s="18">
        <f>'データ完成'!F31</f>
      </c>
      <c r="F30" s="18">
        <f>'データ完成'!G31</f>
      </c>
      <c r="G30" s="18">
        <f>'データ完成'!H31</f>
      </c>
      <c r="H30" s="18">
        <f>'データ完成'!I31</f>
      </c>
      <c r="I30" s="18">
        <f>'データ完成'!J31</f>
      </c>
      <c r="J30" s="18">
        <f>'データ完成'!K31</f>
      </c>
    </row>
    <row r="31" spans="1:10" ht="13.5">
      <c r="A31" s="18">
        <f>'データ完成'!B32</f>
      </c>
      <c r="B31" s="18">
        <f>'データ完成'!C32</f>
      </c>
      <c r="C31" s="18">
        <f>'データ完成'!D32</f>
      </c>
      <c r="D31" s="18">
        <f>'データ完成'!E32</f>
      </c>
      <c r="E31" s="18">
        <f>'データ完成'!F32</f>
      </c>
      <c r="F31" s="18">
        <f>'データ完成'!G32</f>
      </c>
      <c r="G31" s="18">
        <f>'データ完成'!H32</f>
      </c>
      <c r="H31" s="18">
        <f>'データ完成'!I32</f>
      </c>
      <c r="I31" s="18">
        <f>'データ完成'!J32</f>
      </c>
      <c r="J31" s="18">
        <f>'データ完成'!K32</f>
      </c>
    </row>
    <row r="32" spans="1:10" ht="13.5">
      <c r="A32" s="18">
        <f>'データ完成'!B33</f>
      </c>
      <c r="B32" s="18">
        <f>'データ完成'!C33</f>
      </c>
      <c r="C32" s="18">
        <f>'データ完成'!D33</f>
      </c>
      <c r="D32" s="18">
        <f>'データ完成'!E33</f>
      </c>
      <c r="E32" s="18">
        <f>'データ完成'!F33</f>
      </c>
      <c r="F32" s="18">
        <f>'データ完成'!G33</f>
      </c>
      <c r="G32" s="18">
        <f>'データ完成'!H33</f>
      </c>
      <c r="H32" s="18">
        <f>'データ完成'!I33</f>
      </c>
      <c r="I32" s="18">
        <f>'データ完成'!J33</f>
      </c>
      <c r="J32" s="18">
        <f>'データ完成'!K33</f>
      </c>
    </row>
    <row r="33" spans="1:10" ht="13.5">
      <c r="A33" s="18">
        <f>'データ完成'!B34</f>
      </c>
      <c r="B33" s="18">
        <f>'データ完成'!C34</f>
      </c>
      <c r="C33" s="18">
        <f>'データ完成'!D34</f>
      </c>
      <c r="D33" s="18">
        <f>'データ完成'!E34</f>
      </c>
      <c r="E33" s="18">
        <f>'データ完成'!F34</f>
      </c>
      <c r="F33" s="18">
        <f>'データ完成'!G34</f>
      </c>
      <c r="G33" s="18">
        <f>'データ完成'!H34</f>
      </c>
      <c r="H33" s="18">
        <f>'データ完成'!I34</f>
      </c>
      <c r="I33" s="18">
        <f>'データ完成'!J34</f>
      </c>
      <c r="J33" s="18">
        <f>'データ完成'!K34</f>
      </c>
    </row>
    <row r="34" spans="1:10" ht="13.5">
      <c r="A34" s="18">
        <f>'データ完成'!B35</f>
      </c>
      <c r="B34" s="18">
        <f>'データ完成'!C35</f>
      </c>
      <c r="C34" s="18">
        <f>'データ完成'!D35</f>
      </c>
      <c r="D34" s="18">
        <f>'データ完成'!E35</f>
      </c>
      <c r="E34" s="18">
        <f>'データ完成'!F35</f>
      </c>
      <c r="F34" s="18">
        <f>'データ完成'!G35</f>
      </c>
      <c r="G34" s="18">
        <f>'データ完成'!H35</f>
      </c>
      <c r="H34" s="18">
        <f>'データ完成'!I35</f>
      </c>
      <c r="I34" s="18">
        <f>'データ完成'!J35</f>
      </c>
      <c r="J34" s="18">
        <f>'データ完成'!K35</f>
      </c>
    </row>
    <row r="35" spans="1:10" ht="13.5">
      <c r="A35" s="18">
        <f>'データ完成'!B36</f>
      </c>
      <c r="B35" s="18">
        <f>'データ完成'!C36</f>
      </c>
      <c r="C35" s="18">
        <f>'データ完成'!D36</f>
      </c>
      <c r="D35" s="18">
        <f>'データ完成'!E36</f>
      </c>
      <c r="E35" s="18">
        <f>'データ完成'!F36</f>
      </c>
      <c r="F35" s="18">
        <f>'データ完成'!G36</f>
      </c>
      <c r="G35" s="18">
        <f>'データ完成'!H36</f>
      </c>
      <c r="H35" s="18">
        <f>'データ完成'!I36</f>
      </c>
      <c r="I35" s="18">
        <f>'データ完成'!J36</f>
      </c>
      <c r="J35" s="18">
        <f>'データ完成'!K36</f>
      </c>
    </row>
    <row r="36" spans="1:10" ht="13.5">
      <c r="A36" s="18">
        <f>'データ完成'!B37</f>
      </c>
      <c r="B36" s="18">
        <f>'データ完成'!C37</f>
      </c>
      <c r="C36" s="18">
        <f>'データ完成'!D37</f>
      </c>
      <c r="D36" s="18">
        <f>'データ完成'!E37</f>
      </c>
      <c r="E36" s="18">
        <f>'データ完成'!F37</f>
      </c>
      <c r="F36" s="18">
        <f>'データ完成'!G37</f>
      </c>
      <c r="G36" s="18">
        <f>'データ完成'!H37</f>
      </c>
      <c r="H36" s="18">
        <f>'データ完成'!I37</f>
      </c>
      <c r="I36" s="18">
        <f>'データ完成'!J37</f>
      </c>
      <c r="J36" s="18">
        <f>'データ完成'!K37</f>
      </c>
    </row>
    <row r="37" spans="1:10" ht="13.5">
      <c r="A37" s="18">
        <f>'データ完成'!B38</f>
      </c>
      <c r="B37" s="18">
        <f>'データ完成'!C38</f>
      </c>
      <c r="C37" s="18">
        <f>'データ完成'!D38</f>
      </c>
      <c r="D37" s="18">
        <f>'データ完成'!E38</f>
      </c>
      <c r="E37" s="18">
        <f>'データ完成'!F38</f>
      </c>
      <c r="F37" s="18">
        <f>'データ完成'!G38</f>
      </c>
      <c r="G37" s="18">
        <f>'データ完成'!H38</f>
      </c>
      <c r="H37" s="18">
        <f>'データ完成'!I38</f>
      </c>
      <c r="I37" s="18">
        <f>'データ完成'!J38</f>
      </c>
      <c r="J37" s="18">
        <f>'データ完成'!K38</f>
      </c>
    </row>
    <row r="38" spans="1:10" ht="13.5">
      <c r="A38" s="18">
        <f>'データ完成'!B39</f>
      </c>
      <c r="B38" s="18">
        <f>'データ完成'!C39</f>
      </c>
      <c r="C38" s="18">
        <f>'データ完成'!D39</f>
      </c>
      <c r="D38" s="18">
        <f>'データ完成'!E39</f>
      </c>
      <c r="E38" s="18">
        <f>'データ完成'!F39</f>
      </c>
      <c r="F38" s="18">
        <f>'データ完成'!G39</f>
      </c>
      <c r="G38" s="18">
        <f>'データ完成'!H39</f>
      </c>
      <c r="H38" s="18">
        <f>'データ完成'!I39</f>
      </c>
      <c r="I38" s="18">
        <f>'データ完成'!J39</f>
      </c>
      <c r="J38" s="18">
        <f>'データ完成'!K39</f>
      </c>
    </row>
    <row r="39" spans="1:10" ht="13.5">
      <c r="A39" s="18">
        <f>'データ完成'!B40</f>
      </c>
      <c r="B39" s="18">
        <f>'データ完成'!C40</f>
      </c>
      <c r="C39" s="18">
        <f>'データ完成'!D40</f>
      </c>
      <c r="D39" s="18">
        <f>'データ完成'!E40</f>
      </c>
      <c r="E39" s="18">
        <f>'データ完成'!F40</f>
      </c>
      <c r="F39" s="18">
        <f>'データ完成'!G40</f>
      </c>
      <c r="G39" s="18">
        <f>'データ完成'!H40</f>
      </c>
      <c r="H39" s="18">
        <f>'データ完成'!I40</f>
      </c>
      <c r="I39" s="18">
        <f>'データ完成'!J40</f>
      </c>
      <c r="J39" s="18">
        <f>'データ完成'!K40</f>
      </c>
    </row>
    <row r="40" spans="1:10" ht="13.5">
      <c r="A40" s="18">
        <f>'データ完成'!B41</f>
      </c>
      <c r="B40" s="18">
        <f>'データ完成'!C41</f>
      </c>
      <c r="C40" s="18">
        <f>'データ完成'!D41</f>
      </c>
      <c r="D40" s="18">
        <f>'データ完成'!E41</f>
      </c>
      <c r="E40" s="18">
        <f>'データ完成'!F41</f>
      </c>
      <c r="F40" s="18">
        <f>'データ完成'!G41</f>
      </c>
      <c r="G40" s="18">
        <f>'データ完成'!H41</f>
      </c>
      <c r="H40" s="18">
        <f>'データ完成'!I41</f>
      </c>
      <c r="I40" s="18">
        <f>'データ完成'!J41</f>
      </c>
      <c r="J40" s="18">
        <f>'データ完成'!K41</f>
      </c>
    </row>
    <row r="41" spans="1:10" ht="13.5">
      <c r="A41" s="18">
        <f>'データ完成'!B42</f>
      </c>
      <c r="B41" s="18">
        <f>'データ完成'!C42</f>
      </c>
      <c r="C41" s="18">
        <f>'データ完成'!D42</f>
      </c>
      <c r="D41" s="18">
        <f>'データ完成'!E42</f>
      </c>
      <c r="E41" s="18">
        <f>'データ完成'!F42</f>
      </c>
      <c r="F41" s="18">
        <f>'データ完成'!G42</f>
      </c>
      <c r="G41" s="18">
        <f>'データ完成'!H42</f>
      </c>
      <c r="H41" s="18">
        <f>'データ完成'!I42</f>
      </c>
      <c r="I41" s="18">
        <f>'データ完成'!J42</f>
      </c>
      <c r="J41" s="18">
        <f>'データ完成'!K42</f>
      </c>
    </row>
    <row r="42" spans="1:10" ht="13.5">
      <c r="A42" s="18">
        <f>'データ完成'!B43</f>
      </c>
      <c r="B42" s="18">
        <f>'データ完成'!C43</f>
      </c>
      <c r="C42" s="18">
        <f>'データ完成'!D43</f>
      </c>
      <c r="D42" s="18">
        <f>'データ完成'!E43</f>
      </c>
      <c r="E42" s="18">
        <f>'データ完成'!F43</f>
      </c>
      <c r="F42" s="18">
        <f>'データ完成'!G43</f>
      </c>
      <c r="G42" s="18">
        <f>'データ完成'!H43</f>
      </c>
      <c r="H42" s="18">
        <f>'データ完成'!I43</f>
      </c>
      <c r="I42" s="18">
        <f>'データ完成'!J43</f>
      </c>
      <c r="J42" s="18">
        <f>'データ完成'!K43</f>
      </c>
    </row>
    <row r="43" spans="1:10" ht="13.5">
      <c r="A43" s="18">
        <f>'データ完成'!B44</f>
      </c>
      <c r="B43" s="18">
        <f>'データ完成'!C44</f>
      </c>
      <c r="C43" s="18">
        <f>'データ完成'!D44</f>
      </c>
      <c r="D43" s="18">
        <f>'データ完成'!E44</f>
      </c>
      <c r="E43" s="18">
        <f>'データ完成'!F44</f>
      </c>
      <c r="F43" s="18">
        <f>'データ完成'!G44</f>
      </c>
      <c r="G43" s="18">
        <f>'データ完成'!H44</f>
      </c>
      <c r="H43" s="18">
        <f>'データ完成'!I44</f>
      </c>
      <c r="I43" s="18">
        <f>'データ完成'!J44</f>
      </c>
      <c r="J43" s="18">
        <f>'データ完成'!K44</f>
      </c>
    </row>
    <row r="44" spans="1:10" ht="13.5">
      <c r="A44" s="18">
        <f>'データ完成'!B45</f>
      </c>
      <c r="B44" s="18">
        <f>'データ完成'!C45</f>
      </c>
      <c r="C44" s="18">
        <f>'データ完成'!D45</f>
      </c>
      <c r="D44" s="18">
        <f>'データ完成'!E45</f>
      </c>
      <c r="E44" s="18">
        <f>'データ完成'!F45</f>
      </c>
      <c r="F44" s="18">
        <f>'データ完成'!G45</f>
      </c>
      <c r="G44" s="18">
        <f>'データ完成'!H45</f>
      </c>
      <c r="H44" s="18">
        <f>'データ完成'!I45</f>
      </c>
      <c r="I44" s="18">
        <f>'データ完成'!J45</f>
      </c>
      <c r="J44" s="18">
        <f>'データ完成'!K45</f>
      </c>
    </row>
    <row r="45" spans="1:10" ht="13.5">
      <c r="A45" s="18">
        <f>'データ完成'!B46</f>
      </c>
      <c r="B45" s="18">
        <f>'データ完成'!C46</f>
      </c>
      <c r="C45" s="18">
        <f>'データ完成'!D46</f>
      </c>
      <c r="D45" s="18">
        <f>'データ完成'!E46</f>
      </c>
      <c r="E45" s="18">
        <f>'データ完成'!F46</f>
      </c>
      <c r="F45" s="18">
        <f>'データ完成'!G46</f>
      </c>
      <c r="G45" s="18">
        <f>'データ完成'!H46</f>
      </c>
      <c r="H45" s="18">
        <f>'データ完成'!I46</f>
      </c>
      <c r="I45" s="18">
        <f>'データ完成'!J46</f>
      </c>
      <c r="J45" s="18">
        <f>'データ完成'!K46</f>
      </c>
    </row>
    <row r="46" spans="1:10" ht="13.5">
      <c r="A46" s="18">
        <f>'データ完成'!B47</f>
      </c>
      <c r="B46" s="18">
        <f>'データ完成'!C47</f>
      </c>
      <c r="C46" s="18">
        <f>'データ完成'!D47</f>
      </c>
      <c r="D46" s="18">
        <f>'データ完成'!E47</f>
      </c>
      <c r="E46" s="18">
        <f>'データ完成'!F47</f>
      </c>
      <c r="F46" s="18">
        <f>'データ完成'!G47</f>
      </c>
      <c r="G46" s="18">
        <f>'データ完成'!H47</f>
      </c>
      <c r="H46" s="18">
        <f>'データ完成'!I47</f>
      </c>
      <c r="I46" s="18">
        <f>'データ完成'!J47</f>
      </c>
      <c r="J46" s="18">
        <f>'データ完成'!K47</f>
      </c>
    </row>
    <row r="47" spans="1:10" ht="13.5">
      <c r="A47" s="18">
        <f>'データ完成'!B48</f>
      </c>
      <c r="B47" s="18">
        <f>'データ完成'!C48</f>
      </c>
      <c r="C47" s="18">
        <f>'データ完成'!D48</f>
      </c>
      <c r="D47" s="18">
        <f>'データ完成'!E48</f>
      </c>
      <c r="E47" s="18">
        <f>'データ完成'!F48</f>
      </c>
      <c r="F47" s="18">
        <f>'データ完成'!G48</f>
      </c>
      <c r="G47" s="18">
        <f>'データ完成'!H48</f>
      </c>
      <c r="H47" s="18">
        <f>'データ完成'!I48</f>
      </c>
      <c r="I47" s="18">
        <f>'データ完成'!J48</f>
      </c>
      <c r="J47" s="18">
        <f>'データ完成'!K48</f>
      </c>
    </row>
    <row r="48" spans="1:10" ht="13.5">
      <c r="A48" s="18">
        <f>'データ完成'!B49</f>
      </c>
      <c r="B48" s="18">
        <f>'データ完成'!C49</f>
      </c>
      <c r="C48" s="18">
        <f>'データ完成'!D49</f>
      </c>
      <c r="D48" s="18">
        <f>'データ完成'!E49</f>
      </c>
      <c r="E48" s="18">
        <f>'データ完成'!F49</f>
      </c>
      <c r="F48" s="18">
        <f>'データ完成'!G49</f>
      </c>
      <c r="G48" s="18">
        <f>'データ完成'!H49</f>
      </c>
      <c r="H48" s="18">
        <f>'データ完成'!I49</f>
      </c>
      <c r="I48" s="18">
        <f>'データ完成'!J49</f>
      </c>
      <c r="J48" s="18">
        <f>'データ完成'!K49</f>
      </c>
    </row>
    <row r="49" spans="1:10" ht="13.5">
      <c r="A49" s="18">
        <f>'データ完成'!B50</f>
      </c>
      <c r="B49" s="18">
        <f>'データ完成'!C50</f>
      </c>
      <c r="C49" s="18">
        <f>'データ完成'!D50</f>
      </c>
      <c r="D49" s="18">
        <f>'データ完成'!E50</f>
      </c>
      <c r="E49" s="18">
        <f>'データ完成'!F50</f>
      </c>
      <c r="F49" s="18">
        <f>'データ完成'!G50</f>
      </c>
      <c r="G49" s="18">
        <f>'データ完成'!H50</f>
      </c>
      <c r="H49" s="18">
        <f>'データ完成'!I50</f>
      </c>
      <c r="I49" s="18">
        <f>'データ完成'!J50</f>
      </c>
      <c r="J49" s="18">
        <f>'データ完成'!K50</f>
      </c>
    </row>
    <row r="50" spans="1:10" ht="13.5">
      <c r="A50" s="18">
        <f>'データ完成'!B51</f>
      </c>
      <c r="B50" s="18">
        <f>'データ完成'!C51</f>
      </c>
      <c r="C50" s="18">
        <f>'データ完成'!D51</f>
      </c>
      <c r="D50" s="18">
        <f>'データ完成'!E51</f>
      </c>
      <c r="E50" s="18">
        <f>'データ完成'!F51</f>
      </c>
      <c r="F50" s="18">
        <f>'データ完成'!G51</f>
      </c>
      <c r="G50" s="18">
        <f>'データ完成'!H51</f>
      </c>
      <c r="H50" s="18">
        <f>'データ完成'!I51</f>
      </c>
      <c r="I50" s="18">
        <f>'データ完成'!J51</f>
      </c>
      <c r="J50" s="18">
        <f>'データ完成'!K51</f>
      </c>
    </row>
    <row r="51" spans="1:10" ht="13.5">
      <c r="A51" s="18">
        <f>'データ完成'!B52</f>
      </c>
      <c r="B51" s="18">
        <f>'データ完成'!C52</f>
      </c>
      <c r="C51" s="18">
        <f>'データ完成'!D52</f>
      </c>
      <c r="D51" s="18">
        <f>'データ完成'!E52</f>
      </c>
      <c r="E51" s="18">
        <f>'データ完成'!F52</f>
      </c>
      <c r="F51" s="18">
        <f>'データ完成'!G52</f>
      </c>
      <c r="G51" s="18">
        <f>'データ完成'!H52</f>
      </c>
      <c r="H51" s="18">
        <f>'データ完成'!I52</f>
      </c>
      <c r="I51" s="18">
        <f>'データ完成'!J52</f>
      </c>
      <c r="J51" s="18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210"/>
  <sheetViews>
    <sheetView zoomScalePageLayoutView="0" workbookViewId="0" topLeftCell="A1">
      <selection activeCell="A2" sqref="A2:K210"/>
    </sheetView>
  </sheetViews>
  <sheetFormatPr defaultColWidth="9.00390625" defaultRowHeight="13.5"/>
  <cols>
    <col min="1" max="1" width="7.75390625" style="18" customWidth="1"/>
    <col min="2" max="2" width="11.625" style="18" bestFit="1" customWidth="1"/>
    <col min="3" max="3" width="10.50390625" style="18" bestFit="1" customWidth="1"/>
    <col min="4" max="5" width="13.875" style="18" bestFit="1" customWidth="1"/>
    <col min="6" max="7" width="3.50390625" style="18" bestFit="1" customWidth="1"/>
    <col min="8" max="8" width="7.50390625" style="18" bestFit="1" customWidth="1"/>
    <col min="9" max="9" width="5.50390625" style="18" bestFit="1" customWidth="1"/>
    <col min="10" max="10" width="15.00390625" style="18" bestFit="1" customWidth="1"/>
    <col min="11" max="11" width="12.75390625" style="18" customWidth="1"/>
    <col min="12" max="16384" width="9.00390625" style="18" customWidth="1"/>
  </cols>
  <sheetData>
    <row r="1" spans="1:11" ht="14.25">
      <c r="A1" s="18" t="s">
        <v>32</v>
      </c>
      <c r="B1" s="34" t="s">
        <v>1</v>
      </c>
      <c r="C1" s="34" t="s">
        <v>14</v>
      </c>
      <c r="D1" s="34" t="s">
        <v>15</v>
      </c>
      <c r="E1" s="34" t="s">
        <v>13</v>
      </c>
      <c r="F1" s="34" t="s">
        <v>16</v>
      </c>
      <c r="G1" s="34" t="s">
        <v>17</v>
      </c>
      <c r="H1" s="34" t="s">
        <v>18</v>
      </c>
      <c r="I1" s="35" t="s">
        <v>12</v>
      </c>
      <c r="J1" s="35" t="s">
        <v>19</v>
      </c>
      <c r="K1" s="36" t="s">
        <v>26</v>
      </c>
    </row>
    <row r="2" spans="1:11" ht="14.25">
      <c r="A2" s="18">
        <f aca="true" t="shared" si="0" ref="A2:A65">IF(B2="","",IF(B2="4x100R",2,IF(B2="4x400R",3,1)))</f>
      </c>
      <c r="B2" s="37"/>
      <c r="C2" s="37"/>
      <c r="D2" s="37"/>
      <c r="E2" s="37"/>
      <c r="F2" s="37"/>
      <c r="G2" s="37"/>
      <c r="H2" s="37"/>
      <c r="I2" s="37"/>
      <c r="J2" s="37"/>
      <c r="K2" s="18">
        <f aca="true" t="shared" si="1" ref="K2:K65">IF(B2="4x100R",4,IF(B2="4x400R",5,IF(C1=C2,K1+1,1)))</f>
        <v>1</v>
      </c>
    </row>
    <row r="3" spans="1:11" ht="14.25">
      <c r="A3" s="18">
        <f t="shared" si="0"/>
      </c>
      <c r="B3" s="37"/>
      <c r="C3" s="37"/>
      <c r="D3" s="37"/>
      <c r="E3" s="37"/>
      <c r="F3" s="37"/>
      <c r="G3" s="37"/>
      <c r="H3" s="37"/>
      <c r="I3" s="37"/>
      <c r="J3" s="37"/>
      <c r="K3" s="18">
        <f t="shared" si="1"/>
        <v>2</v>
      </c>
    </row>
    <row r="4" spans="1:11" ht="14.25">
      <c r="A4" s="18">
        <f t="shared" si="0"/>
      </c>
      <c r="B4" s="37"/>
      <c r="C4" s="37"/>
      <c r="D4" s="37"/>
      <c r="E4" s="37"/>
      <c r="F4" s="37"/>
      <c r="G4" s="37"/>
      <c r="H4" s="37"/>
      <c r="I4" s="37"/>
      <c r="J4" s="37"/>
      <c r="K4" s="18">
        <f t="shared" si="1"/>
        <v>3</v>
      </c>
    </row>
    <row r="5" spans="1:11" ht="14.25">
      <c r="A5" s="18">
        <f t="shared" si="0"/>
      </c>
      <c r="B5" s="37"/>
      <c r="C5" s="37"/>
      <c r="D5" s="37"/>
      <c r="E5" s="37"/>
      <c r="F5" s="37"/>
      <c r="G5" s="37"/>
      <c r="H5" s="37"/>
      <c r="I5" s="37"/>
      <c r="J5" s="37"/>
      <c r="K5" s="18">
        <f t="shared" si="1"/>
        <v>4</v>
      </c>
    </row>
    <row r="6" spans="1:11" ht="13.5">
      <c r="A6" s="18">
        <f t="shared" si="0"/>
      </c>
      <c r="B6" s="37"/>
      <c r="C6" s="37"/>
      <c r="D6" s="37"/>
      <c r="E6" s="37"/>
      <c r="F6" s="37"/>
      <c r="G6" s="37"/>
      <c r="H6" s="37"/>
      <c r="I6" s="37"/>
      <c r="J6" s="37"/>
      <c r="K6" s="18">
        <f t="shared" si="1"/>
        <v>5</v>
      </c>
    </row>
    <row r="7" spans="1:11" ht="13.5">
      <c r="A7" s="18">
        <f t="shared" si="0"/>
      </c>
      <c r="B7" s="37"/>
      <c r="C7" s="37"/>
      <c r="D7" s="37"/>
      <c r="E7" s="37"/>
      <c r="F7" s="37"/>
      <c r="G7" s="37"/>
      <c r="H7" s="37"/>
      <c r="I7" s="37"/>
      <c r="J7" s="37"/>
      <c r="K7" s="18">
        <f t="shared" si="1"/>
        <v>6</v>
      </c>
    </row>
    <row r="8" spans="1:11" ht="13.5">
      <c r="A8" s="18">
        <f t="shared" si="0"/>
      </c>
      <c r="B8" s="37"/>
      <c r="C8" s="37"/>
      <c r="D8" s="37"/>
      <c r="E8" s="37"/>
      <c r="F8" s="37"/>
      <c r="G8" s="37"/>
      <c r="H8" s="37"/>
      <c r="I8" s="37"/>
      <c r="J8" s="37"/>
      <c r="K8" s="18">
        <f t="shared" si="1"/>
        <v>7</v>
      </c>
    </row>
    <row r="9" spans="1:11" ht="13.5">
      <c r="A9" s="18">
        <f t="shared" si="0"/>
      </c>
      <c r="B9" s="37"/>
      <c r="C9" s="37"/>
      <c r="D9" s="37"/>
      <c r="E9" s="37"/>
      <c r="F9" s="37"/>
      <c r="G9" s="37"/>
      <c r="H9" s="37"/>
      <c r="I9" s="37"/>
      <c r="J9" s="37"/>
      <c r="K9" s="18">
        <f t="shared" si="1"/>
        <v>8</v>
      </c>
    </row>
    <row r="10" spans="1:11" ht="13.5">
      <c r="A10" s="18">
        <f t="shared" si="0"/>
      </c>
      <c r="B10" s="37"/>
      <c r="C10" s="37"/>
      <c r="D10" s="37"/>
      <c r="E10" s="37"/>
      <c r="F10" s="37"/>
      <c r="G10" s="37"/>
      <c r="H10" s="37"/>
      <c r="I10" s="37"/>
      <c r="J10" s="37"/>
      <c r="K10" s="18">
        <f t="shared" si="1"/>
        <v>9</v>
      </c>
    </row>
    <row r="11" spans="1:11" ht="13.5">
      <c r="A11" s="18">
        <f t="shared" si="0"/>
      </c>
      <c r="B11" s="37"/>
      <c r="C11" s="37"/>
      <c r="D11" s="37"/>
      <c r="E11" s="37"/>
      <c r="F11" s="37"/>
      <c r="G11" s="37"/>
      <c r="H11" s="37"/>
      <c r="I11" s="37"/>
      <c r="J11" s="37"/>
      <c r="K11" s="18">
        <f t="shared" si="1"/>
        <v>10</v>
      </c>
    </row>
    <row r="12" spans="1:11" ht="13.5">
      <c r="A12" s="18">
        <f t="shared" si="0"/>
      </c>
      <c r="B12" s="37"/>
      <c r="C12" s="37"/>
      <c r="D12" s="37"/>
      <c r="E12" s="37"/>
      <c r="F12" s="37"/>
      <c r="G12" s="37"/>
      <c r="H12" s="37"/>
      <c r="I12" s="37"/>
      <c r="J12" s="37"/>
      <c r="K12" s="18">
        <f t="shared" si="1"/>
        <v>11</v>
      </c>
    </row>
    <row r="13" spans="1:11" ht="13.5">
      <c r="A13" s="18">
        <f t="shared" si="0"/>
      </c>
      <c r="B13" s="37"/>
      <c r="C13" s="37"/>
      <c r="D13" s="37"/>
      <c r="E13" s="37"/>
      <c r="F13" s="37"/>
      <c r="G13" s="37"/>
      <c r="H13" s="37"/>
      <c r="I13" s="37"/>
      <c r="J13" s="37"/>
      <c r="K13" s="18">
        <f t="shared" si="1"/>
        <v>12</v>
      </c>
    </row>
    <row r="14" spans="1:11" ht="13.5">
      <c r="A14" s="18">
        <f t="shared" si="0"/>
      </c>
      <c r="B14" s="37"/>
      <c r="C14" s="37"/>
      <c r="D14" s="37"/>
      <c r="E14" s="37"/>
      <c r="F14" s="37"/>
      <c r="G14" s="37"/>
      <c r="H14" s="37"/>
      <c r="I14" s="37"/>
      <c r="J14" s="37"/>
      <c r="K14" s="18">
        <f t="shared" si="1"/>
        <v>13</v>
      </c>
    </row>
    <row r="15" spans="1:11" ht="13.5">
      <c r="A15" s="18">
        <f t="shared" si="0"/>
      </c>
      <c r="B15" s="37"/>
      <c r="C15" s="37"/>
      <c r="D15" s="37"/>
      <c r="E15" s="37"/>
      <c r="F15" s="37"/>
      <c r="G15" s="37"/>
      <c r="H15" s="37"/>
      <c r="I15" s="37"/>
      <c r="J15" s="37"/>
      <c r="K15" s="18">
        <f t="shared" si="1"/>
        <v>14</v>
      </c>
    </row>
    <row r="16" spans="1:11" ht="13.5">
      <c r="A16" s="18">
        <f t="shared" si="0"/>
      </c>
      <c r="B16" s="37"/>
      <c r="C16" s="37"/>
      <c r="D16" s="37"/>
      <c r="E16" s="37"/>
      <c r="F16" s="37"/>
      <c r="G16" s="37"/>
      <c r="H16" s="37"/>
      <c r="I16" s="37"/>
      <c r="J16" s="37"/>
      <c r="K16" s="18">
        <f t="shared" si="1"/>
        <v>15</v>
      </c>
    </row>
    <row r="17" spans="1:11" ht="13.5">
      <c r="A17" s="18">
        <f t="shared" si="0"/>
      </c>
      <c r="B17" s="37"/>
      <c r="C17" s="37"/>
      <c r="D17" s="37"/>
      <c r="E17" s="37"/>
      <c r="F17" s="37"/>
      <c r="G17" s="37"/>
      <c r="H17" s="37"/>
      <c r="I17" s="37"/>
      <c r="J17" s="37"/>
      <c r="K17" s="18">
        <f t="shared" si="1"/>
        <v>16</v>
      </c>
    </row>
    <row r="18" spans="1:11" ht="13.5">
      <c r="A18" s="18">
        <f t="shared" si="0"/>
      </c>
      <c r="B18" s="37"/>
      <c r="C18" s="37"/>
      <c r="D18" s="37"/>
      <c r="E18" s="37"/>
      <c r="F18" s="37"/>
      <c r="G18" s="37"/>
      <c r="H18" s="37"/>
      <c r="I18" s="37"/>
      <c r="J18" s="37"/>
      <c r="K18" s="18">
        <f t="shared" si="1"/>
        <v>17</v>
      </c>
    </row>
    <row r="19" spans="1:11" ht="13.5">
      <c r="A19" s="18">
        <f t="shared" si="0"/>
      </c>
      <c r="B19" s="37"/>
      <c r="C19" s="37"/>
      <c r="D19" s="37"/>
      <c r="E19" s="37"/>
      <c r="F19" s="37"/>
      <c r="G19" s="37"/>
      <c r="H19" s="37"/>
      <c r="I19" s="37"/>
      <c r="J19" s="37"/>
      <c r="K19" s="18">
        <f t="shared" si="1"/>
        <v>18</v>
      </c>
    </row>
    <row r="20" spans="1:11" ht="13.5">
      <c r="A20" s="18">
        <f t="shared" si="0"/>
      </c>
      <c r="B20" s="37"/>
      <c r="C20" s="37"/>
      <c r="D20" s="37"/>
      <c r="E20" s="37"/>
      <c r="F20" s="37"/>
      <c r="G20" s="37"/>
      <c r="H20" s="37"/>
      <c r="I20" s="37"/>
      <c r="J20" s="37"/>
      <c r="K20" s="18">
        <f t="shared" si="1"/>
        <v>19</v>
      </c>
    </row>
    <row r="21" spans="1:11" ht="13.5">
      <c r="A21" s="18">
        <f t="shared" si="0"/>
      </c>
      <c r="B21" s="37"/>
      <c r="C21" s="37"/>
      <c r="D21" s="37"/>
      <c r="E21" s="37"/>
      <c r="F21" s="37"/>
      <c r="G21" s="37"/>
      <c r="H21" s="37"/>
      <c r="I21" s="37"/>
      <c r="J21" s="37"/>
      <c r="K21" s="18">
        <f t="shared" si="1"/>
        <v>20</v>
      </c>
    </row>
    <row r="22" spans="1:11" ht="13.5">
      <c r="A22" s="18">
        <f t="shared" si="0"/>
      </c>
      <c r="B22" s="37"/>
      <c r="C22" s="37"/>
      <c r="D22" s="37"/>
      <c r="E22" s="37"/>
      <c r="F22" s="37"/>
      <c r="G22" s="37"/>
      <c r="H22" s="37"/>
      <c r="I22" s="37"/>
      <c r="J22" s="37"/>
      <c r="K22" s="18">
        <f t="shared" si="1"/>
        <v>21</v>
      </c>
    </row>
    <row r="23" spans="1:11" ht="13.5">
      <c r="A23" s="18">
        <f t="shared" si="0"/>
      </c>
      <c r="B23" s="37"/>
      <c r="C23" s="37"/>
      <c r="D23" s="37"/>
      <c r="E23" s="37"/>
      <c r="F23" s="37"/>
      <c r="G23" s="37"/>
      <c r="H23" s="37"/>
      <c r="I23" s="37"/>
      <c r="J23" s="37"/>
      <c r="K23" s="18">
        <f t="shared" si="1"/>
        <v>22</v>
      </c>
    </row>
    <row r="24" spans="1:11" ht="13.5">
      <c r="A24" s="18">
        <f t="shared" si="0"/>
      </c>
      <c r="B24" s="37"/>
      <c r="C24" s="37"/>
      <c r="D24" s="37"/>
      <c r="E24" s="37"/>
      <c r="F24" s="37"/>
      <c r="G24" s="37"/>
      <c r="H24" s="37"/>
      <c r="I24" s="37"/>
      <c r="J24" s="37"/>
      <c r="K24" s="18">
        <f t="shared" si="1"/>
        <v>23</v>
      </c>
    </row>
    <row r="25" spans="1:11" ht="13.5">
      <c r="A25" s="18">
        <f t="shared" si="0"/>
      </c>
      <c r="B25" s="37"/>
      <c r="C25" s="37"/>
      <c r="D25" s="37"/>
      <c r="E25" s="37"/>
      <c r="F25" s="37"/>
      <c r="G25" s="37"/>
      <c r="H25" s="37"/>
      <c r="I25" s="37"/>
      <c r="J25" s="37"/>
      <c r="K25" s="18">
        <f t="shared" si="1"/>
        <v>24</v>
      </c>
    </row>
    <row r="26" spans="1:11" ht="13.5">
      <c r="A26" s="18">
        <f t="shared" si="0"/>
      </c>
      <c r="B26" s="37"/>
      <c r="C26" s="37"/>
      <c r="D26" s="37"/>
      <c r="E26" s="37"/>
      <c r="F26" s="37"/>
      <c r="G26" s="37"/>
      <c r="H26" s="37"/>
      <c r="I26" s="37"/>
      <c r="J26" s="37"/>
      <c r="K26" s="18">
        <f t="shared" si="1"/>
        <v>25</v>
      </c>
    </row>
    <row r="27" spans="1:11" ht="13.5">
      <c r="A27" s="18">
        <f t="shared" si="0"/>
      </c>
      <c r="B27" s="37"/>
      <c r="C27" s="37"/>
      <c r="D27" s="37"/>
      <c r="E27" s="37"/>
      <c r="F27" s="37"/>
      <c r="G27" s="37"/>
      <c r="H27" s="37"/>
      <c r="I27" s="37"/>
      <c r="J27" s="37"/>
      <c r="K27" s="18">
        <f t="shared" si="1"/>
        <v>26</v>
      </c>
    </row>
    <row r="28" spans="1:11" ht="13.5">
      <c r="A28" s="18">
        <f t="shared" si="0"/>
      </c>
      <c r="B28" s="37"/>
      <c r="C28" s="37"/>
      <c r="D28" s="37"/>
      <c r="E28" s="37"/>
      <c r="F28" s="37"/>
      <c r="G28" s="37"/>
      <c r="H28" s="37"/>
      <c r="I28" s="37"/>
      <c r="J28" s="37"/>
      <c r="K28" s="18">
        <f t="shared" si="1"/>
        <v>27</v>
      </c>
    </row>
    <row r="29" spans="1:11" ht="13.5">
      <c r="A29" s="18">
        <f t="shared" si="0"/>
      </c>
      <c r="B29" s="37"/>
      <c r="C29" s="37"/>
      <c r="D29" s="37"/>
      <c r="E29" s="37"/>
      <c r="F29" s="37"/>
      <c r="G29" s="37"/>
      <c r="H29" s="37"/>
      <c r="I29" s="37"/>
      <c r="J29" s="37"/>
      <c r="K29" s="18">
        <f t="shared" si="1"/>
        <v>28</v>
      </c>
    </row>
    <row r="30" spans="1:11" ht="13.5">
      <c r="A30" s="18">
        <f t="shared" si="0"/>
      </c>
      <c r="B30" s="37"/>
      <c r="C30" s="37"/>
      <c r="D30" s="37"/>
      <c r="E30" s="37"/>
      <c r="F30" s="37"/>
      <c r="G30" s="37"/>
      <c r="H30" s="37"/>
      <c r="I30" s="37"/>
      <c r="J30" s="37"/>
      <c r="K30" s="18">
        <f t="shared" si="1"/>
        <v>29</v>
      </c>
    </row>
    <row r="31" spans="1:11" ht="13.5">
      <c r="A31" s="18">
        <f t="shared" si="0"/>
      </c>
      <c r="B31" s="37"/>
      <c r="C31" s="37"/>
      <c r="D31" s="37"/>
      <c r="E31" s="37"/>
      <c r="F31" s="37"/>
      <c r="G31" s="37"/>
      <c r="H31" s="37"/>
      <c r="I31" s="37"/>
      <c r="J31" s="37"/>
      <c r="K31" s="18">
        <f t="shared" si="1"/>
        <v>30</v>
      </c>
    </row>
    <row r="32" spans="1:11" ht="13.5">
      <c r="A32" s="18">
        <f t="shared" si="0"/>
      </c>
      <c r="B32" s="37"/>
      <c r="C32" s="37"/>
      <c r="D32" s="37"/>
      <c r="E32" s="37"/>
      <c r="F32" s="37"/>
      <c r="G32" s="37"/>
      <c r="H32" s="37"/>
      <c r="I32" s="37"/>
      <c r="J32" s="37"/>
      <c r="K32" s="18">
        <f t="shared" si="1"/>
        <v>31</v>
      </c>
    </row>
    <row r="33" spans="1:11" ht="13.5">
      <c r="A33" s="18">
        <f t="shared" si="0"/>
      </c>
      <c r="B33" s="37"/>
      <c r="C33" s="37"/>
      <c r="D33" s="37"/>
      <c r="E33" s="37"/>
      <c r="F33" s="37"/>
      <c r="G33" s="37"/>
      <c r="H33" s="37"/>
      <c r="I33" s="37"/>
      <c r="J33" s="37"/>
      <c r="K33" s="18">
        <f t="shared" si="1"/>
        <v>32</v>
      </c>
    </row>
    <row r="34" spans="1:11" ht="13.5">
      <c r="A34" s="18">
        <f t="shared" si="0"/>
      </c>
      <c r="B34" s="37"/>
      <c r="C34" s="37"/>
      <c r="D34" s="37"/>
      <c r="E34" s="37"/>
      <c r="F34" s="37"/>
      <c r="G34" s="37"/>
      <c r="H34" s="37"/>
      <c r="I34" s="37"/>
      <c r="J34" s="37"/>
      <c r="K34" s="18">
        <f t="shared" si="1"/>
        <v>33</v>
      </c>
    </row>
    <row r="35" spans="1:11" ht="13.5">
      <c r="A35" s="18">
        <f t="shared" si="0"/>
      </c>
      <c r="B35" s="37"/>
      <c r="C35" s="37"/>
      <c r="D35" s="37"/>
      <c r="E35" s="37"/>
      <c r="F35" s="37"/>
      <c r="G35" s="37"/>
      <c r="H35" s="37"/>
      <c r="I35" s="37"/>
      <c r="J35" s="37"/>
      <c r="K35" s="18">
        <f t="shared" si="1"/>
        <v>34</v>
      </c>
    </row>
    <row r="36" spans="1:11" ht="13.5">
      <c r="A36" s="18">
        <f t="shared" si="0"/>
      </c>
      <c r="B36" s="37"/>
      <c r="C36" s="37"/>
      <c r="D36" s="37"/>
      <c r="E36" s="37"/>
      <c r="F36" s="37"/>
      <c r="G36" s="37"/>
      <c r="H36" s="37"/>
      <c r="I36" s="37"/>
      <c r="J36" s="37"/>
      <c r="K36" s="18">
        <f t="shared" si="1"/>
        <v>35</v>
      </c>
    </row>
    <row r="37" spans="1:11" ht="13.5">
      <c r="A37" s="18">
        <f t="shared" si="0"/>
      </c>
      <c r="B37" s="37"/>
      <c r="C37" s="37"/>
      <c r="D37" s="37"/>
      <c r="E37" s="37"/>
      <c r="F37" s="37"/>
      <c r="G37" s="37"/>
      <c r="H37" s="37"/>
      <c r="I37" s="37"/>
      <c r="J37" s="37"/>
      <c r="K37" s="18">
        <f t="shared" si="1"/>
        <v>36</v>
      </c>
    </row>
    <row r="38" spans="1:11" ht="13.5">
      <c r="A38" s="18">
        <f t="shared" si="0"/>
      </c>
      <c r="B38" s="37"/>
      <c r="C38" s="37"/>
      <c r="D38" s="37"/>
      <c r="E38" s="37"/>
      <c r="F38" s="37"/>
      <c r="G38" s="37"/>
      <c r="H38" s="37"/>
      <c r="I38" s="37"/>
      <c r="J38" s="37"/>
      <c r="K38" s="18">
        <f t="shared" si="1"/>
        <v>37</v>
      </c>
    </row>
    <row r="39" spans="1:11" ht="13.5">
      <c r="A39" s="18">
        <f t="shared" si="0"/>
      </c>
      <c r="B39" s="37"/>
      <c r="C39" s="37"/>
      <c r="D39" s="37"/>
      <c r="E39" s="37"/>
      <c r="F39" s="37"/>
      <c r="G39" s="37"/>
      <c r="H39" s="37"/>
      <c r="I39" s="37"/>
      <c r="J39" s="37"/>
      <c r="K39" s="18">
        <f t="shared" si="1"/>
        <v>38</v>
      </c>
    </row>
    <row r="40" spans="1:11" ht="13.5">
      <c r="A40" s="18">
        <f t="shared" si="0"/>
      </c>
      <c r="B40" s="37"/>
      <c r="C40" s="37"/>
      <c r="D40" s="37"/>
      <c r="E40" s="37"/>
      <c r="F40" s="37"/>
      <c r="G40" s="37"/>
      <c r="H40" s="37"/>
      <c r="I40" s="37"/>
      <c r="J40" s="37"/>
      <c r="K40" s="18">
        <f t="shared" si="1"/>
        <v>39</v>
      </c>
    </row>
    <row r="41" spans="1:11" ht="13.5">
      <c r="A41" s="18">
        <f t="shared" si="0"/>
      </c>
      <c r="B41" s="37"/>
      <c r="C41" s="37"/>
      <c r="D41" s="37"/>
      <c r="E41" s="37"/>
      <c r="F41" s="37"/>
      <c r="G41" s="37"/>
      <c r="H41" s="37"/>
      <c r="I41" s="37"/>
      <c r="J41" s="37"/>
      <c r="K41" s="18">
        <f t="shared" si="1"/>
        <v>40</v>
      </c>
    </row>
    <row r="42" spans="1:11" ht="13.5">
      <c r="A42" s="18">
        <f t="shared" si="0"/>
      </c>
      <c r="B42" s="37"/>
      <c r="C42" s="37"/>
      <c r="D42" s="37"/>
      <c r="E42" s="37"/>
      <c r="F42" s="37"/>
      <c r="G42" s="37"/>
      <c r="H42" s="37"/>
      <c r="I42" s="37"/>
      <c r="J42" s="37"/>
      <c r="K42" s="18">
        <f t="shared" si="1"/>
        <v>41</v>
      </c>
    </row>
    <row r="43" spans="1:11" ht="13.5">
      <c r="A43" s="18">
        <f t="shared" si="0"/>
      </c>
      <c r="B43" s="37"/>
      <c r="C43" s="37"/>
      <c r="D43" s="37"/>
      <c r="E43" s="37"/>
      <c r="F43" s="37"/>
      <c r="G43" s="37"/>
      <c r="H43" s="37"/>
      <c r="I43" s="37"/>
      <c r="J43" s="37"/>
      <c r="K43" s="18">
        <f t="shared" si="1"/>
        <v>42</v>
      </c>
    </row>
    <row r="44" spans="1:11" ht="13.5">
      <c r="A44" s="18">
        <f t="shared" si="0"/>
      </c>
      <c r="B44" s="37"/>
      <c r="C44" s="37"/>
      <c r="D44" s="37"/>
      <c r="E44" s="37"/>
      <c r="F44" s="37"/>
      <c r="G44" s="37"/>
      <c r="H44" s="37"/>
      <c r="I44" s="37"/>
      <c r="J44" s="37"/>
      <c r="K44" s="18">
        <f t="shared" si="1"/>
        <v>43</v>
      </c>
    </row>
    <row r="45" spans="1:11" ht="13.5">
      <c r="A45" s="18">
        <f t="shared" si="0"/>
      </c>
      <c r="B45" s="37"/>
      <c r="C45" s="37"/>
      <c r="D45" s="37"/>
      <c r="E45" s="37"/>
      <c r="F45" s="37"/>
      <c r="G45" s="37"/>
      <c r="H45" s="37"/>
      <c r="I45" s="37"/>
      <c r="J45" s="37"/>
      <c r="K45" s="18">
        <f t="shared" si="1"/>
        <v>44</v>
      </c>
    </row>
    <row r="46" spans="1:11" ht="13.5">
      <c r="A46" s="18">
        <f t="shared" si="0"/>
      </c>
      <c r="B46" s="37"/>
      <c r="C46" s="37"/>
      <c r="D46" s="37"/>
      <c r="E46" s="37"/>
      <c r="F46" s="37"/>
      <c r="G46" s="37"/>
      <c r="H46" s="37"/>
      <c r="I46" s="37"/>
      <c r="J46" s="37"/>
      <c r="K46" s="18">
        <f t="shared" si="1"/>
        <v>45</v>
      </c>
    </row>
    <row r="47" spans="1:11" ht="13.5">
      <c r="A47" s="18">
        <f t="shared" si="0"/>
      </c>
      <c r="B47" s="37"/>
      <c r="C47" s="37"/>
      <c r="D47" s="37"/>
      <c r="E47" s="37"/>
      <c r="F47" s="37"/>
      <c r="G47" s="37"/>
      <c r="H47" s="37"/>
      <c r="I47" s="37"/>
      <c r="J47" s="37"/>
      <c r="K47" s="18">
        <f t="shared" si="1"/>
        <v>46</v>
      </c>
    </row>
    <row r="48" spans="1:11" ht="13.5">
      <c r="A48" s="18">
        <f t="shared" si="0"/>
      </c>
      <c r="B48" s="37"/>
      <c r="C48" s="37"/>
      <c r="D48" s="37"/>
      <c r="E48" s="37"/>
      <c r="F48" s="37"/>
      <c r="G48" s="37"/>
      <c r="H48" s="37"/>
      <c r="I48" s="37"/>
      <c r="J48" s="37"/>
      <c r="K48" s="18">
        <f t="shared" si="1"/>
        <v>47</v>
      </c>
    </row>
    <row r="49" spans="1:11" ht="13.5">
      <c r="A49" s="18">
        <f t="shared" si="0"/>
      </c>
      <c r="B49" s="37"/>
      <c r="C49" s="37"/>
      <c r="D49" s="37"/>
      <c r="E49" s="37"/>
      <c r="F49" s="37"/>
      <c r="G49" s="37"/>
      <c r="H49" s="37"/>
      <c r="I49" s="37"/>
      <c r="J49" s="37"/>
      <c r="K49" s="18">
        <f t="shared" si="1"/>
        <v>48</v>
      </c>
    </row>
    <row r="50" spans="1:11" ht="13.5">
      <c r="A50" s="18">
        <f t="shared" si="0"/>
      </c>
      <c r="B50" s="37"/>
      <c r="C50" s="37"/>
      <c r="D50" s="37"/>
      <c r="E50" s="37"/>
      <c r="F50" s="37"/>
      <c r="G50" s="37"/>
      <c r="H50" s="37"/>
      <c r="I50" s="37"/>
      <c r="J50" s="37"/>
      <c r="K50" s="18">
        <f t="shared" si="1"/>
        <v>49</v>
      </c>
    </row>
    <row r="51" spans="1:11" ht="13.5">
      <c r="A51" s="18">
        <f t="shared" si="0"/>
      </c>
      <c r="B51" s="37"/>
      <c r="C51" s="37"/>
      <c r="D51" s="37"/>
      <c r="E51" s="37"/>
      <c r="F51" s="37"/>
      <c r="G51" s="37"/>
      <c r="H51" s="37"/>
      <c r="I51" s="37"/>
      <c r="J51" s="37"/>
      <c r="K51" s="18">
        <f t="shared" si="1"/>
        <v>50</v>
      </c>
    </row>
    <row r="52" spans="1:11" ht="13.5">
      <c r="A52" s="18">
        <f t="shared" si="0"/>
      </c>
      <c r="B52" s="37"/>
      <c r="C52" s="37"/>
      <c r="D52" s="37"/>
      <c r="E52" s="37"/>
      <c r="F52" s="37"/>
      <c r="G52" s="37"/>
      <c r="H52" s="37"/>
      <c r="I52" s="37"/>
      <c r="J52" s="37"/>
      <c r="K52" s="18">
        <f t="shared" si="1"/>
        <v>51</v>
      </c>
    </row>
    <row r="53" spans="1:11" ht="13.5">
      <c r="A53" s="18">
        <f t="shared" si="0"/>
      </c>
      <c r="B53" s="37"/>
      <c r="C53" s="37"/>
      <c r="D53" s="37"/>
      <c r="E53" s="37"/>
      <c r="F53" s="37"/>
      <c r="G53" s="37"/>
      <c r="H53" s="37"/>
      <c r="I53" s="37"/>
      <c r="J53" s="37"/>
      <c r="K53" s="18">
        <f t="shared" si="1"/>
        <v>52</v>
      </c>
    </row>
    <row r="54" spans="1:11" ht="13.5">
      <c r="A54" s="18">
        <f t="shared" si="0"/>
      </c>
      <c r="B54" s="37"/>
      <c r="C54" s="37"/>
      <c r="D54" s="37"/>
      <c r="E54" s="37"/>
      <c r="F54" s="37"/>
      <c r="G54" s="37"/>
      <c r="H54" s="37"/>
      <c r="I54" s="37"/>
      <c r="J54" s="37"/>
      <c r="K54" s="18">
        <f t="shared" si="1"/>
        <v>53</v>
      </c>
    </row>
    <row r="55" spans="1:11" ht="13.5">
      <c r="A55" s="18">
        <f t="shared" si="0"/>
      </c>
      <c r="B55" s="37"/>
      <c r="C55" s="37"/>
      <c r="D55" s="37"/>
      <c r="E55" s="37"/>
      <c r="F55" s="37"/>
      <c r="G55" s="37"/>
      <c r="H55" s="37"/>
      <c r="I55" s="37"/>
      <c r="J55" s="37"/>
      <c r="K55" s="18">
        <f t="shared" si="1"/>
        <v>54</v>
      </c>
    </row>
    <row r="56" spans="1:11" ht="13.5">
      <c r="A56" s="18">
        <f t="shared" si="0"/>
      </c>
      <c r="B56" s="37"/>
      <c r="C56" s="37"/>
      <c r="D56" s="37"/>
      <c r="E56" s="37"/>
      <c r="F56" s="37"/>
      <c r="G56" s="37"/>
      <c r="H56" s="37"/>
      <c r="I56" s="37"/>
      <c r="J56" s="37"/>
      <c r="K56" s="18">
        <f t="shared" si="1"/>
        <v>55</v>
      </c>
    </row>
    <row r="57" spans="1:11" ht="13.5">
      <c r="A57" s="18">
        <f t="shared" si="0"/>
      </c>
      <c r="B57" s="37"/>
      <c r="C57" s="37"/>
      <c r="D57" s="37"/>
      <c r="E57" s="37"/>
      <c r="F57" s="37"/>
      <c r="G57" s="37"/>
      <c r="H57" s="37"/>
      <c r="I57" s="37"/>
      <c r="J57" s="37"/>
      <c r="K57" s="18">
        <f t="shared" si="1"/>
        <v>56</v>
      </c>
    </row>
    <row r="58" spans="1:11" ht="13.5">
      <c r="A58" s="18">
        <f t="shared" si="0"/>
      </c>
      <c r="B58" s="37"/>
      <c r="C58" s="37"/>
      <c r="D58" s="37"/>
      <c r="E58" s="37"/>
      <c r="F58" s="37"/>
      <c r="G58" s="37"/>
      <c r="H58" s="37"/>
      <c r="I58" s="37"/>
      <c r="J58" s="37"/>
      <c r="K58" s="18">
        <f t="shared" si="1"/>
        <v>57</v>
      </c>
    </row>
    <row r="59" spans="1:11" ht="13.5">
      <c r="A59" s="18">
        <f t="shared" si="0"/>
      </c>
      <c r="B59" s="37"/>
      <c r="C59" s="37"/>
      <c r="D59" s="37"/>
      <c r="E59" s="37"/>
      <c r="F59" s="37"/>
      <c r="G59" s="37"/>
      <c r="H59" s="37"/>
      <c r="I59" s="37"/>
      <c r="J59" s="37"/>
      <c r="K59" s="18">
        <f t="shared" si="1"/>
        <v>58</v>
      </c>
    </row>
    <row r="60" spans="1:11" ht="13.5">
      <c r="A60" s="18">
        <f t="shared" si="0"/>
      </c>
      <c r="B60" s="37"/>
      <c r="C60" s="37"/>
      <c r="D60" s="37"/>
      <c r="E60" s="37"/>
      <c r="F60" s="37"/>
      <c r="G60" s="37"/>
      <c r="H60" s="37"/>
      <c r="I60" s="37"/>
      <c r="J60" s="37"/>
      <c r="K60" s="18">
        <f t="shared" si="1"/>
        <v>59</v>
      </c>
    </row>
    <row r="61" spans="1:11" ht="13.5">
      <c r="A61" s="18">
        <f t="shared" si="0"/>
      </c>
      <c r="B61" s="37"/>
      <c r="C61" s="37"/>
      <c r="D61" s="37"/>
      <c r="E61" s="37"/>
      <c r="F61" s="37"/>
      <c r="G61" s="37"/>
      <c r="H61" s="37"/>
      <c r="I61" s="37"/>
      <c r="J61" s="37"/>
      <c r="K61" s="18">
        <f t="shared" si="1"/>
        <v>60</v>
      </c>
    </row>
    <row r="62" spans="1:11" ht="13.5">
      <c r="A62" s="18">
        <f t="shared" si="0"/>
      </c>
      <c r="B62" s="37"/>
      <c r="C62" s="37"/>
      <c r="D62" s="37"/>
      <c r="E62" s="37"/>
      <c r="F62" s="37"/>
      <c r="G62" s="37"/>
      <c r="H62" s="37"/>
      <c r="I62" s="37"/>
      <c r="J62" s="37"/>
      <c r="K62" s="18">
        <f t="shared" si="1"/>
        <v>61</v>
      </c>
    </row>
    <row r="63" spans="1:11" ht="13.5">
      <c r="A63" s="18">
        <f t="shared" si="0"/>
      </c>
      <c r="B63" s="37"/>
      <c r="C63" s="37"/>
      <c r="D63" s="37"/>
      <c r="E63" s="37"/>
      <c r="F63" s="37"/>
      <c r="G63" s="37"/>
      <c r="H63" s="37"/>
      <c r="I63" s="37"/>
      <c r="J63" s="37"/>
      <c r="K63" s="18">
        <f t="shared" si="1"/>
        <v>62</v>
      </c>
    </row>
    <row r="64" spans="1:11" ht="13.5">
      <c r="A64" s="18">
        <f t="shared" si="0"/>
      </c>
      <c r="B64" s="37"/>
      <c r="C64" s="37"/>
      <c r="D64" s="37"/>
      <c r="E64" s="37"/>
      <c r="F64" s="37"/>
      <c r="G64" s="37"/>
      <c r="H64" s="37"/>
      <c r="I64" s="37"/>
      <c r="J64" s="37"/>
      <c r="K64" s="18">
        <f t="shared" si="1"/>
        <v>63</v>
      </c>
    </row>
    <row r="65" spans="1:11" ht="13.5">
      <c r="A65" s="18">
        <f t="shared" si="0"/>
      </c>
      <c r="B65" s="37"/>
      <c r="C65" s="37"/>
      <c r="D65" s="37"/>
      <c r="E65" s="37"/>
      <c r="F65" s="37"/>
      <c r="G65" s="37"/>
      <c r="H65" s="37"/>
      <c r="I65" s="37"/>
      <c r="J65" s="37"/>
      <c r="K65" s="18">
        <f t="shared" si="1"/>
        <v>64</v>
      </c>
    </row>
    <row r="66" spans="1:11" ht="13.5">
      <c r="A66" s="18">
        <f aca="true" t="shared" si="2" ref="A66:A129">IF(B66="","",IF(B66="4x100R",2,IF(B66="4x400R",3,1)))</f>
      </c>
      <c r="B66" s="37"/>
      <c r="C66" s="37"/>
      <c r="D66" s="37"/>
      <c r="E66" s="37"/>
      <c r="F66" s="37"/>
      <c r="G66" s="37"/>
      <c r="H66" s="37"/>
      <c r="I66" s="37"/>
      <c r="J66" s="37"/>
      <c r="K66" s="18">
        <f aca="true" t="shared" si="3" ref="K66:K129">IF(B66="4x100R",4,IF(B66="4x400R",5,IF(C65=C66,K65+1,1)))</f>
        <v>65</v>
      </c>
    </row>
    <row r="67" spans="1:11" ht="13.5">
      <c r="A67" s="18">
        <f t="shared" si="2"/>
      </c>
      <c r="B67" s="37"/>
      <c r="C67" s="37"/>
      <c r="D67" s="37"/>
      <c r="E67" s="37"/>
      <c r="F67" s="37"/>
      <c r="G67" s="37"/>
      <c r="H67" s="37"/>
      <c r="I67" s="37"/>
      <c r="J67" s="37"/>
      <c r="K67" s="18">
        <f t="shared" si="3"/>
        <v>66</v>
      </c>
    </row>
    <row r="68" spans="1:11" ht="13.5">
      <c r="A68" s="18">
        <f t="shared" si="2"/>
      </c>
      <c r="B68" s="37"/>
      <c r="C68" s="37"/>
      <c r="D68" s="37"/>
      <c r="E68" s="37"/>
      <c r="F68" s="37"/>
      <c r="G68" s="37"/>
      <c r="H68" s="37"/>
      <c r="I68" s="37"/>
      <c r="J68" s="37"/>
      <c r="K68" s="18">
        <f t="shared" si="3"/>
        <v>67</v>
      </c>
    </row>
    <row r="69" spans="1:11" ht="13.5">
      <c r="A69" s="18">
        <f t="shared" si="2"/>
      </c>
      <c r="B69" s="37"/>
      <c r="C69" s="37"/>
      <c r="D69" s="37"/>
      <c r="E69" s="37"/>
      <c r="F69" s="37"/>
      <c r="G69" s="37"/>
      <c r="H69" s="37"/>
      <c r="I69" s="37"/>
      <c r="J69" s="37"/>
      <c r="K69" s="18">
        <f t="shared" si="3"/>
        <v>68</v>
      </c>
    </row>
    <row r="70" spans="1:11" ht="13.5">
      <c r="A70" s="18">
        <f t="shared" si="2"/>
      </c>
      <c r="B70" s="37"/>
      <c r="C70" s="37"/>
      <c r="D70" s="37"/>
      <c r="E70" s="37"/>
      <c r="F70" s="37"/>
      <c r="G70" s="37"/>
      <c r="H70" s="37"/>
      <c r="I70" s="37"/>
      <c r="J70" s="37"/>
      <c r="K70" s="18">
        <f t="shared" si="3"/>
        <v>69</v>
      </c>
    </row>
    <row r="71" spans="1:11" ht="13.5">
      <c r="A71" s="18">
        <f t="shared" si="2"/>
      </c>
      <c r="B71" s="37"/>
      <c r="C71" s="37"/>
      <c r="D71" s="37"/>
      <c r="E71" s="37"/>
      <c r="F71" s="37"/>
      <c r="G71" s="37"/>
      <c r="H71" s="37"/>
      <c r="I71" s="37"/>
      <c r="J71" s="37"/>
      <c r="K71" s="18">
        <f t="shared" si="3"/>
        <v>70</v>
      </c>
    </row>
    <row r="72" spans="1:11" ht="13.5">
      <c r="A72" s="18">
        <f t="shared" si="2"/>
      </c>
      <c r="B72" s="37"/>
      <c r="C72" s="37"/>
      <c r="D72" s="37"/>
      <c r="E72" s="37"/>
      <c r="F72" s="37"/>
      <c r="G72" s="37"/>
      <c r="H72" s="37"/>
      <c r="I72" s="37"/>
      <c r="J72" s="37"/>
      <c r="K72" s="18">
        <f t="shared" si="3"/>
        <v>71</v>
      </c>
    </row>
    <row r="73" spans="1:11" ht="13.5">
      <c r="A73" s="18">
        <f t="shared" si="2"/>
      </c>
      <c r="B73" s="37"/>
      <c r="C73" s="37"/>
      <c r="D73" s="37"/>
      <c r="E73" s="37"/>
      <c r="F73" s="37"/>
      <c r="G73" s="37"/>
      <c r="H73" s="37"/>
      <c r="I73" s="37"/>
      <c r="J73" s="37"/>
      <c r="K73" s="18">
        <f t="shared" si="3"/>
        <v>72</v>
      </c>
    </row>
    <row r="74" spans="1:11" ht="13.5">
      <c r="A74" s="18">
        <f t="shared" si="2"/>
      </c>
      <c r="B74" s="37"/>
      <c r="C74" s="37"/>
      <c r="D74" s="37"/>
      <c r="E74" s="37"/>
      <c r="F74" s="37"/>
      <c r="G74" s="37"/>
      <c r="H74" s="37"/>
      <c r="I74" s="37"/>
      <c r="J74" s="37"/>
      <c r="K74" s="18">
        <f t="shared" si="3"/>
        <v>73</v>
      </c>
    </row>
    <row r="75" spans="1:11" ht="13.5">
      <c r="A75" s="18">
        <f t="shared" si="2"/>
      </c>
      <c r="B75" s="37"/>
      <c r="C75" s="37"/>
      <c r="D75" s="37"/>
      <c r="E75" s="37"/>
      <c r="F75" s="37"/>
      <c r="G75" s="37"/>
      <c r="H75" s="37"/>
      <c r="I75" s="37"/>
      <c r="J75" s="37"/>
      <c r="K75" s="18">
        <f t="shared" si="3"/>
        <v>74</v>
      </c>
    </row>
    <row r="76" spans="1:11" ht="13.5">
      <c r="A76" s="18">
        <f t="shared" si="2"/>
      </c>
      <c r="B76" s="37"/>
      <c r="C76" s="37"/>
      <c r="D76" s="37"/>
      <c r="E76" s="37"/>
      <c r="F76" s="37"/>
      <c r="G76" s="37"/>
      <c r="H76" s="37"/>
      <c r="I76" s="37"/>
      <c r="J76" s="37"/>
      <c r="K76" s="18">
        <f t="shared" si="3"/>
        <v>75</v>
      </c>
    </row>
    <row r="77" spans="1:11" ht="13.5">
      <c r="A77" s="18">
        <f t="shared" si="2"/>
      </c>
      <c r="B77" s="37"/>
      <c r="C77" s="37"/>
      <c r="D77" s="37"/>
      <c r="E77" s="37"/>
      <c r="F77" s="37"/>
      <c r="G77" s="37"/>
      <c r="H77" s="37"/>
      <c r="I77" s="37"/>
      <c r="J77" s="37"/>
      <c r="K77" s="18">
        <f t="shared" si="3"/>
        <v>76</v>
      </c>
    </row>
    <row r="78" spans="1:11" ht="13.5">
      <c r="A78" s="18">
        <f t="shared" si="2"/>
      </c>
      <c r="B78" s="37"/>
      <c r="C78" s="37"/>
      <c r="D78" s="37"/>
      <c r="E78" s="37"/>
      <c r="F78" s="37"/>
      <c r="G78" s="37"/>
      <c r="H78" s="37"/>
      <c r="I78" s="37"/>
      <c r="J78" s="37"/>
      <c r="K78" s="18">
        <f t="shared" si="3"/>
        <v>77</v>
      </c>
    </row>
    <row r="79" spans="1:11" ht="13.5">
      <c r="A79" s="18">
        <f t="shared" si="2"/>
      </c>
      <c r="B79" s="37"/>
      <c r="C79" s="37"/>
      <c r="D79" s="37"/>
      <c r="E79" s="37"/>
      <c r="F79" s="37"/>
      <c r="G79" s="37"/>
      <c r="H79" s="37"/>
      <c r="I79" s="37"/>
      <c r="J79" s="37"/>
      <c r="K79" s="18">
        <f t="shared" si="3"/>
        <v>78</v>
      </c>
    </row>
    <row r="80" spans="1:11" ht="13.5">
      <c r="A80" s="18">
        <f t="shared" si="2"/>
      </c>
      <c r="B80" s="37"/>
      <c r="C80" s="37"/>
      <c r="D80" s="37"/>
      <c r="E80" s="37"/>
      <c r="F80" s="37"/>
      <c r="G80" s="37"/>
      <c r="H80" s="37"/>
      <c r="I80" s="37"/>
      <c r="J80" s="37"/>
      <c r="K80" s="18">
        <f t="shared" si="3"/>
        <v>79</v>
      </c>
    </row>
    <row r="81" spans="1:11" ht="13.5">
      <c r="A81" s="18">
        <f t="shared" si="2"/>
      </c>
      <c r="B81" s="37"/>
      <c r="C81" s="37"/>
      <c r="D81" s="37"/>
      <c r="E81" s="37"/>
      <c r="F81" s="37"/>
      <c r="G81" s="37"/>
      <c r="H81" s="37"/>
      <c r="I81" s="37"/>
      <c r="J81" s="37"/>
      <c r="K81" s="18">
        <f t="shared" si="3"/>
        <v>80</v>
      </c>
    </row>
    <row r="82" spans="1:11" ht="13.5">
      <c r="A82" s="18">
        <f t="shared" si="2"/>
      </c>
      <c r="B82" s="37"/>
      <c r="C82" s="37"/>
      <c r="D82" s="37"/>
      <c r="E82" s="37"/>
      <c r="F82" s="37"/>
      <c r="G82" s="37"/>
      <c r="H82" s="37"/>
      <c r="I82" s="37"/>
      <c r="J82" s="37"/>
      <c r="K82" s="18">
        <f t="shared" si="3"/>
        <v>81</v>
      </c>
    </row>
    <row r="83" spans="1:11" ht="13.5">
      <c r="A83" s="18">
        <f t="shared" si="2"/>
      </c>
      <c r="B83" s="37"/>
      <c r="C83" s="37"/>
      <c r="D83" s="37"/>
      <c r="E83" s="37"/>
      <c r="F83" s="37"/>
      <c r="G83" s="37"/>
      <c r="H83" s="37"/>
      <c r="I83" s="37"/>
      <c r="J83" s="37"/>
      <c r="K83" s="18">
        <f t="shared" si="3"/>
        <v>82</v>
      </c>
    </row>
    <row r="84" spans="1:11" ht="13.5">
      <c r="A84" s="18">
        <f t="shared" si="2"/>
      </c>
      <c r="B84" s="37"/>
      <c r="C84" s="37"/>
      <c r="D84" s="37"/>
      <c r="E84" s="37"/>
      <c r="F84" s="37"/>
      <c r="G84" s="37"/>
      <c r="H84" s="37"/>
      <c r="I84" s="37"/>
      <c r="J84" s="37"/>
      <c r="K84" s="18">
        <f t="shared" si="3"/>
        <v>83</v>
      </c>
    </row>
    <row r="85" spans="1:11" ht="13.5">
      <c r="A85" s="18">
        <f t="shared" si="2"/>
      </c>
      <c r="B85" s="37"/>
      <c r="C85" s="37"/>
      <c r="D85" s="37"/>
      <c r="E85" s="37"/>
      <c r="F85" s="37"/>
      <c r="G85" s="37"/>
      <c r="H85" s="37"/>
      <c r="I85" s="37"/>
      <c r="J85" s="37"/>
      <c r="K85" s="18">
        <f t="shared" si="3"/>
        <v>84</v>
      </c>
    </row>
    <row r="86" spans="1:11" ht="13.5">
      <c r="A86" s="18">
        <f t="shared" si="2"/>
      </c>
      <c r="B86" s="37"/>
      <c r="C86" s="37"/>
      <c r="D86" s="37"/>
      <c r="E86" s="37"/>
      <c r="F86" s="37"/>
      <c r="G86" s="37"/>
      <c r="H86" s="37"/>
      <c r="I86" s="37"/>
      <c r="J86" s="37"/>
      <c r="K86" s="18">
        <f t="shared" si="3"/>
        <v>85</v>
      </c>
    </row>
    <row r="87" spans="1:11" ht="13.5">
      <c r="A87" s="18">
        <f t="shared" si="2"/>
      </c>
      <c r="B87" s="37"/>
      <c r="C87" s="37"/>
      <c r="D87" s="37"/>
      <c r="E87" s="37"/>
      <c r="F87" s="37"/>
      <c r="G87" s="37"/>
      <c r="H87" s="37"/>
      <c r="I87" s="37"/>
      <c r="J87" s="37"/>
      <c r="K87" s="18">
        <f t="shared" si="3"/>
        <v>86</v>
      </c>
    </row>
    <row r="88" spans="1:11" ht="13.5">
      <c r="A88" s="18">
        <f t="shared" si="2"/>
      </c>
      <c r="B88" s="37"/>
      <c r="C88" s="37"/>
      <c r="D88" s="37"/>
      <c r="E88" s="37"/>
      <c r="F88" s="37"/>
      <c r="G88" s="37"/>
      <c r="H88" s="37"/>
      <c r="I88" s="37"/>
      <c r="J88" s="37"/>
      <c r="K88" s="18">
        <f t="shared" si="3"/>
        <v>87</v>
      </c>
    </row>
    <row r="89" spans="1:11" ht="13.5">
      <c r="A89" s="18">
        <f t="shared" si="2"/>
      </c>
      <c r="B89" s="37"/>
      <c r="C89" s="37"/>
      <c r="D89" s="37"/>
      <c r="E89" s="37"/>
      <c r="F89" s="37"/>
      <c r="G89" s="37"/>
      <c r="H89" s="37"/>
      <c r="I89" s="37"/>
      <c r="J89" s="37"/>
      <c r="K89" s="18">
        <f t="shared" si="3"/>
        <v>88</v>
      </c>
    </row>
    <row r="90" spans="1:11" ht="13.5">
      <c r="A90" s="18">
        <f t="shared" si="2"/>
      </c>
      <c r="B90" s="37"/>
      <c r="C90" s="37"/>
      <c r="D90" s="37"/>
      <c r="E90" s="37"/>
      <c r="F90" s="37"/>
      <c r="G90" s="37"/>
      <c r="H90" s="37"/>
      <c r="I90" s="37"/>
      <c r="J90" s="37"/>
      <c r="K90" s="18">
        <f t="shared" si="3"/>
        <v>89</v>
      </c>
    </row>
    <row r="91" spans="1:11" ht="13.5">
      <c r="A91" s="18">
        <f t="shared" si="2"/>
      </c>
      <c r="B91" s="37"/>
      <c r="C91" s="37"/>
      <c r="D91" s="37"/>
      <c r="E91" s="37"/>
      <c r="F91" s="37"/>
      <c r="G91" s="37"/>
      <c r="H91" s="37"/>
      <c r="I91" s="37"/>
      <c r="J91" s="37"/>
      <c r="K91" s="18">
        <f t="shared" si="3"/>
        <v>90</v>
      </c>
    </row>
    <row r="92" spans="1:11" ht="13.5">
      <c r="A92" s="18">
        <f t="shared" si="2"/>
      </c>
      <c r="B92" s="37"/>
      <c r="C92" s="37"/>
      <c r="D92" s="37"/>
      <c r="E92" s="37"/>
      <c r="F92" s="37"/>
      <c r="G92" s="37"/>
      <c r="H92" s="37"/>
      <c r="I92" s="37"/>
      <c r="J92" s="37"/>
      <c r="K92" s="18">
        <f t="shared" si="3"/>
        <v>91</v>
      </c>
    </row>
    <row r="93" spans="1:11" ht="13.5">
      <c r="A93" s="18">
        <f t="shared" si="2"/>
      </c>
      <c r="B93" s="37"/>
      <c r="C93" s="37"/>
      <c r="D93" s="37"/>
      <c r="E93" s="37"/>
      <c r="F93" s="37"/>
      <c r="G93" s="37"/>
      <c r="H93" s="37"/>
      <c r="I93" s="37"/>
      <c r="J93" s="37"/>
      <c r="K93" s="18">
        <f t="shared" si="3"/>
        <v>92</v>
      </c>
    </row>
    <row r="94" spans="1:11" ht="13.5">
      <c r="A94" s="18">
        <f t="shared" si="2"/>
      </c>
      <c r="B94" s="37"/>
      <c r="C94" s="37"/>
      <c r="D94" s="37"/>
      <c r="E94" s="37"/>
      <c r="F94" s="37"/>
      <c r="G94" s="37"/>
      <c r="H94" s="37"/>
      <c r="I94" s="37"/>
      <c r="J94" s="37"/>
      <c r="K94" s="18">
        <f t="shared" si="3"/>
        <v>93</v>
      </c>
    </row>
    <row r="95" spans="1:11" ht="13.5">
      <c r="A95" s="18">
        <f t="shared" si="2"/>
      </c>
      <c r="B95" s="37"/>
      <c r="C95" s="37"/>
      <c r="D95" s="37"/>
      <c r="E95" s="37"/>
      <c r="F95" s="37"/>
      <c r="G95" s="37"/>
      <c r="H95" s="37"/>
      <c r="I95" s="37"/>
      <c r="J95" s="37"/>
      <c r="K95" s="18">
        <f t="shared" si="3"/>
        <v>94</v>
      </c>
    </row>
    <row r="96" spans="1:11" ht="13.5">
      <c r="A96" s="18">
        <f t="shared" si="2"/>
      </c>
      <c r="B96" s="37"/>
      <c r="C96" s="37"/>
      <c r="D96" s="37"/>
      <c r="E96" s="37"/>
      <c r="F96" s="37"/>
      <c r="G96" s="37"/>
      <c r="H96" s="37"/>
      <c r="I96" s="37"/>
      <c r="J96" s="37"/>
      <c r="K96" s="18">
        <f t="shared" si="3"/>
        <v>95</v>
      </c>
    </row>
    <row r="97" spans="1:11" ht="13.5">
      <c r="A97" s="18">
        <f t="shared" si="2"/>
      </c>
      <c r="B97" s="37"/>
      <c r="C97" s="37"/>
      <c r="D97" s="37"/>
      <c r="E97" s="37"/>
      <c r="F97" s="37"/>
      <c r="G97" s="37"/>
      <c r="H97" s="37"/>
      <c r="I97" s="37"/>
      <c r="J97" s="37"/>
      <c r="K97" s="18">
        <f t="shared" si="3"/>
        <v>96</v>
      </c>
    </row>
    <row r="98" spans="1:11" s="38" customFormat="1" ht="13.5">
      <c r="A98" s="18">
        <f t="shared" si="2"/>
      </c>
      <c r="B98" s="37"/>
      <c r="C98" s="37"/>
      <c r="D98" s="37"/>
      <c r="E98" s="37"/>
      <c r="F98" s="37"/>
      <c r="G98" s="37"/>
      <c r="H98" s="37"/>
      <c r="I98" s="37"/>
      <c r="J98" s="37"/>
      <c r="K98" s="18">
        <f t="shared" si="3"/>
        <v>97</v>
      </c>
    </row>
    <row r="99" spans="1:11" s="38" customFormat="1" ht="13.5">
      <c r="A99" s="18">
        <f t="shared" si="2"/>
      </c>
      <c r="B99" s="37"/>
      <c r="C99" s="37"/>
      <c r="D99" s="37"/>
      <c r="E99" s="37"/>
      <c r="F99" s="37"/>
      <c r="G99" s="37"/>
      <c r="H99" s="37"/>
      <c r="I99" s="37"/>
      <c r="J99" s="37"/>
      <c r="K99" s="18">
        <f t="shared" si="3"/>
        <v>98</v>
      </c>
    </row>
    <row r="100" spans="1:11" s="38" customFormat="1" ht="13.5">
      <c r="A100" s="18">
        <f t="shared" si="2"/>
      </c>
      <c r="B100" s="37"/>
      <c r="C100" s="37"/>
      <c r="D100" s="37"/>
      <c r="E100" s="37"/>
      <c r="F100" s="37"/>
      <c r="G100" s="37"/>
      <c r="H100" s="37"/>
      <c r="I100" s="37"/>
      <c r="J100" s="37"/>
      <c r="K100" s="18">
        <f t="shared" si="3"/>
        <v>99</v>
      </c>
    </row>
    <row r="101" spans="1:11" s="38" customFormat="1" ht="13.5">
      <c r="A101" s="18">
        <f t="shared" si="2"/>
      </c>
      <c r="B101" s="37"/>
      <c r="C101" s="37"/>
      <c r="D101" s="37"/>
      <c r="E101" s="37"/>
      <c r="F101" s="37"/>
      <c r="G101" s="37"/>
      <c r="H101" s="37"/>
      <c r="I101" s="37"/>
      <c r="J101" s="37"/>
      <c r="K101" s="18">
        <f t="shared" si="3"/>
        <v>100</v>
      </c>
    </row>
    <row r="102" spans="1:11" s="38" customFormat="1" ht="13.5">
      <c r="A102" s="18">
        <f t="shared" si="2"/>
      </c>
      <c r="B102" s="37"/>
      <c r="C102" s="37"/>
      <c r="D102" s="37"/>
      <c r="E102" s="37"/>
      <c r="F102" s="37"/>
      <c r="G102" s="37"/>
      <c r="H102" s="37"/>
      <c r="I102" s="37"/>
      <c r="J102" s="37"/>
      <c r="K102" s="18">
        <f t="shared" si="3"/>
        <v>101</v>
      </c>
    </row>
    <row r="103" spans="1:11" s="38" customFormat="1" ht="13.5">
      <c r="A103" s="18">
        <f t="shared" si="2"/>
      </c>
      <c r="B103" s="37"/>
      <c r="C103" s="37"/>
      <c r="D103" s="37"/>
      <c r="E103" s="37"/>
      <c r="F103" s="37"/>
      <c r="G103" s="37"/>
      <c r="H103" s="37"/>
      <c r="I103" s="37"/>
      <c r="J103" s="37"/>
      <c r="K103" s="18">
        <f t="shared" si="3"/>
        <v>102</v>
      </c>
    </row>
    <row r="104" spans="1:11" s="38" customFormat="1" ht="13.5">
      <c r="A104" s="18">
        <f t="shared" si="2"/>
      </c>
      <c r="B104" s="37"/>
      <c r="C104" s="37"/>
      <c r="D104" s="37"/>
      <c r="E104" s="37"/>
      <c r="F104" s="37"/>
      <c r="G104" s="37"/>
      <c r="H104" s="37"/>
      <c r="I104" s="37"/>
      <c r="J104" s="37"/>
      <c r="K104" s="18">
        <f t="shared" si="3"/>
        <v>103</v>
      </c>
    </row>
    <row r="105" spans="1:11" s="38" customFormat="1" ht="13.5">
      <c r="A105" s="18">
        <f t="shared" si="2"/>
      </c>
      <c r="B105" s="37"/>
      <c r="C105" s="37"/>
      <c r="D105" s="37"/>
      <c r="E105" s="37"/>
      <c r="F105" s="37"/>
      <c r="G105" s="37"/>
      <c r="H105" s="37"/>
      <c r="I105" s="37"/>
      <c r="J105" s="37"/>
      <c r="K105" s="18">
        <f t="shared" si="3"/>
        <v>104</v>
      </c>
    </row>
    <row r="106" spans="1:11" s="38" customFormat="1" ht="13.5">
      <c r="A106" s="18">
        <f t="shared" si="2"/>
      </c>
      <c r="B106" s="37"/>
      <c r="C106" s="37"/>
      <c r="D106" s="37"/>
      <c r="E106" s="37"/>
      <c r="F106" s="37"/>
      <c r="G106" s="37"/>
      <c r="H106" s="37"/>
      <c r="I106" s="37"/>
      <c r="J106" s="37"/>
      <c r="K106" s="18">
        <f t="shared" si="3"/>
        <v>105</v>
      </c>
    </row>
    <row r="107" spans="1:11" s="38" customFormat="1" ht="13.5">
      <c r="A107" s="18">
        <f t="shared" si="2"/>
      </c>
      <c r="B107" s="37"/>
      <c r="C107" s="37"/>
      <c r="D107" s="37"/>
      <c r="E107" s="37"/>
      <c r="F107" s="37"/>
      <c r="G107" s="37"/>
      <c r="H107" s="37"/>
      <c r="I107" s="37"/>
      <c r="J107" s="37"/>
      <c r="K107" s="18">
        <f t="shared" si="3"/>
        <v>106</v>
      </c>
    </row>
    <row r="108" spans="1:11" s="38" customFormat="1" ht="13.5">
      <c r="A108" s="18">
        <f t="shared" si="2"/>
      </c>
      <c r="B108" s="37"/>
      <c r="C108" s="37"/>
      <c r="D108" s="37"/>
      <c r="E108" s="37"/>
      <c r="F108" s="37"/>
      <c r="G108" s="37"/>
      <c r="H108" s="37"/>
      <c r="I108" s="37"/>
      <c r="J108" s="37"/>
      <c r="K108" s="18">
        <f t="shared" si="3"/>
        <v>107</v>
      </c>
    </row>
    <row r="109" spans="1:11" s="38" customFormat="1" ht="13.5">
      <c r="A109" s="18">
        <f t="shared" si="2"/>
      </c>
      <c r="B109" s="37"/>
      <c r="C109" s="37"/>
      <c r="D109" s="37"/>
      <c r="E109" s="37"/>
      <c r="F109" s="37"/>
      <c r="G109" s="37"/>
      <c r="H109" s="37"/>
      <c r="I109" s="37"/>
      <c r="J109" s="37"/>
      <c r="K109" s="18">
        <f t="shared" si="3"/>
        <v>108</v>
      </c>
    </row>
    <row r="110" spans="1:11" s="38" customFormat="1" ht="13.5">
      <c r="A110" s="18">
        <f t="shared" si="2"/>
      </c>
      <c r="B110" s="37"/>
      <c r="C110" s="37"/>
      <c r="D110" s="37"/>
      <c r="E110" s="37"/>
      <c r="F110" s="37"/>
      <c r="G110" s="37"/>
      <c r="H110" s="37"/>
      <c r="I110" s="37"/>
      <c r="J110" s="37"/>
      <c r="K110" s="18">
        <f t="shared" si="3"/>
        <v>109</v>
      </c>
    </row>
    <row r="111" spans="1:11" s="38" customFormat="1" ht="13.5">
      <c r="A111" s="18" t="e">
        <f t="shared" si="2"/>
        <v>#N/A</v>
      </c>
      <c r="B111" s="37" t="e">
        <v>#N/A</v>
      </c>
      <c r="C111" s="37" t="e">
        <v>#N/A</v>
      </c>
      <c r="D111" s="37" t="s">
        <v>51</v>
      </c>
      <c r="E111" s="37" t="s">
        <v>51</v>
      </c>
      <c r="F111" s="37" t="s">
        <v>51</v>
      </c>
      <c r="G111" s="37" t="s">
        <v>51</v>
      </c>
      <c r="H111" s="37" t="s">
        <v>51</v>
      </c>
      <c r="I111" s="37" t="s">
        <v>51</v>
      </c>
      <c r="J111" s="37" t="s">
        <v>51</v>
      </c>
      <c r="K111" s="18" t="e">
        <f t="shared" si="3"/>
        <v>#N/A</v>
      </c>
    </row>
    <row r="112" spans="1:11" s="38" customFormat="1" ht="13.5">
      <c r="A112" s="18" t="e">
        <f t="shared" si="2"/>
        <v>#N/A</v>
      </c>
      <c r="B112" s="37" t="e">
        <v>#N/A</v>
      </c>
      <c r="C112" s="37" t="e">
        <v>#N/A</v>
      </c>
      <c r="D112" s="37" t="s">
        <v>51</v>
      </c>
      <c r="E112" s="37" t="s">
        <v>51</v>
      </c>
      <c r="F112" s="37" t="s">
        <v>51</v>
      </c>
      <c r="G112" s="37" t="s">
        <v>51</v>
      </c>
      <c r="H112" s="37" t="s">
        <v>51</v>
      </c>
      <c r="I112" s="37" t="s">
        <v>51</v>
      </c>
      <c r="J112" s="37" t="s">
        <v>51</v>
      </c>
      <c r="K112" s="18" t="e">
        <f t="shared" si="3"/>
        <v>#N/A</v>
      </c>
    </row>
    <row r="113" spans="1:11" s="38" customFormat="1" ht="13.5">
      <c r="A113" s="18" t="e">
        <f t="shared" si="2"/>
        <v>#N/A</v>
      </c>
      <c r="B113" s="37" t="e">
        <v>#N/A</v>
      </c>
      <c r="C113" s="37" t="e">
        <v>#N/A</v>
      </c>
      <c r="D113" s="37" t="s">
        <v>51</v>
      </c>
      <c r="E113" s="37" t="s">
        <v>51</v>
      </c>
      <c r="F113" s="37" t="s">
        <v>51</v>
      </c>
      <c r="G113" s="37" t="s">
        <v>51</v>
      </c>
      <c r="H113" s="37" t="s">
        <v>51</v>
      </c>
      <c r="I113" s="37" t="s">
        <v>51</v>
      </c>
      <c r="J113" s="37" t="s">
        <v>51</v>
      </c>
      <c r="K113" s="18" t="e">
        <f t="shared" si="3"/>
        <v>#N/A</v>
      </c>
    </row>
    <row r="114" spans="1:11" s="38" customFormat="1" ht="13.5">
      <c r="A114" s="18" t="e">
        <f t="shared" si="2"/>
        <v>#N/A</v>
      </c>
      <c r="B114" s="37" t="e">
        <v>#N/A</v>
      </c>
      <c r="C114" s="37" t="e">
        <v>#N/A</v>
      </c>
      <c r="D114" s="37" t="s">
        <v>51</v>
      </c>
      <c r="E114" s="37" t="s">
        <v>51</v>
      </c>
      <c r="F114" s="37" t="s">
        <v>51</v>
      </c>
      <c r="G114" s="37" t="s">
        <v>51</v>
      </c>
      <c r="H114" s="37" t="s">
        <v>51</v>
      </c>
      <c r="I114" s="37" t="s">
        <v>51</v>
      </c>
      <c r="J114" s="37" t="s">
        <v>51</v>
      </c>
      <c r="K114" s="18" t="e">
        <f t="shared" si="3"/>
        <v>#N/A</v>
      </c>
    </row>
    <row r="115" spans="1:11" s="38" customFormat="1" ht="13.5">
      <c r="A115" s="18" t="e">
        <f t="shared" si="2"/>
        <v>#N/A</v>
      </c>
      <c r="B115" s="37" t="e">
        <v>#N/A</v>
      </c>
      <c r="C115" s="37" t="e">
        <v>#N/A</v>
      </c>
      <c r="D115" s="37" t="s">
        <v>51</v>
      </c>
      <c r="E115" s="37" t="s">
        <v>51</v>
      </c>
      <c r="F115" s="37" t="s">
        <v>51</v>
      </c>
      <c r="G115" s="37" t="s">
        <v>51</v>
      </c>
      <c r="H115" s="37" t="s">
        <v>51</v>
      </c>
      <c r="I115" s="37" t="s">
        <v>51</v>
      </c>
      <c r="J115" s="37" t="s">
        <v>51</v>
      </c>
      <c r="K115" s="18" t="e">
        <f t="shared" si="3"/>
        <v>#N/A</v>
      </c>
    </row>
    <row r="116" spans="1:11" s="38" customFormat="1" ht="13.5">
      <c r="A116" s="18" t="e">
        <f t="shared" si="2"/>
        <v>#N/A</v>
      </c>
      <c r="B116" s="37" t="e">
        <v>#N/A</v>
      </c>
      <c r="C116" s="37" t="e">
        <v>#N/A</v>
      </c>
      <c r="D116" s="37" t="s">
        <v>51</v>
      </c>
      <c r="E116" s="37" t="s">
        <v>51</v>
      </c>
      <c r="F116" s="37" t="s">
        <v>51</v>
      </c>
      <c r="G116" s="37" t="s">
        <v>51</v>
      </c>
      <c r="H116" s="37" t="s">
        <v>51</v>
      </c>
      <c r="I116" s="37" t="s">
        <v>51</v>
      </c>
      <c r="J116" s="37" t="s">
        <v>51</v>
      </c>
      <c r="K116" s="18" t="e">
        <f t="shared" si="3"/>
        <v>#N/A</v>
      </c>
    </row>
    <row r="117" spans="1:11" s="38" customFormat="1" ht="13.5">
      <c r="A117" s="18" t="e">
        <f t="shared" si="2"/>
        <v>#N/A</v>
      </c>
      <c r="B117" s="37" t="e">
        <v>#N/A</v>
      </c>
      <c r="C117" s="37" t="e">
        <v>#N/A</v>
      </c>
      <c r="D117" s="37" t="s">
        <v>51</v>
      </c>
      <c r="E117" s="37" t="s">
        <v>51</v>
      </c>
      <c r="F117" s="37" t="s">
        <v>51</v>
      </c>
      <c r="G117" s="37" t="s">
        <v>51</v>
      </c>
      <c r="H117" s="37" t="s">
        <v>51</v>
      </c>
      <c r="I117" s="37" t="s">
        <v>51</v>
      </c>
      <c r="J117" s="37" t="s">
        <v>51</v>
      </c>
      <c r="K117" s="18" t="e">
        <f t="shared" si="3"/>
        <v>#N/A</v>
      </c>
    </row>
    <row r="118" spans="1:11" s="38" customFormat="1" ht="13.5">
      <c r="A118" s="18" t="e">
        <f t="shared" si="2"/>
        <v>#N/A</v>
      </c>
      <c r="B118" s="37" t="e">
        <v>#N/A</v>
      </c>
      <c r="C118" s="37" t="e">
        <v>#N/A</v>
      </c>
      <c r="D118" s="37" t="s">
        <v>51</v>
      </c>
      <c r="E118" s="37" t="s">
        <v>51</v>
      </c>
      <c r="F118" s="37" t="s">
        <v>51</v>
      </c>
      <c r="G118" s="37" t="s">
        <v>51</v>
      </c>
      <c r="H118" s="37" t="s">
        <v>51</v>
      </c>
      <c r="I118" s="37" t="s">
        <v>51</v>
      </c>
      <c r="J118" s="37" t="s">
        <v>51</v>
      </c>
      <c r="K118" s="18" t="e">
        <f t="shared" si="3"/>
        <v>#N/A</v>
      </c>
    </row>
    <row r="119" spans="1:11" s="38" customFormat="1" ht="13.5">
      <c r="A119" s="18" t="e">
        <f t="shared" si="2"/>
        <v>#N/A</v>
      </c>
      <c r="B119" s="37" t="e">
        <v>#N/A</v>
      </c>
      <c r="C119" s="37" t="e">
        <v>#N/A</v>
      </c>
      <c r="D119" s="37" t="s">
        <v>51</v>
      </c>
      <c r="E119" s="37" t="s">
        <v>51</v>
      </c>
      <c r="F119" s="37" t="s">
        <v>51</v>
      </c>
      <c r="G119" s="37" t="s">
        <v>51</v>
      </c>
      <c r="H119" s="37" t="s">
        <v>51</v>
      </c>
      <c r="I119" s="37" t="s">
        <v>51</v>
      </c>
      <c r="J119" s="37" t="s">
        <v>51</v>
      </c>
      <c r="K119" s="18" t="e">
        <f t="shared" si="3"/>
        <v>#N/A</v>
      </c>
    </row>
    <row r="120" spans="1:11" s="38" customFormat="1" ht="13.5">
      <c r="A120" s="18" t="e">
        <f t="shared" si="2"/>
        <v>#N/A</v>
      </c>
      <c r="B120" s="37" t="e">
        <v>#N/A</v>
      </c>
      <c r="C120" s="37" t="e">
        <v>#N/A</v>
      </c>
      <c r="D120" s="37" t="s">
        <v>51</v>
      </c>
      <c r="E120" s="37" t="s">
        <v>51</v>
      </c>
      <c r="F120" s="37" t="s">
        <v>51</v>
      </c>
      <c r="G120" s="37" t="s">
        <v>51</v>
      </c>
      <c r="H120" s="37" t="s">
        <v>51</v>
      </c>
      <c r="I120" s="37" t="s">
        <v>51</v>
      </c>
      <c r="J120" s="37" t="s">
        <v>51</v>
      </c>
      <c r="K120" s="18" t="e">
        <f t="shared" si="3"/>
        <v>#N/A</v>
      </c>
    </row>
    <row r="121" spans="1:11" s="38" customFormat="1" ht="13.5">
      <c r="A121" s="18" t="e">
        <f t="shared" si="2"/>
        <v>#N/A</v>
      </c>
      <c r="B121" s="37" t="e">
        <v>#N/A</v>
      </c>
      <c r="C121" s="37" t="e">
        <v>#N/A</v>
      </c>
      <c r="D121" s="37" t="s">
        <v>51</v>
      </c>
      <c r="E121" s="37" t="s">
        <v>51</v>
      </c>
      <c r="F121" s="37" t="s">
        <v>51</v>
      </c>
      <c r="G121" s="37" t="s">
        <v>51</v>
      </c>
      <c r="H121" s="37" t="s">
        <v>51</v>
      </c>
      <c r="I121" s="37" t="s">
        <v>51</v>
      </c>
      <c r="J121" s="37" t="s">
        <v>51</v>
      </c>
      <c r="K121" s="18" t="e">
        <f t="shared" si="3"/>
        <v>#N/A</v>
      </c>
    </row>
    <row r="122" spans="1:11" s="38" customFormat="1" ht="13.5">
      <c r="A122" s="18" t="e">
        <f t="shared" si="2"/>
        <v>#N/A</v>
      </c>
      <c r="B122" s="37" t="e">
        <v>#N/A</v>
      </c>
      <c r="C122" s="37" t="e">
        <v>#N/A</v>
      </c>
      <c r="D122" s="37" t="s">
        <v>51</v>
      </c>
      <c r="E122" s="37" t="s">
        <v>51</v>
      </c>
      <c r="F122" s="37" t="s">
        <v>51</v>
      </c>
      <c r="G122" s="37" t="s">
        <v>51</v>
      </c>
      <c r="H122" s="37" t="s">
        <v>51</v>
      </c>
      <c r="I122" s="37" t="s">
        <v>51</v>
      </c>
      <c r="J122" s="37" t="s">
        <v>51</v>
      </c>
      <c r="K122" s="18" t="e">
        <f t="shared" si="3"/>
        <v>#N/A</v>
      </c>
    </row>
    <row r="123" spans="1:11" s="38" customFormat="1" ht="13.5">
      <c r="A123" s="18" t="e">
        <f t="shared" si="2"/>
        <v>#N/A</v>
      </c>
      <c r="B123" s="37" t="e">
        <v>#N/A</v>
      </c>
      <c r="C123" s="37" t="e">
        <v>#N/A</v>
      </c>
      <c r="D123" s="37" t="s">
        <v>51</v>
      </c>
      <c r="E123" s="37" t="s">
        <v>51</v>
      </c>
      <c r="F123" s="37" t="s">
        <v>51</v>
      </c>
      <c r="G123" s="37" t="s">
        <v>51</v>
      </c>
      <c r="H123" s="37" t="s">
        <v>51</v>
      </c>
      <c r="I123" s="37" t="s">
        <v>51</v>
      </c>
      <c r="J123" s="37" t="s">
        <v>51</v>
      </c>
      <c r="K123" s="18" t="e">
        <f t="shared" si="3"/>
        <v>#N/A</v>
      </c>
    </row>
    <row r="124" spans="1:11" s="38" customFormat="1" ht="13.5">
      <c r="A124" s="18" t="e">
        <f t="shared" si="2"/>
        <v>#N/A</v>
      </c>
      <c r="B124" s="37" t="e">
        <v>#N/A</v>
      </c>
      <c r="C124" s="37" t="e">
        <v>#N/A</v>
      </c>
      <c r="D124" s="37" t="s">
        <v>51</v>
      </c>
      <c r="E124" s="37" t="s">
        <v>51</v>
      </c>
      <c r="F124" s="37" t="s">
        <v>51</v>
      </c>
      <c r="G124" s="37" t="s">
        <v>51</v>
      </c>
      <c r="H124" s="37" t="s">
        <v>51</v>
      </c>
      <c r="I124" s="37" t="s">
        <v>51</v>
      </c>
      <c r="J124" s="37" t="s">
        <v>51</v>
      </c>
      <c r="K124" s="18" t="e">
        <f t="shared" si="3"/>
        <v>#N/A</v>
      </c>
    </row>
    <row r="125" spans="1:11" s="38" customFormat="1" ht="13.5">
      <c r="A125" s="18" t="e">
        <f t="shared" si="2"/>
        <v>#N/A</v>
      </c>
      <c r="B125" s="37" t="e">
        <v>#N/A</v>
      </c>
      <c r="C125" s="37" t="e">
        <v>#N/A</v>
      </c>
      <c r="D125" s="37" t="s">
        <v>51</v>
      </c>
      <c r="E125" s="37" t="s">
        <v>51</v>
      </c>
      <c r="F125" s="37" t="s">
        <v>51</v>
      </c>
      <c r="G125" s="37" t="s">
        <v>51</v>
      </c>
      <c r="H125" s="37" t="s">
        <v>51</v>
      </c>
      <c r="I125" s="37" t="s">
        <v>51</v>
      </c>
      <c r="J125" s="37" t="s">
        <v>51</v>
      </c>
      <c r="K125" s="18" t="e">
        <f t="shared" si="3"/>
        <v>#N/A</v>
      </c>
    </row>
    <row r="126" spans="1:11" s="38" customFormat="1" ht="13.5">
      <c r="A126" s="18" t="e">
        <f t="shared" si="2"/>
        <v>#N/A</v>
      </c>
      <c r="B126" s="37" t="e">
        <v>#N/A</v>
      </c>
      <c r="C126" s="37" t="e">
        <v>#N/A</v>
      </c>
      <c r="D126" s="37" t="s">
        <v>51</v>
      </c>
      <c r="E126" s="37" t="s">
        <v>51</v>
      </c>
      <c r="F126" s="37" t="s">
        <v>51</v>
      </c>
      <c r="G126" s="37" t="s">
        <v>51</v>
      </c>
      <c r="H126" s="37" t="s">
        <v>51</v>
      </c>
      <c r="I126" s="37" t="s">
        <v>51</v>
      </c>
      <c r="J126" s="37" t="s">
        <v>51</v>
      </c>
      <c r="K126" s="18" t="e">
        <f t="shared" si="3"/>
        <v>#N/A</v>
      </c>
    </row>
    <row r="127" spans="1:11" s="38" customFormat="1" ht="13.5">
      <c r="A127" s="18" t="e">
        <f t="shared" si="2"/>
        <v>#N/A</v>
      </c>
      <c r="B127" s="37" t="e">
        <v>#N/A</v>
      </c>
      <c r="C127" s="37" t="e">
        <v>#N/A</v>
      </c>
      <c r="D127" s="37" t="s">
        <v>51</v>
      </c>
      <c r="E127" s="37" t="s">
        <v>51</v>
      </c>
      <c r="F127" s="37" t="s">
        <v>51</v>
      </c>
      <c r="G127" s="37" t="s">
        <v>51</v>
      </c>
      <c r="H127" s="37" t="s">
        <v>51</v>
      </c>
      <c r="I127" s="37" t="s">
        <v>51</v>
      </c>
      <c r="J127" s="37" t="s">
        <v>51</v>
      </c>
      <c r="K127" s="18" t="e">
        <f t="shared" si="3"/>
        <v>#N/A</v>
      </c>
    </row>
    <row r="128" spans="1:11" s="38" customFormat="1" ht="13.5">
      <c r="A128" s="18" t="e">
        <f t="shared" si="2"/>
        <v>#N/A</v>
      </c>
      <c r="B128" s="37" t="e">
        <v>#N/A</v>
      </c>
      <c r="C128" s="37" t="e">
        <v>#N/A</v>
      </c>
      <c r="D128" s="37" t="s">
        <v>51</v>
      </c>
      <c r="E128" s="37" t="s">
        <v>51</v>
      </c>
      <c r="F128" s="37" t="s">
        <v>51</v>
      </c>
      <c r="G128" s="37" t="s">
        <v>51</v>
      </c>
      <c r="H128" s="37" t="s">
        <v>51</v>
      </c>
      <c r="I128" s="37" t="s">
        <v>51</v>
      </c>
      <c r="J128" s="37" t="s">
        <v>51</v>
      </c>
      <c r="K128" s="18" t="e">
        <f t="shared" si="3"/>
        <v>#N/A</v>
      </c>
    </row>
    <row r="129" spans="1:11" s="38" customFormat="1" ht="13.5">
      <c r="A129" s="18" t="e">
        <f t="shared" si="2"/>
        <v>#N/A</v>
      </c>
      <c r="B129" s="37" t="e">
        <v>#N/A</v>
      </c>
      <c r="C129" s="37" t="e">
        <v>#N/A</v>
      </c>
      <c r="D129" s="37" t="s">
        <v>51</v>
      </c>
      <c r="E129" s="37" t="s">
        <v>51</v>
      </c>
      <c r="F129" s="37" t="s">
        <v>51</v>
      </c>
      <c r="G129" s="37" t="s">
        <v>51</v>
      </c>
      <c r="H129" s="37" t="s">
        <v>51</v>
      </c>
      <c r="I129" s="37" t="s">
        <v>51</v>
      </c>
      <c r="J129" s="37" t="s">
        <v>51</v>
      </c>
      <c r="K129" s="18" t="e">
        <f t="shared" si="3"/>
        <v>#N/A</v>
      </c>
    </row>
    <row r="130" spans="1:11" s="38" customFormat="1" ht="13.5">
      <c r="A130" s="18" t="e">
        <f aca="true" t="shared" si="4" ref="A130:A193">IF(B130="","",IF(B130="4x100R",2,IF(B130="4x400R",3,1)))</f>
        <v>#N/A</v>
      </c>
      <c r="B130" s="37" t="e">
        <v>#N/A</v>
      </c>
      <c r="C130" s="37" t="e">
        <v>#N/A</v>
      </c>
      <c r="D130" s="37" t="s">
        <v>51</v>
      </c>
      <c r="E130" s="37" t="s">
        <v>51</v>
      </c>
      <c r="F130" s="37" t="s">
        <v>51</v>
      </c>
      <c r="G130" s="37" t="s">
        <v>51</v>
      </c>
      <c r="H130" s="37" t="s">
        <v>51</v>
      </c>
      <c r="I130" s="37" t="s">
        <v>51</v>
      </c>
      <c r="J130" s="37" t="s">
        <v>51</v>
      </c>
      <c r="K130" s="18" t="e">
        <f aca="true" t="shared" si="5" ref="K130:K193">IF(B130="4x100R",4,IF(B130="4x400R",5,IF(C129=C130,K129+1,1)))</f>
        <v>#N/A</v>
      </c>
    </row>
    <row r="131" spans="1:11" s="38" customFormat="1" ht="13.5">
      <c r="A131" s="18" t="e">
        <f t="shared" si="4"/>
        <v>#N/A</v>
      </c>
      <c r="B131" s="37" t="e">
        <v>#N/A</v>
      </c>
      <c r="C131" s="37" t="e">
        <v>#N/A</v>
      </c>
      <c r="D131" s="37" t="s">
        <v>51</v>
      </c>
      <c r="E131" s="37" t="s">
        <v>51</v>
      </c>
      <c r="F131" s="37" t="s">
        <v>51</v>
      </c>
      <c r="G131" s="37" t="s">
        <v>51</v>
      </c>
      <c r="H131" s="37" t="s">
        <v>51</v>
      </c>
      <c r="I131" s="37" t="s">
        <v>51</v>
      </c>
      <c r="J131" s="37" t="s">
        <v>51</v>
      </c>
      <c r="K131" s="18" t="e">
        <f t="shared" si="5"/>
        <v>#N/A</v>
      </c>
    </row>
    <row r="132" spans="1:11" s="38" customFormat="1" ht="13.5">
      <c r="A132" s="18" t="e">
        <f t="shared" si="4"/>
        <v>#N/A</v>
      </c>
      <c r="B132" s="37" t="e">
        <v>#N/A</v>
      </c>
      <c r="C132" s="37" t="e">
        <v>#N/A</v>
      </c>
      <c r="D132" s="37" t="s">
        <v>51</v>
      </c>
      <c r="E132" s="37" t="s">
        <v>51</v>
      </c>
      <c r="F132" s="37" t="s">
        <v>51</v>
      </c>
      <c r="G132" s="37" t="s">
        <v>51</v>
      </c>
      <c r="H132" s="37" t="s">
        <v>51</v>
      </c>
      <c r="I132" s="37" t="s">
        <v>51</v>
      </c>
      <c r="J132" s="37" t="s">
        <v>51</v>
      </c>
      <c r="K132" s="18" t="e">
        <f t="shared" si="5"/>
        <v>#N/A</v>
      </c>
    </row>
    <row r="133" spans="1:11" s="38" customFormat="1" ht="13.5">
      <c r="A133" s="18" t="e">
        <f t="shared" si="4"/>
        <v>#N/A</v>
      </c>
      <c r="B133" s="37" t="e">
        <v>#N/A</v>
      </c>
      <c r="C133" s="37" t="e">
        <v>#N/A</v>
      </c>
      <c r="D133" s="37" t="s">
        <v>51</v>
      </c>
      <c r="E133" s="37" t="s">
        <v>51</v>
      </c>
      <c r="F133" s="37" t="s">
        <v>51</v>
      </c>
      <c r="G133" s="37" t="s">
        <v>51</v>
      </c>
      <c r="H133" s="37" t="s">
        <v>51</v>
      </c>
      <c r="I133" s="37" t="s">
        <v>51</v>
      </c>
      <c r="J133" s="37" t="s">
        <v>51</v>
      </c>
      <c r="K133" s="18" t="e">
        <f t="shared" si="5"/>
        <v>#N/A</v>
      </c>
    </row>
    <row r="134" spans="1:11" s="38" customFormat="1" ht="13.5">
      <c r="A134" s="18" t="e">
        <f t="shared" si="4"/>
        <v>#N/A</v>
      </c>
      <c r="B134" s="37" t="e">
        <v>#N/A</v>
      </c>
      <c r="C134" s="37" t="e">
        <v>#N/A</v>
      </c>
      <c r="D134" s="37" t="s">
        <v>51</v>
      </c>
      <c r="E134" s="37" t="s">
        <v>51</v>
      </c>
      <c r="F134" s="37" t="s">
        <v>51</v>
      </c>
      <c r="G134" s="37" t="s">
        <v>51</v>
      </c>
      <c r="H134" s="37" t="s">
        <v>51</v>
      </c>
      <c r="I134" s="37" t="s">
        <v>51</v>
      </c>
      <c r="J134" s="37" t="s">
        <v>51</v>
      </c>
      <c r="K134" s="18" t="e">
        <f t="shared" si="5"/>
        <v>#N/A</v>
      </c>
    </row>
    <row r="135" spans="1:11" s="38" customFormat="1" ht="13.5">
      <c r="A135" s="18" t="e">
        <f t="shared" si="4"/>
        <v>#N/A</v>
      </c>
      <c r="B135" s="37" t="e">
        <v>#N/A</v>
      </c>
      <c r="C135" s="37" t="e">
        <v>#N/A</v>
      </c>
      <c r="D135" s="37" t="s">
        <v>51</v>
      </c>
      <c r="E135" s="37" t="s">
        <v>51</v>
      </c>
      <c r="F135" s="37" t="s">
        <v>51</v>
      </c>
      <c r="G135" s="37" t="s">
        <v>51</v>
      </c>
      <c r="H135" s="37" t="s">
        <v>51</v>
      </c>
      <c r="I135" s="37" t="s">
        <v>51</v>
      </c>
      <c r="J135" s="37" t="s">
        <v>51</v>
      </c>
      <c r="K135" s="18" t="e">
        <f t="shared" si="5"/>
        <v>#N/A</v>
      </c>
    </row>
    <row r="136" spans="1:11" s="38" customFormat="1" ht="13.5">
      <c r="A136" s="18" t="e">
        <f t="shared" si="4"/>
        <v>#N/A</v>
      </c>
      <c r="B136" s="37" t="e">
        <v>#N/A</v>
      </c>
      <c r="C136" s="37" t="e">
        <v>#N/A</v>
      </c>
      <c r="D136" s="37" t="s">
        <v>51</v>
      </c>
      <c r="E136" s="37" t="s">
        <v>51</v>
      </c>
      <c r="F136" s="37" t="s">
        <v>51</v>
      </c>
      <c r="G136" s="37" t="s">
        <v>51</v>
      </c>
      <c r="H136" s="37" t="s">
        <v>51</v>
      </c>
      <c r="I136" s="37" t="s">
        <v>51</v>
      </c>
      <c r="J136" s="37" t="s">
        <v>51</v>
      </c>
      <c r="K136" s="18" t="e">
        <f t="shared" si="5"/>
        <v>#N/A</v>
      </c>
    </row>
    <row r="137" spans="1:11" s="38" customFormat="1" ht="13.5">
      <c r="A137" s="18" t="e">
        <f t="shared" si="4"/>
        <v>#N/A</v>
      </c>
      <c r="B137" s="37" t="e">
        <v>#N/A</v>
      </c>
      <c r="C137" s="37" t="e">
        <v>#N/A</v>
      </c>
      <c r="D137" s="37" t="s">
        <v>51</v>
      </c>
      <c r="E137" s="37" t="s">
        <v>51</v>
      </c>
      <c r="F137" s="37" t="s">
        <v>51</v>
      </c>
      <c r="G137" s="37" t="s">
        <v>51</v>
      </c>
      <c r="H137" s="37" t="s">
        <v>51</v>
      </c>
      <c r="I137" s="37" t="s">
        <v>51</v>
      </c>
      <c r="J137" s="37" t="s">
        <v>51</v>
      </c>
      <c r="K137" s="18" t="e">
        <f t="shared" si="5"/>
        <v>#N/A</v>
      </c>
    </row>
    <row r="138" spans="1:11" s="38" customFormat="1" ht="13.5">
      <c r="A138" s="18" t="e">
        <f t="shared" si="4"/>
        <v>#N/A</v>
      </c>
      <c r="B138" s="37" t="e">
        <v>#N/A</v>
      </c>
      <c r="C138" s="37" t="e">
        <v>#N/A</v>
      </c>
      <c r="D138" s="37" t="s">
        <v>51</v>
      </c>
      <c r="E138" s="37" t="s">
        <v>51</v>
      </c>
      <c r="F138" s="37" t="s">
        <v>51</v>
      </c>
      <c r="G138" s="37" t="s">
        <v>51</v>
      </c>
      <c r="H138" s="37" t="s">
        <v>51</v>
      </c>
      <c r="I138" s="37" t="s">
        <v>51</v>
      </c>
      <c r="J138" s="37" t="s">
        <v>51</v>
      </c>
      <c r="K138" s="18" t="e">
        <f t="shared" si="5"/>
        <v>#N/A</v>
      </c>
    </row>
    <row r="139" spans="1:11" s="38" customFormat="1" ht="13.5">
      <c r="A139" s="18" t="e">
        <f t="shared" si="4"/>
        <v>#N/A</v>
      </c>
      <c r="B139" s="37" t="e">
        <v>#N/A</v>
      </c>
      <c r="C139" s="37" t="e">
        <v>#N/A</v>
      </c>
      <c r="D139" s="37" t="s">
        <v>51</v>
      </c>
      <c r="E139" s="37" t="s">
        <v>51</v>
      </c>
      <c r="F139" s="37" t="s">
        <v>51</v>
      </c>
      <c r="G139" s="37" t="s">
        <v>51</v>
      </c>
      <c r="H139" s="37" t="s">
        <v>51</v>
      </c>
      <c r="I139" s="37" t="s">
        <v>51</v>
      </c>
      <c r="J139" s="37" t="s">
        <v>51</v>
      </c>
      <c r="K139" s="18" t="e">
        <f t="shared" si="5"/>
        <v>#N/A</v>
      </c>
    </row>
    <row r="140" spans="1:11" s="38" customFormat="1" ht="13.5">
      <c r="A140" s="18" t="e">
        <f t="shared" si="4"/>
        <v>#N/A</v>
      </c>
      <c r="B140" s="37" t="e">
        <v>#N/A</v>
      </c>
      <c r="C140" s="37" t="e">
        <v>#N/A</v>
      </c>
      <c r="D140" s="37" t="s">
        <v>51</v>
      </c>
      <c r="E140" s="37" t="s">
        <v>51</v>
      </c>
      <c r="F140" s="37" t="s">
        <v>51</v>
      </c>
      <c r="G140" s="37" t="s">
        <v>51</v>
      </c>
      <c r="H140" s="37" t="s">
        <v>51</v>
      </c>
      <c r="I140" s="37" t="s">
        <v>51</v>
      </c>
      <c r="J140" s="37" t="s">
        <v>51</v>
      </c>
      <c r="K140" s="18" t="e">
        <f t="shared" si="5"/>
        <v>#N/A</v>
      </c>
    </row>
    <row r="141" spans="1:11" s="38" customFormat="1" ht="13.5">
      <c r="A141" s="18" t="e">
        <f t="shared" si="4"/>
        <v>#N/A</v>
      </c>
      <c r="B141" s="37" t="e">
        <v>#N/A</v>
      </c>
      <c r="C141" s="37" t="e">
        <v>#N/A</v>
      </c>
      <c r="D141" s="37" t="s">
        <v>51</v>
      </c>
      <c r="E141" s="37" t="s">
        <v>51</v>
      </c>
      <c r="F141" s="37" t="s">
        <v>51</v>
      </c>
      <c r="G141" s="37" t="s">
        <v>51</v>
      </c>
      <c r="H141" s="37" t="s">
        <v>51</v>
      </c>
      <c r="I141" s="37" t="s">
        <v>51</v>
      </c>
      <c r="J141" s="37" t="s">
        <v>51</v>
      </c>
      <c r="K141" s="18" t="e">
        <f t="shared" si="5"/>
        <v>#N/A</v>
      </c>
    </row>
    <row r="142" spans="1:11" s="38" customFormat="1" ht="13.5">
      <c r="A142" s="18" t="e">
        <f t="shared" si="4"/>
        <v>#N/A</v>
      </c>
      <c r="B142" s="37" t="e">
        <v>#N/A</v>
      </c>
      <c r="C142" s="37" t="e">
        <v>#N/A</v>
      </c>
      <c r="D142" s="37" t="s">
        <v>51</v>
      </c>
      <c r="E142" s="37" t="s">
        <v>51</v>
      </c>
      <c r="F142" s="37" t="s">
        <v>51</v>
      </c>
      <c r="G142" s="37" t="s">
        <v>51</v>
      </c>
      <c r="H142" s="37" t="s">
        <v>51</v>
      </c>
      <c r="I142" s="37" t="s">
        <v>51</v>
      </c>
      <c r="J142" s="37" t="s">
        <v>51</v>
      </c>
      <c r="K142" s="18" t="e">
        <f t="shared" si="5"/>
        <v>#N/A</v>
      </c>
    </row>
    <row r="143" spans="1:11" s="38" customFormat="1" ht="13.5">
      <c r="A143" s="18" t="e">
        <f t="shared" si="4"/>
        <v>#N/A</v>
      </c>
      <c r="B143" s="37" t="e">
        <v>#N/A</v>
      </c>
      <c r="C143" s="37" t="e">
        <v>#N/A</v>
      </c>
      <c r="D143" s="37" t="s">
        <v>51</v>
      </c>
      <c r="E143" s="37" t="s">
        <v>51</v>
      </c>
      <c r="F143" s="37" t="s">
        <v>51</v>
      </c>
      <c r="G143" s="37" t="s">
        <v>51</v>
      </c>
      <c r="H143" s="37" t="s">
        <v>51</v>
      </c>
      <c r="I143" s="37" t="s">
        <v>51</v>
      </c>
      <c r="J143" s="37" t="s">
        <v>51</v>
      </c>
      <c r="K143" s="18" t="e">
        <f t="shared" si="5"/>
        <v>#N/A</v>
      </c>
    </row>
    <row r="144" spans="1:11" s="38" customFormat="1" ht="13.5">
      <c r="A144" s="18" t="e">
        <f t="shared" si="4"/>
        <v>#N/A</v>
      </c>
      <c r="B144" s="37" t="e">
        <v>#N/A</v>
      </c>
      <c r="C144" s="37" t="e">
        <v>#N/A</v>
      </c>
      <c r="D144" s="37" t="s">
        <v>51</v>
      </c>
      <c r="E144" s="37" t="s">
        <v>51</v>
      </c>
      <c r="F144" s="37" t="s">
        <v>51</v>
      </c>
      <c r="G144" s="37" t="s">
        <v>51</v>
      </c>
      <c r="H144" s="37" t="s">
        <v>51</v>
      </c>
      <c r="I144" s="37" t="s">
        <v>51</v>
      </c>
      <c r="J144" s="37" t="s">
        <v>51</v>
      </c>
      <c r="K144" s="18" t="e">
        <f t="shared" si="5"/>
        <v>#N/A</v>
      </c>
    </row>
    <row r="145" spans="1:11" s="38" customFormat="1" ht="13.5">
      <c r="A145" s="18" t="e">
        <f t="shared" si="4"/>
        <v>#N/A</v>
      </c>
      <c r="B145" s="37" t="e">
        <v>#N/A</v>
      </c>
      <c r="C145" s="37" t="e">
        <v>#N/A</v>
      </c>
      <c r="D145" s="37" t="s">
        <v>51</v>
      </c>
      <c r="E145" s="37" t="s">
        <v>51</v>
      </c>
      <c r="F145" s="37" t="s">
        <v>51</v>
      </c>
      <c r="G145" s="37" t="s">
        <v>51</v>
      </c>
      <c r="H145" s="37" t="s">
        <v>51</v>
      </c>
      <c r="I145" s="37" t="s">
        <v>51</v>
      </c>
      <c r="J145" s="37" t="s">
        <v>51</v>
      </c>
      <c r="K145" s="18" t="e">
        <f t="shared" si="5"/>
        <v>#N/A</v>
      </c>
    </row>
    <row r="146" spans="1:11" s="38" customFormat="1" ht="13.5">
      <c r="A146" s="18" t="e">
        <f t="shared" si="4"/>
        <v>#N/A</v>
      </c>
      <c r="B146" s="37" t="e">
        <v>#N/A</v>
      </c>
      <c r="C146" s="37" t="e">
        <v>#N/A</v>
      </c>
      <c r="D146" s="37" t="s">
        <v>51</v>
      </c>
      <c r="E146" s="37" t="s">
        <v>51</v>
      </c>
      <c r="F146" s="37" t="s">
        <v>51</v>
      </c>
      <c r="G146" s="37" t="s">
        <v>51</v>
      </c>
      <c r="H146" s="37" t="s">
        <v>51</v>
      </c>
      <c r="I146" s="37" t="s">
        <v>51</v>
      </c>
      <c r="J146" s="37" t="s">
        <v>51</v>
      </c>
      <c r="K146" s="18" t="e">
        <f t="shared" si="5"/>
        <v>#N/A</v>
      </c>
    </row>
    <row r="147" spans="1:11" s="38" customFormat="1" ht="13.5">
      <c r="A147" s="18" t="e">
        <f t="shared" si="4"/>
        <v>#N/A</v>
      </c>
      <c r="B147" s="37" t="e">
        <v>#N/A</v>
      </c>
      <c r="C147" s="37" t="e">
        <v>#N/A</v>
      </c>
      <c r="D147" s="37" t="s">
        <v>51</v>
      </c>
      <c r="E147" s="37" t="s">
        <v>51</v>
      </c>
      <c r="F147" s="37" t="s">
        <v>51</v>
      </c>
      <c r="G147" s="37" t="s">
        <v>51</v>
      </c>
      <c r="H147" s="37" t="s">
        <v>51</v>
      </c>
      <c r="I147" s="37" t="s">
        <v>51</v>
      </c>
      <c r="J147" s="37" t="s">
        <v>51</v>
      </c>
      <c r="K147" s="18" t="e">
        <f t="shared" si="5"/>
        <v>#N/A</v>
      </c>
    </row>
    <row r="148" spans="1:11" s="38" customFormat="1" ht="13.5">
      <c r="A148" s="18" t="e">
        <f t="shared" si="4"/>
        <v>#N/A</v>
      </c>
      <c r="B148" s="37" t="e">
        <v>#N/A</v>
      </c>
      <c r="C148" s="37" t="e">
        <v>#N/A</v>
      </c>
      <c r="D148" s="37" t="s">
        <v>51</v>
      </c>
      <c r="E148" s="37" t="s">
        <v>51</v>
      </c>
      <c r="F148" s="37" t="s">
        <v>51</v>
      </c>
      <c r="G148" s="37" t="s">
        <v>51</v>
      </c>
      <c r="H148" s="37" t="s">
        <v>51</v>
      </c>
      <c r="I148" s="37" t="s">
        <v>51</v>
      </c>
      <c r="J148" s="37" t="s">
        <v>51</v>
      </c>
      <c r="K148" s="18" t="e">
        <f t="shared" si="5"/>
        <v>#N/A</v>
      </c>
    </row>
    <row r="149" spans="1:11" s="38" customFormat="1" ht="13.5">
      <c r="A149" s="18" t="e">
        <f t="shared" si="4"/>
        <v>#N/A</v>
      </c>
      <c r="B149" s="37" t="e">
        <v>#N/A</v>
      </c>
      <c r="C149" s="37" t="e">
        <v>#N/A</v>
      </c>
      <c r="D149" s="37" t="s">
        <v>51</v>
      </c>
      <c r="E149" s="37" t="s">
        <v>51</v>
      </c>
      <c r="F149" s="37" t="s">
        <v>51</v>
      </c>
      <c r="G149" s="37" t="s">
        <v>51</v>
      </c>
      <c r="H149" s="37" t="s">
        <v>51</v>
      </c>
      <c r="I149" s="37" t="s">
        <v>51</v>
      </c>
      <c r="J149" s="37" t="s">
        <v>51</v>
      </c>
      <c r="K149" s="18" t="e">
        <f t="shared" si="5"/>
        <v>#N/A</v>
      </c>
    </row>
    <row r="150" spans="1:11" s="38" customFormat="1" ht="13.5">
      <c r="A150" s="18" t="e">
        <f t="shared" si="4"/>
        <v>#N/A</v>
      </c>
      <c r="B150" s="37" t="e">
        <v>#N/A</v>
      </c>
      <c r="C150" s="37" t="e">
        <v>#N/A</v>
      </c>
      <c r="D150" s="37" t="s">
        <v>51</v>
      </c>
      <c r="E150" s="37" t="s">
        <v>51</v>
      </c>
      <c r="F150" s="37" t="s">
        <v>51</v>
      </c>
      <c r="G150" s="37" t="s">
        <v>51</v>
      </c>
      <c r="H150" s="37" t="s">
        <v>51</v>
      </c>
      <c r="I150" s="37" t="s">
        <v>51</v>
      </c>
      <c r="J150" s="37" t="s">
        <v>51</v>
      </c>
      <c r="K150" s="18" t="e">
        <f t="shared" si="5"/>
        <v>#N/A</v>
      </c>
    </row>
    <row r="151" spans="1:11" s="38" customFormat="1" ht="13.5">
      <c r="A151" s="18" t="e">
        <f t="shared" si="4"/>
        <v>#N/A</v>
      </c>
      <c r="B151" s="37" t="e">
        <v>#N/A</v>
      </c>
      <c r="C151" s="37" t="e">
        <v>#N/A</v>
      </c>
      <c r="D151" s="37" t="s">
        <v>51</v>
      </c>
      <c r="E151" s="37" t="s">
        <v>51</v>
      </c>
      <c r="F151" s="37" t="s">
        <v>51</v>
      </c>
      <c r="G151" s="37" t="s">
        <v>51</v>
      </c>
      <c r="H151" s="37" t="s">
        <v>51</v>
      </c>
      <c r="I151" s="37" t="s">
        <v>51</v>
      </c>
      <c r="J151" s="37" t="s">
        <v>51</v>
      </c>
      <c r="K151" s="18" t="e">
        <f t="shared" si="5"/>
        <v>#N/A</v>
      </c>
    </row>
    <row r="152" spans="1:11" s="38" customFormat="1" ht="13.5">
      <c r="A152" s="18" t="e">
        <f t="shared" si="4"/>
        <v>#N/A</v>
      </c>
      <c r="B152" s="37" t="e">
        <v>#N/A</v>
      </c>
      <c r="C152" s="37" t="e">
        <v>#N/A</v>
      </c>
      <c r="D152" s="37" t="s">
        <v>51</v>
      </c>
      <c r="E152" s="37" t="s">
        <v>51</v>
      </c>
      <c r="F152" s="37" t="s">
        <v>51</v>
      </c>
      <c r="G152" s="37" t="s">
        <v>51</v>
      </c>
      <c r="H152" s="37" t="s">
        <v>51</v>
      </c>
      <c r="I152" s="37" t="s">
        <v>51</v>
      </c>
      <c r="J152" s="37" t="s">
        <v>51</v>
      </c>
      <c r="K152" s="18" t="e">
        <f t="shared" si="5"/>
        <v>#N/A</v>
      </c>
    </row>
    <row r="153" spans="1:11" s="38" customFormat="1" ht="13.5">
      <c r="A153" s="18" t="e">
        <f t="shared" si="4"/>
        <v>#N/A</v>
      </c>
      <c r="B153" s="37" t="e">
        <v>#N/A</v>
      </c>
      <c r="C153" s="37" t="e">
        <v>#N/A</v>
      </c>
      <c r="D153" s="37" t="s">
        <v>51</v>
      </c>
      <c r="E153" s="37" t="s">
        <v>51</v>
      </c>
      <c r="F153" s="37" t="s">
        <v>51</v>
      </c>
      <c r="G153" s="37" t="s">
        <v>51</v>
      </c>
      <c r="H153" s="37" t="s">
        <v>51</v>
      </c>
      <c r="I153" s="37" t="s">
        <v>51</v>
      </c>
      <c r="J153" s="37" t="s">
        <v>51</v>
      </c>
      <c r="K153" s="18" t="e">
        <f t="shared" si="5"/>
        <v>#N/A</v>
      </c>
    </row>
    <row r="154" spans="1:11" s="38" customFormat="1" ht="13.5">
      <c r="A154" s="18" t="e">
        <f t="shared" si="4"/>
        <v>#N/A</v>
      </c>
      <c r="B154" s="37" t="e">
        <v>#N/A</v>
      </c>
      <c r="C154" s="37" t="e">
        <v>#N/A</v>
      </c>
      <c r="D154" s="37" t="s">
        <v>51</v>
      </c>
      <c r="E154" s="37" t="s">
        <v>51</v>
      </c>
      <c r="F154" s="37" t="s">
        <v>51</v>
      </c>
      <c r="G154" s="37" t="s">
        <v>51</v>
      </c>
      <c r="H154" s="37" t="s">
        <v>51</v>
      </c>
      <c r="I154" s="37" t="s">
        <v>51</v>
      </c>
      <c r="J154" s="37" t="s">
        <v>51</v>
      </c>
      <c r="K154" s="18" t="e">
        <f t="shared" si="5"/>
        <v>#N/A</v>
      </c>
    </row>
    <row r="155" spans="1:11" s="38" customFormat="1" ht="13.5">
      <c r="A155" s="18" t="e">
        <f t="shared" si="4"/>
        <v>#N/A</v>
      </c>
      <c r="B155" s="37" t="e">
        <v>#N/A</v>
      </c>
      <c r="C155" s="37" t="e">
        <v>#N/A</v>
      </c>
      <c r="D155" s="37" t="s">
        <v>51</v>
      </c>
      <c r="E155" s="37" t="s">
        <v>51</v>
      </c>
      <c r="F155" s="37" t="s">
        <v>51</v>
      </c>
      <c r="G155" s="37" t="s">
        <v>51</v>
      </c>
      <c r="H155" s="37" t="s">
        <v>51</v>
      </c>
      <c r="I155" s="37" t="s">
        <v>51</v>
      </c>
      <c r="J155" s="37" t="s">
        <v>51</v>
      </c>
      <c r="K155" s="18" t="e">
        <f t="shared" si="5"/>
        <v>#N/A</v>
      </c>
    </row>
    <row r="156" spans="1:11" s="38" customFormat="1" ht="13.5">
      <c r="A156" s="18" t="e">
        <f t="shared" si="4"/>
        <v>#N/A</v>
      </c>
      <c r="B156" s="37" t="e">
        <v>#N/A</v>
      </c>
      <c r="C156" s="37" t="e">
        <v>#N/A</v>
      </c>
      <c r="D156" s="37" t="s">
        <v>51</v>
      </c>
      <c r="E156" s="37" t="s">
        <v>51</v>
      </c>
      <c r="F156" s="37" t="s">
        <v>51</v>
      </c>
      <c r="G156" s="37" t="s">
        <v>51</v>
      </c>
      <c r="H156" s="37" t="s">
        <v>51</v>
      </c>
      <c r="I156" s="37" t="s">
        <v>51</v>
      </c>
      <c r="J156" s="37" t="s">
        <v>51</v>
      </c>
      <c r="K156" s="18" t="e">
        <f t="shared" si="5"/>
        <v>#N/A</v>
      </c>
    </row>
    <row r="157" spans="1:11" s="38" customFormat="1" ht="13.5">
      <c r="A157" s="18" t="e">
        <f t="shared" si="4"/>
        <v>#N/A</v>
      </c>
      <c r="B157" s="37" t="e">
        <v>#N/A</v>
      </c>
      <c r="C157" s="37" t="e">
        <v>#N/A</v>
      </c>
      <c r="D157" s="37" t="s">
        <v>51</v>
      </c>
      <c r="E157" s="37" t="s">
        <v>51</v>
      </c>
      <c r="F157" s="37" t="s">
        <v>51</v>
      </c>
      <c r="G157" s="37" t="s">
        <v>51</v>
      </c>
      <c r="H157" s="37" t="s">
        <v>51</v>
      </c>
      <c r="I157" s="37" t="s">
        <v>51</v>
      </c>
      <c r="J157" s="37" t="s">
        <v>51</v>
      </c>
      <c r="K157" s="18" t="e">
        <f t="shared" si="5"/>
        <v>#N/A</v>
      </c>
    </row>
    <row r="158" spans="1:11" s="38" customFormat="1" ht="13.5">
      <c r="A158" s="18" t="e">
        <f t="shared" si="4"/>
        <v>#N/A</v>
      </c>
      <c r="B158" s="37" t="e">
        <v>#N/A</v>
      </c>
      <c r="C158" s="37" t="e">
        <v>#N/A</v>
      </c>
      <c r="D158" s="37" t="s">
        <v>51</v>
      </c>
      <c r="E158" s="37" t="s">
        <v>51</v>
      </c>
      <c r="F158" s="37" t="s">
        <v>51</v>
      </c>
      <c r="G158" s="37" t="s">
        <v>51</v>
      </c>
      <c r="H158" s="37" t="s">
        <v>51</v>
      </c>
      <c r="I158" s="37" t="s">
        <v>51</v>
      </c>
      <c r="J158" s="37" t="s">
        <v>51</v>
      </c>
      <c r="K158" s="18" t="e">
        <f t="shared" si="5"/>
        <v>#N/A</v>
      </c>
    </row>
    <row r="159" spans="1:11" s="38" customFormat="1" ht="13.5">
      <c r="A159" s="18" t="e">
        <f t="shared" si="4"/>
        <v>#N/A</v>
      </c>
      <c r="B159" s="37" t="e">
        <v>#N/A</v>
      </c>
      <c r="C159" s="37" t="e">
        <v>#N/A</v>
      </c>
      <c r="D159" s="37" t="s">
        <v>51</v>
      </c>
      <c r="E159" s="37" t="s">
        <v>51</v>
      </c>
      <c r="F159" s="37" t="s">
        <v>51</v>
      </c>
      <c r="G159" s="37" t="s">
        <v>51</v>
      </c>
      <c r="H159" s="37" t="s">
        <v>51</v>
      </c>
      <c r="I159" s="37" t="s">
        <v>51</v>
      </c>
      <c r="J159" s="37" t="s">
        <v>51</v>
      </c>
      <c r="K159" s="18" t="e">
        <f t="shared" si="5"/>
        <v>#N/A</v>
      </c>
    </row>
    <row r="160" spans="1:11" s="38" customFormat="1" ht="13.5">
      <c r="A160" s="18" t="e">
        <f t="shared" si="4"/>
        <v>#N/A</v>
      </c>
      <c r="B160" s="37" t="e">
        <v>#N/A</v>
      </c>
      <c r="C160" s="37" t="e">
        <v>#N/A</v>
      </c>
      <c r="D160" s="37" t="s">
        <v>51</v>
      </c>
      <c r="E160" s="37" t="s">
        <v>51</v>
      </c>
      <c r="F160" s="37" t="s">
        <v>51</v>
      </c>
      <c r="G160" s="37" t="s">
        <v>51</v>
      </c>
      <c r="H160" s="37" t="s">
        <v>51</v>
      </c>
      <c r="I160" s="37" t="s">
        <v>51</v>
      </c>
      <c r="J160" s="37" t="s">
        <v>51</v>
      </c>
      <c r="K160" s="18" t="e">
        <f t="shared" si="5"/>
        <v>#N/A</v>
      </c>
    </row>
    <row r="161" spans="1:11" s="38" customFormat="1" ht="13.5">
      <c r="A161" s="18" t="e">
        <f t="shared" si="4"/>
        <v>#N/A</v>
      </c>
      <c r="B161" s="37" t="e">
        <v>#N/A</v>
      </c>
      <c r="C161" s="37" t="e">
        <v>#N/A</v>
      </c>
      <c r="D161" s="37" t="s">
        <v>51</v>
      </c>
      <c r="E161" s="37" t="s">
        <v>51</v>
      </c>
      <c r="F161" s="37" t="s">
        <v>51</v>
      </c>
      <c r="G161" s="37" t="s">
        <v>51</v>
      </c>
      <c r="H161" s="37" t="s">
        <v>51</v>
      </c>
      <c r="I161" s="37" t="s">
        <v>51</v>
      </c>
      <c r="J161" s="37" t="s">
        <v>51</v>
      </c>
      <c r="K161" s="18" t="e">
        <f t="shared" si="5"/>
        <v>#N/A</v>
      </c>
    </row>
    <row r="162" spans="1:11" s="38" customFormat="1" ht="13.5">
      <c r="A162" s="18" t="e">
        <f t="shared" si="4"/>
        <v>#N/A</v>
      </c>
      <c r="B162" s="37" t="e">
        <v>#N/A</v>
      </c>
      <c r="C162" s="37" t="e">
        <v>#N/A</v>
      </c>
      <c r="D162" s="37" t="s">
        <v>51</v>
      </c>
      <c r="E162" s="37" t="s">
        <v>51</v>
      </c>
      <c r="F162" s="37" t="s">
        <v>51</v>
      </c>
      <c r="G162" s="37" t="s">
        <v>51</v>
      </c>
      <c r="H162" s="37" t="s">
        <v>51</v>
      </c>
      <c r="I162" s="37" t="s">
        <v>51</v>
      </c>
      <c r="J162" s="37" t="s">
        <v>51</v>
      </c>
      <c r="K162" s="18" t="e">
        <f t="shared" si="5"/>
        <v>#N/A</v>
      </c>
    </row>
    <row r="163" spans="1:11" s="38" customFormat="1" ht="13.5">
      <c r="A163" s="18" t="e">
        <f t="shared" si="4"/>
        <v>#N/A</v>
      </c>
      <c r="B163" s="37" t="e">
        <v>#N/A</v>
      </c>
      <c r="C163" s="37" t="e">
        <v>#N/A</v>
      </c>
      <c r="D163" s="37" t="s">
        <v>51</v>
      </c>
      <c r="E163" s="37" t="s">
        <v>51</v>
      </c>
      <c r="F163" s="37" t="s">
        <v>51</v>
      </c>
      <c r="G163" s="37" t="s">
        <v>51</v>
      </c>
      <c r="H163" s="37" t="s">
        <v>51</v>
      </c>
      <c r="I163" s="37" t="s">
        <v>51</v>
      </c>
      <c r="J163" s="37" t="s">
        <v>51</v>
      </c>
      <c r="K163" s="18" t="e">
        <f t="shared" si="5"/>
        <v>#N/A</v>
      </c>
    </row>
    <row r="164" spans="1:11" s="38" customFormat="1" ht="13.5">
      <c r="A164" s="18" t="e">
        <f t="shared" si="4"/>
        <v>#N/A</v>
      </c>
      <c r="B164" s="37" t="e">
        <v>#N/A</v>
      </c>
      <c r="C164" s="37" t="e">
        <v>#N/A</v>
      </c>
      <c r="D164" s="37" t="s">
        <v>51</v>
      </c>
      <c r="E164" s="37" t="s">
        <v>51</v>
      </c>
      <c r="F164" s="37" t="s">
        <v>51</v>
      </c>
      <c r="G164" s="37" t="s">
        <v>51</v>
      </c>
      <c r="H164" s="37" t="s">
        <v>51</v>
      </c>
      <c r="I164" s="37" t="s">
        <v>51</v>
      </c>
      <c r="J164" s="37" t="s">
        <v>51</v>
      </c>
      <c r="K164" s="18" t="e">
        <f t="shared" si="5"/>
        <v>#N/A</v>
      </c>
    </row>
    <row r="165" spans="1:11" s="38" customFormat="1" ht="13.5">
      <c r="A165" s="18" t="e">
        <f t="shared" si="4"/>
        <v>#N/A</v>
      </c>
      <c r="B165" s="37" t="e">
        <v>#N/A</v>
      </c>
      <c r="C165" s="37" t="e">
        <v>#N/A</v>
      </c>
      <c r="D165" s="37" t="s">
        <v>51</v>
      </c>
      <c r="E165" s="37" t="s">
        <v>51</v>
      </c>
      <c r="F165" s="37" t="s">
        <v>51</v>
      </c>
      <c r="G165" s="37" t="s">
        <v>51</v>
      </c>
      <c r="H165" s="37" t="s">
        <v>51</v>
      </c>
      <c r="I165" s="37" t="s">
        <v>51</v>
      </c>
      <c r="J165" s="37" t="s">
        <v>51</v>
      </c>
      <c r="K165" s="18" t="e">
        <f t="shared" si="5"/>
        <v>#N/A</v>
      </c>
    </row>
    <row r="166" spans="1:11" s="38" customFormat="1" ht="13.5">
      <c r="A166" s="18" t="e">
        <f t="shared" si="4"/>
        <v>#N/A</v>
      </c>
      <c r="B166" s="37" t="e">
        <v>#N/A</v>
      </c>
      <c r="C166" s="37" t="e">
        <v>#N/A</v>
      </c>
      <c r="D166" s="37" t="s">
        <v>51</v>
      </c>
      <c r="E166" s="37" t="s">
        <v>51</v>
      </c>
      <c r="F166" s="37" t="s">
        <v>51</v>
      </c>
      <c r="G166" s="37" t="s">
        <v>51</v>
      </c>
      <c r="H166" s="37" t="s">
        <v>51</v>
      </c>
      <c r="I166" s="37" t="s">
        <v>51</v>
      </c>
      <c r="J166" s="37" t="s">
        <v>51</v>
      </c>
      <c r="K166" s="18" t="e">
        <f t="shared" si="5"/>
        <v>#N/A</v>
      </c>
    </row>
    <row r="167" spans="1:11" s="38" customFormat="1" ht="13.5">
      <c r="A167" s="18" t="e">
        <f t="shared" si="4"/>
        <v>#N/A</v>
      </c>
      <c r="B167" s="37" t="e">
        <v>#N/A</v>
      </c>
      <c r="C167" s="37" t="e">
        <v>#N/A</v>
      </c>
      <c r="D167" s="37" t="s">
        <v>51</v>
      </c>
      <c r="E167" s="37" t="s">
        <v>51</v>
      </c>
      <c r="F167" s="37" t="s">
        <v>51</v>
      </c>
      <c r="G167" s="37" t="s">
        <v>51</v>
      </c>
      <c r="H167" s="37" t="s">
        <v>51</v>
      </c>
      <c r="I167" s="37" t="s">
        <v>51</v>
      </c>
      <c r="J167" s="37" t="s">
        <v>51</v>
      </c>
      <c r="K167" s="18" t="e">
        <f t="shared" si="5"/>
        <v>#N/A</v>
      </c>
    </row>
    <row r="168" spans="1:11" s="38" customFormat="1" ht="13.5">
      <c r="A168" s="18" t="e">
        <f t="shared" si="4"/>
        <v>#N/A</v>
      </c>
      <c r="B168" s="37" t="e">
        <v>#N/A</v>
      </c>
      <c r="C168" s="37" t="e">
        <v>#N/A</v>
      </c>
      <c r="D168" s="37" t="s">
        <v>51</v>
      </c>
      <c r="E168" s="37" t="s">
        <v>51</v>
      </c>
      <c r="F168" s="37" t="s">
        <v>51</v>
      </c>
      <c r="G168" s="37" t="s">
        <v>51</v>
      </c>
      <c r="H168" s="37" t="s">
        <v>51</v>
      </c>
      <c r="I168" s="37" t="s">
        <v>51</v>
      </c>
      <c r="J168" s="37" t="s">
        <v>51</v>
      </c>
      <c r="K168" s="18" t="e">
        <f t="shared" si="5"/>
        <v>#N/A</v>
      </c>
    </row>
    <row r="169" spans="1:11" s="38" customFormat="1" ht="13.5">
      <c r="A169" s="18" t="e">
        <f t="shared" si="4"/>
        <v>#N/A</v>
      </c>
      <c r="B169" s="37" t="e">
        <v>#N/A</v>
      </c>
      <c r="C169" s="37" t="e">
        <v>#N/A</v>
      </c>
      <c r="D169" s="37" t="s">
        <v>51</v>
      </c>
      <c r="E169" s="37" t="s">
        <v>51</v>
      </c>
      <c r="F169" s="37" t="s">
        <v>51</v>
      </c>
      <c r="G169" s="37" t="s">
        <v>51</v>
      </c>
      <c r="H169" s="37" t="s">
        <v>51</v>
      </c>
      <c r="I169" s="37" t="s">
        <v>51</v>
      </c>
      <c r="J169" s="37" t="s">
        <v>51</v>
      </c>
      <c r="K169" s="18" t="e">
        <f t="shared" si="5"/>
        <v>#N/A</v>
      </c>
    </row>
    <row r="170" spans="1:11" s="38" customFormat="1" ht="13.5">
      <c r="A170" s="18" t="e">
        <f t="shared" si="4"/>
        <v>#N/A</v>
      </c>
      <c r="B170" s="37" t="e">
        <v>#N/A</v>
      </c>
      <c r="C170" s="37" t="e">
        <v>#N/A</v>
      </c>
      <c r="D170" s="37" t="s">
        <v>51</v>
      </c>
      <c r="E170" s="37" t="s">
        <v>51</v>
      </c>
      <c r="F170" s="37" t="s">
        <v>51</v>
      </c>
      <c r="G170" s="37" t="s">
        <v>51</v>
      </c>
      <c r="H170" s="37" t="s">
        <v>51</v>
      </c>
      <c r="I170" s="37" t="s">
        <v>51</v>
      </c>
      <c r="J170" s="37" t="s">
        <v>51</v>
      </c>
      <c r="K170" s="18" t="e">
        <f t="shared" si="5"/>
        <v>#N/A</v>
      </c>
    </row>
    <row r="171" spans="1:11" s="38" customFormat="1" ht="13.5">
      <c r="A171" s="18" t="e">
        <f t="shared" si="4"/>
        <v>#N/A</v>
      </c>
      <c r="B171" s="37" t="e">
        <v>#N/A</v>
      </c>
      <c r="C171" s="37" t="e">
        <v>#N/A</v>
      </c>
      <c r="D171" s="37" t="s">
        <v>51</v>
      </c>
      <c r="E171" s="37" t="s">
        <v>51</v>
      </c>
      <c r="F171" s="37" t="s">
        <v>51</v>
      </c>
      <c r="G171" s="37" t="s">
        <v>51</v>
      </c>
      <c r="H171" s="37" t="s">
        <v>51</v>
      </c>
      <c r="I171" s="37" t="s">
        <v>51</v>
      </c>
      <c r="J171" s="37" t="s">
        <v>51</v>
      </c>
      <c r="K171" s="18" t="e">
        <f t="shared" si="5"/>
        <v>#N/A</v>
      </c>
    </row>
    <row r="172" spans="1:11" s="38" customFormat="1" ht="13.5">
      <c r="A172" s="18" t="e">
        <f t="shared" si="4"/>
        <v>#N/A</v>
      </c>
      <c r="B172" s="37" t="e">
        <v>#N/A</v>
      </c>
      <c r="C172" s="37" t="e">
        <v>#N/A</v>
      </c>
      <c r="D172" s="37" t="s">
        <v>51</v>
      </c>
      <c r="E172" s="37" t="s">
        <v>51</v>
      </c>
      <c r="F172" s="37" t="s">
        <v>51</v>
      </c>
      <c r="G172" s="37" t="s">
        <v>51</v>
      </c>
      <c r="H172" s="37" t="s">
        <v>51</v>
      </c>
      <c r="I172" s="37" t="s">
        <v>51</v>
      </c>
      <c r="J172" s="37" t="s">
        <v>51</v>
      </c>
      <c r="K172" s="18" t="e">
        <f t="shared" si="5"/>
        <v>#N/A</v>
      </c>
    </row>
    <row r="173" spans="1:11" s="38" customFormat="1" ht="13.5">
      <c r="A173" s="18" t="e">
        <f t="shared" si="4"/>
        <v>#N/A</v>
      </c>
      <c r="B173" s="37" t="e">
        <v>#N/A</v>
      </c>
      <c r="C173" s="37" t="e">
        <v>#N/A</v>
      </c>
      <c r="D173" s="37" t="s">
        <v>51</v>
      </c>
      <c r="E173" s="37" t="s">
        <v>51</v>
      </c>
      <c r="F173" s="37" t="s">
        <v>51</v>
      </c>
      <c r="G173" s="37" t="s">
        <v>51</v>
      </c>
      <c r="H173" s="37" t="s">
        <v>51</v>
      </c>
      <c r="I173" s="37" t="s">
        <v>51</v>
      </c>
      <c r="J173" s="37" t="s">
        <v>51</v>
      </c>
      <c r="K173" s="18" t="e">
        <f t="shared" si="5"/>
        <v>#N/A</v>
      </c>
    </row>
    <row r="174" spans="1:11" s="38" customFormat="1" ht="13.5">
      <c r="A174" s="18" t="e">
        <f t="shared" si="4"/>
        <v>#N/A</v>
      </c>
      <c r="B174" s="37" t="e">
        <v>#N/A</v>
      </c>
      <c r="C174" s="37" t="e">
        <v>#N/A</v>
      </c>
      <c r="D174" s="37" t="s">
        <v>51</v>
      </c>
      <c r="E174" s="37" t="s">
        <v>51</v>
      </c>
      <c r="F174" s="37" t="s">
        <v>51</v>
      </c>
      <c r="G174" s="37" t="s">
        <v>51</v>
      </c>
      <c r="H174" s="37" t="s">
        <v>51</v>
      </c>
      <c r="I174" s="37" t="s">
        <v>51</v>
      </c>
      <c r="J174" s="37" t="s">
        <v>51</v>
      </c>
      <c r="K174" s="18" t="e">
        <f t="shared" si="5"/>
        <v>#N/A</v>
      </c>
    </row>
    <row r="175" spans="1:11" s="38" customFormat="1" ht="13.5">
      <c r="A175" s="18" t="e">
        <f t="shared" si="4"/>
        <v>#N/A</v>
      </c>
      <c r="B175" s="37" t="e">
        <v>#N/A</v>
      </c>
      <c r="C175" s="37" t="e">
        <v>#N/A</v>
      </c>
      <c r="D175" s="37" t="s">
        <v>51</v>
      </c>
      <c r="E175" s="37" t="s">
        <v>51</v>
      </c>
      <c r="F175" s="37" t="s">
        <v>51</v>
      </c>
      <c r="G175" s="37" t="s">
        <v>51</v>
      </c>
      <c r="H175" s="37" t="s">
        <v>51</v>
      </c>
      <c r="I175" s="37" t="s">
        <v>51</v>
      </c>
      <c r="J175" s="37" t="s">
        <v>51</v>
      </c>
      <c r="K175" s="18" t="e">
        <f t="shared" si="5"/>
        <v>#N/A</v>
      </c>
    </row>
    <row r="176" spans="1:11" s="38" customFormat="1" ht="13.5">
      <c r="A176" s="18" t="e">
        <f t="shared" si="4"/>
        <v>#N/A</v>
      </c>
      <c r="B176" s="37" t="e">
        <v>#N/A</v>
      </c>
      <c r="C176" s="37" t="e">
        <v>#N/A</v>
      </c>
      <c r="D176" s="37" t="s">
        <v>51</v>
      </c>
      <c r="E176" s="37" t="s">
        <v>51</v>
      </c>
      <c r="F176" s="37" t="s">
        <v>51</v>
      </c>
      <c r="G176" s="37" t="s">
        <v>51</v>
      </c>
      <c r="H176" s="37" t="s">
        <v>51</v>
      </c>
      <c r="I176" s="37" t="s">
        <v>51</v>
      </c>
      <c r="J176" s="37" t="s">
        <v>51</v>
      </c>
      <c r="K176" s="18" t="e">
        <f t="shared" si="5"/>
        <v>#N/A</v>
      </c>
    </row>
    <row r="177" spans="1:11" s="38" customFormat="1" ht="13.5">
      <c r="A177" s="18" t="e">
        <f t="shared" si="4"/>
        <v>#N/A</v>
      </c>
      <c r="B177" s="37" t="e">
        <v>#N/A</v>
      </c>
      <c r="C177" s="37" t="e">
        <v>#N/A</v>
      </c>
      <c r="D177" s="37" t="s">
        <v>51</v>
      </c>
      <c r="E177" s="37" t="s">
        <v>51</v>
      </c>
      <c r="F177" s="37" t="s">
        <v>51</v>
      </c>
      <c r="G177" s="37" t="s">
        <v>51</v>
      </c>
      <c r="H177" s="37" t="s">
        <v>51</v>
      </c>
      <c r="I177" s="37" t="s">
        <v>51</v>
      </c>
      <c r="J177" s="37" t="s">
        <v>51</v>
      </c>
      <c r="K177" s="18" t="e">
        <f t="shared" si="5"/>
        <v>#N/A</v>
      </c>
    </row>
    <row r="178" spans="1:11" s="38" customFormat="1" ht="13.5">
      <c r="A178" s="18" t="e">
        <f t="shared" si="4"/>
        <v>#N/A</v>
      </c>
      <c r="B178" s="37" t="e">
        <v>#N/A</v>
      </c>
      <c r="C178" s="37" t="e">
        <v>#N/A</v>
      </c>
      <c r="D178" s="37" t="s">
        <v>51</v>
      </c>
      <c r="E178" s="37" t="s">
        <v>51</v>
      </c>
      <c r="F178" s="37" t="s">
        <v>51</v>
      </c>
      <c r="G178" s="37" t="s">
        <v>51</v>
      </c>
      <c r="H178" s="37" t="s">
        <v>51</v>
      </c>
      <c r="I178" s="37" t="s">
        <v>51</v>
      </c>
      <c r="J178" s="37" t="s">
        <v>51</v>
      </c>
      <c r="K178" s="18" t="e">
        <f t="shared" si="5"/>
        <v>#N/A</v>
      </c>
    </row>
    <row r="179" spans="1:11" s="38" customFormat="1" ht="13.5">
      <c r="A179" s="18" t="e">
        <f t="shared" si="4"/>
        <v>#N/A</v>
      </c>
      <c r="B179" s="37" t="e">
        <v>#N/A</v>
      </c>
      <c r="C179" s="37" t="e">
        <v>#N/A</v>
      </c>
      <c r="D179" s="37" t="s">
        <v>51</v>
      </c>
      <c r="E179" s="37" t="s">
        <v>51</v>
      </c>
      <c r="F179" s="37" t="s">
        <v>51</v>
      </c>
      <c r="G179" s="37" t="s">
        <v>51</v>
      </c>
      <c r="H179" s="37" t="s">
        <v>51</v>
      </c>
      <c r="I179" s="37" t="s">
        <v>51</v>
      </c>
      <c r="J179" s="37" t="s">
        <v>51</v>
      </c>
      <c r="K179" s="18" t="e">
        <f t="shared" si="5"/>
        <v>#N/A</v>
      </c>
    </row>
    <row r="180" spans="1:11" s="38" customFormat="1" ht="13.5">
      <c r="A180" s="18" t="e">
        <f t="shared" si="4"/>
        <v>#N/A</v>
      </c>
      <c r="B180" s="37" t="e">
        <v>#N/A</v>
      </c>
      <c r="C180" s="37" t="e">
        <v>#N/A</v>
      </c>
      <c r="D180" s="37" t="s">
        <v>51</v>
      </c>
      <c r="E180" s="37" t="s">
        <v>51</v>
      </c>
      <c r="F180" s="37" t="s">
        <v>51</v>
      </c>
      <c r="G180" s="37" t="s">
        <v>51</v>
      </c>
      <c r="H180" s="37" t="s">
        <v>51</v>
      </c>
      <c r="I180" s="37" t="s">
        <v>51</v>
      </c>
      <c r="J180" s="37" t="s">
        <v>51</v>
      </c>
      <c r="K180" s="18" t="e">
        <f t="shared" si="5"/>
        <v>#N/A</v>
      </c>
    </row>
    <row r="181" spans="1:11" s="38" customFormat="1" ht="13.5">
      <c r="A181" s="18" t="e">
        <f t="shared" si="4"/>
        <v>#N/A</v>
      </c>
      <c r="B181" s="37" t="e">
        <v>#N/A</v>
      </c>
      <c r="C181" s="37" t="e">
        <v>#N/A</v>
      </c>
      <c r="D181" s="37" t="s">
        <v>51</v>
      </c>
      <c r="E181" s="37" t="s">
        <v>51</v>
      </c>
      <c r="F181" s="37" t="s">
        <v>51</v>
      </c>
      <c r="G181" s="37" t="s">
        <v>51</v>
      </c>
      <c r="H181" s="37" t="s">
        <v>51</v>
      </c>
      <c r="I181" s="37" t="s">
        <v>51</v>
      </c>
      <c r="J181" s="37" t="s">
        <v>51</v>
      </c>
      <c r="K181" s="18" t="e">
        <f t="shared" si="5"/>
        <v>#N/A</v>
      </c>
    </row>
    <row r="182" spans="1:11" s="38" customFormat="1" ht="13.5">
      <c r="A182" s="18" t="e">
        <f t="shared" si="4"/>
        <v>#N/A</v>
      </c>
      <c r="B182" s="37" t="e">
        <v>#N/A</v>
      </c>
      <c r="C182" s="37" t="e">
        <v>#N/A</v>
      </c>
      <c r="D182" s="37" t="s">
        <v>51</v>
      </c>
      <c r="E182" s="37" t="s">
        <v>51</v>
      </c>
      <c r="F182" s="37" t="s">
        <v>51</v>
      </c>
      <c r="G182" s="37" t="s">
        <v>51</v>
      </c>
      <c r="H182" s="37" t="s">
        <v>51</v>
      </c>
      <c r="I182" s="37" t="s">
        <v>51</v>
      </c>
      <c r="J182" s="37" t="s">
        <v>51</v>
      </c>
      <c r="K182" s="18" t="e">
        <f t="shared" si="5"/>
        <v>#N/A</v>
      </c>
    </row>
    <row r="183" spans="1:11" s="38" customFormat="1" ht="13.5">
      <c r="A183" s="18" t="e">
        <f t="shared" si="4"/>
        <v>#N/A</v>
      </c>
      <c r="B183" s="37" t="e">
        <v>#N/A</v>
      </c>
      <c r="C183" s="37" t="e">
        <v>#N/A</v>
      </c>
      <c r="D183" s="37" t="s">
        <v>51</v>
      </c>
      <c r="E183" s="37" t="s">
        <v>51</v>
      </c>
      <c r="F183" s="37" t="s">
        <v>51</v>
      </c>
      <c r="G183" s="37" t="s">
        <v>51</v>
      </c>
      <c r="H183" s="37" t="s">
        <v>51</v>
      </c>
      <c r="I183" s="37" t="s">
        <v>51</v>
      </c>
      <c r="J183" s="37" t="s">
        <v>51</v>
      </c>
      <c r="K183" s="18" t="e">
        <f t="shared" si="5"/>
        <v>#N/A</v>
      </c>
    </row>
    <row r="184" spans="1:11" s="38" customFormat="1" ht="13.5">
      <c r="A184" s="18" t="e">
        <f t="shared" si="4"/>
        <v>#N/A</v>
      </c>
      <c r="B184" s="37" t="e">
        <v>#N/A</v>
      </c>
      <c r="C184" s="37" t="e">
        <v>#N/A</v>
      </c>
      <c r="D184" s="37" t="s">
        <v>51</v>
      </c>
      <c r="E184" s="37" t="s">
        <v>51</v>
      </c>
      <c r="F184" s="37" t="s">
        <v>51</v>
      </c>
      <c r="G184" s="37" t="s">
        <v>51</v>
      </c>
      <c r="H184" s="37" t="s">
        <v>51</v>
      </c>
      <c r="I184" s="37" t="s">
        <v>51</v>
      </c>
      <c r="J184" s="37" t="s">
        <v>51</v>
      </c>
      <c r="K184" s="18" t="e">
        <f t="shared" si="5"/>
        <v>#N/A</v>
      </c>
    </row>
    <row r="185" spans="1:11" s="38" customFormat="1" ht="13.5">
      <c r="A185" s="18" t="e">
        <f t="shared" si="4"/>
        <v>#N/A</v>
      </c>
      <c r="B185" s="37" t="e">
        <v>#N/A</v>
      </c>
      <c r="C185" s="37" t="e">
        <v>#N/A</v>
      </c>
      <c r="D185" s="37" t="s">
        <v>51</v>
      </c>
      <c r="E185" s="37" t="s">
        <v>51</v>
      </c>
      <c r="F185" s="37" t="s">
        <v>51</v>
      </c>
      <c r="G185" s="37" t="s">
        <v>51</v>
      </c>
      <c r="H185" s="37" t="s">
        <v>51</v>
      </c>
      <c r="I185" s="37" t="s">
        <v>51</v>
      </c>
      <c r="J185" s="37" t="s">
        <v>51</v>
      </c>
      <c r="K185" s="18" t="e">
        <f t="shared" si="5"/>
        <v>#N/A</v>
      </c>
    </row>
    <row r="186" spans="1:11" s="38" customFormat="1" ht="13.5">
      <c r="A186" s="18" t="e">
        <f t="shared" si="4"/>
        <v>#N/A</v>
      </c>
      <c r="B186" s="37" t="e">
        <v>#N/A</v>
      </c>
      <c r="C186" s="37" t="e">
        <v>#N/A</v>
      </c>
      <c r="D186" s="37" t="s">
        <v>51</v>
      </c>
      <c r="E186" s="37" t="s">
        <v>51</v>
      </c>
      <c r="F186" s="37" t="s">
        <v>51</v>
      </c>
      <c r="G186" s="37" t="s">
        <v>51</v>
      </c>
      <c r="H186" s="37" t="s">
        <v>51</v>
      </c>
      <c r="I186" s="37" t="s">
        <v>51</v>
      </c>
      <c r="J186" s="37" t="s">
        <v>51</v>
      </c>
      <c r="K186" s="18" t="e">
        <f t="shared" si="5"/>
        <v>#N/A</v>
      </c>
    </row>
    <row r="187" spans="1:11" s="38" customFormat="1" ht="13.5">
      <c r="A187" s="18" t="e">
        <f t="shared" si="4"/>
        <v>#N/A</v>
      </c>
      <c r="B187" s="37" t="e">
        <v>#N/A</v>
      </c>
      <c r="C187" s="37" t="e">
        <v>#N/A</v>
      </c>
      <c r="D187" s="37" t="s">
        <v>51</v>
      </c>
      <c r="E187" s="37" t="s">
        <v>51</v>
      </c>
      <c r="F187" s="37" t="s">
        <v>51</v>
      </c>
      <c r="G187" s="37" t="s">
        <v>51</v>
      </c>
      <c r="H187" s="37" t="s">
        <v>51</v>
      </c>
      <c r="I187" s="37" t="s">
        <v>51</v>
      </c>
      <c r="J187" s="37" t="s">
        <v>51</v>
      </c>
      <c r="K187" s="18" t="e">
        <f t="shared" si="5"/>
        <v>#N/A</v>
      </c>
    </row>
    <row r="188" spans="1:11" s="38" customFormat="1" ht="13.5">
      <c r="A188" s="18" t="e">
        <f t="shared" si="4"/>
        <v>#N/A</v>
      </c>
      <c r="B188" s="37" t="e">
        <v>#N/A</v>
      </c>
      <c r="C188" s="37" t="e">
        <v>#N/A</v>
      </c>
      <c r="D188" s="37" t="s">
        <v>51</v>
      </c>
      <c r="E188" s="37" t="s">
        <v>51</v>
      </c>
      <c r="F188" s="37" t="s">
        <v>51</v>
      </c>
      <c r="G188" s="37" t="s">
        <v>51</v>
      </c>
      <c r="H188" s="37" t="s">
        <v>51</v>
      </c>
      <c r="I188" s="37" t="s">
        <v>51</v>
      </c>
      <c r="J188" s="37" t="s">
        <v>51</v>
      </c>
      <c r="K188" s="18" t="e">
        <f t="shared" si="5"/>
        <v>#N/A</v>
      </c>
    </row>
    <row r="189" spans="1:11" s="38" customFormat="1" ht="13.5">
      <c r="A189" s="18" t="e">
        <f t="shared" si="4"/>
        <v>#N/A</v>
      </c>
      <c r="B189" s="37" t="e">
        <v>#N/A</v>
      </c>
      <c r="C189" s="37" t="e">
        <v>#N/A</v>
      </c>
      <c r="D189" s="37" t="s">
        <v>51</v>
      </c>
      <c r="E189" s="37" t="s">
        <v>51</v>
      </c>
      <c r="F189" s="37" t="s">
        <v>51</v>
      </c>
      <c r="G189" s="37" t="s">
        <v>51</v>
      </c>
      <c r="H189" s="37" t="s">
        <v>51</v>
      </c>
      <c r="I189" s="37" t="s">
        <v>51</v>
      </c>
      <c r="J189" s="37" t="s">
        <v>51</v>
      </c>
      <c r="K189" s="18" t="e">
        <f t="shared" si="5"/>
        <v>#N/A</v>
      </c>
    </row>
    <row r="190" spans="1:11" s="38" customFormat="1" ht="13.5">
      <c r="A190" s="18" t="e">
        <f t="shared" si="4"/>
        <v>#N/A</v>
      </c>
      <c r="B190" s="37" t="e">
        <v>#N/A</v>
      </c>
      <c r="C190" s="37" t="e">
        <v>#N/A</v>
      </c>
      <c r="D190" s="37" t="s">
        <v>51</v>
      </c>
      <c r="E190" s="37" t="s">
        <v>51</v>
      </c>
      <c r="F190" s="37" t="s">
        <v>51</v>
      </c>
      <c r="G190" s="37" t="s">
        <v>51</v>
      </c>
      <c r="H190" s="37" t="s">
        <v>51</v>
      </c>
      <c r="I190" s="37" t="s">
        <v>51</v>
      </c>
      <c r="J190" s="37" t="s">
        <v>51</v>
      </c>
      <c r="K190" s="18" t="e">
        <f t="shared" si="5"/>
        <v>#N/A</v>
      </c>
    </row>
    <row r="191" spans="1:11" s="38" customFormat="1" ht="13.5">
      <c r="A191" s="18" t="e">
        <f t="shared" si="4"/>
        <v>#N/A</v>
      </c>
      <c r="B191" s="37" t="e">
        <v>#N/A</v>
      </c>
      <c r="C191" s="37" t="e">
        <v>#N/A</v>
      </c>
      <c r="D191" s="37" t="s">
        <v>51</v>
      </c>
      <c r="E191" s="37" t="s">
        <v>51</v>
      </c>
      <c r="F191" s="37" t="s">
        <v>51</v>
      </c>
      <c r="G191" s="37" t="s">
        <v>51</v>
      </c>
      <c r="H191" s="37" t="s">
        <v>51</v>
      </c>
      <c r="I191" s="37" t="s">
        <v>51</v>
      </c>
      <c r="J191" s="37" t="s">
        <v>51</v>
      </c>
      <c r="K191" s="18" t="e">
        <f t="shared" si="5"/>
        <v>#N/A</v>
      </c>
    </row>
    <row r="192" spans="1:11" s="38" customFormat="1" ht="13.5">
      <c r="A192" s="18" t="e">
        <f t="shared" si="4"/>
        <v>#N/A</v>
      </c>
      <c r="B192" s="37" t="e">
        <v>#N/A</v>
      </c>
      <c r="C192" s="37" t="e">
        <v>#N/A</v>
      </c>
      <c r="D192" s="37" t="s">
        <v>51</v>
      </c>
      <c r="E192" s="37" t="s">
        <v>51</v>
      </c>
      <c r="F192" s="37" t="s">
        <v>51</v>
      </c>
      <c r="G192" s="37" t="s">
        <v>51</v>
      </c>
      <c r="H192" s="37" t="s">
        <v>51</v>
      </c>
      <c r="I192" s="37" t="s">
        <v>51</v>
      </c>
      <c r="J192" s="37" t="s">
        <v>51</v>
      </c>
      <c r="K192" s="18" t="e">
        <f t="shared" si="5"/>
        <v>#N/A</v>
      </c>
    </row>
    <row r="193" spans="1:11" s="38" customFormat="1" ht="13.5">
      <c r="A193" s="18" t="e">
        <f t="shared" si="4"/>
        <v>#N/A</v>
      </c>
      <c r="B193" s="37" t="e">
        <v>#N/A</v>
      </c>
      <c r="C193" s="37" t="e">
        <v>#N/A</v>
      </c>
      <c r="D193" s="37" t="s">
        <v>51</v>
      </c>
      <c r="E193" s="37" t="s">
        <v>51</v>
      </c>
      <c r="F193" s="37" t="s">
        <v>51</v>
      </c>
      <c r="G193" s="37" t="s">
        <v>51</v>
      </c>
      <c r="H193" s="37" t="s">
        <v>51</v>
      </c>
      <c r="I193" s="37" t="s">
        <v>51</v>
      </c>
      <c r="J193" s="37" t="s">
        <v>51</v>
      </c>
      <c r="K193" s="18" t="e">
        <f t="shared" si="5"/>
        <v>#N/A</v>
      </c>
    </row>
    <row r="194" spans="1:11" s="38" customFormat="1" ht="13.5">
      <c r="A194" s="18" t="e">
        <f aca="true" t="shared" si="6" ref="A194:A210">IF(B194="","",IF(B194="4x100R",2,IF(B194="4x400R",3,1)))</f>
        <v>#N/A</v>
      </c>
      <c r="B194" s="37" t="e">
        <v>#N/A</v>
      </c>
      <c r="C194" s="37" t="e">
        <v>#N/A</v>
      </c>
      <c r="D194" s="37" t="s">
        <v>51</v>
      </c>
      <c r="E194" s="37" t="s">
        <v>51</v>
      </c>
      <c r="F194" s="37" t="s">
        <v>51</v>
      </c>
      <c r="G194" s="37" t="s">
        <v>51</v>
      </c>
      <c r="H194" s="37" t="s">
        <v>51</v>
      </c>
      <c r="I194" s="37" t="s">
        <v>51</v>
      </c>
      <c r="J194" s="37" t="s">
        <v>51</v>
      </c>
      <c r="K194" s="18" t="e">
        <f aca="true" t="shared" si="7" ref="K194:K210">IF(B194="4x100R",4,IF(B194="4x400R",5,IF(C193=C194,K193+1,1)))</f>
        <v>#N/A</v>
      </c>
    </row>
    <row r="195" spans="1:11" s="38" customFormat="1" ht="13.5">
      <c r="A195" s="18" t="e">
        <f t="shared" si="6"/>
        <v>#N/A</v>
      </c>
      <c r="B195" s="37" t="e">
        <v>#N/A</v>
      </c>
      <c r="C195" s="37" t="e">
        <v>#N/A</v>
      </c>
      <c r="D195" s="37" t="s">
        <v>51</v>
      </c>
      <c r="E195" s="37" t="s">
        <v>51</v>
      </c>
      <c r="F195" s="37" t="s">
        <v>51</v>
      </c>
      <c r="G195" s="37" t="s">
        <v>51</v>
      </c>
      <c r="H195" s="37" t="s">
        <v>51</v>
      </c>
      <c r="I195" s="37" t="s">
        <v>51</v>
      </c>
      <c r="J195" s="37" t="s">
        <v>51</v>
      </c>
      <c r="K195" s="18" t="e">
        <f t="shared" si="7"/>
        <v>#N/A</v>
      </c>
    </row>
    <row r="196" spans="1:11" s="38" customFormat="1" ht="13.5">
      <c r="A196" s="18" t="e">
        <f t="shared" si="6"/>
        <v>#N/A</v>
      </c>
      <c r="B196" s="37" t="e">
        <v>#N/A</v>
      </c>
      <c r="C196" s="37" t="e">
        <v>#N/A</v>
      </c>
      <c r="D196" s="37" t="s">
        <v>51</v>
      </c>
      <c r="E196" s="37" t="s">
        <v>51</v>
      </c>
      <c r="F196" s="37" t="s">
        <v>51</v>
      </c>
      <c r="G196" s="37" t="s">
        <v>51</v>
      </c>
      <c r="H196" s="37" t="s">
        <v>51</v>
      </c>
      <c r="I196" s="37" t="s">
        <v>51</v>
      </c>
      <c r="J196" s="37" t="s">
        <v>51</v>
      </c>
      <c r="K196" s="18" t="e">
        <f t="shared" si="7"/>
        <v>#N/A</v>
      </c>
    </row>
    <row r="197" spans="1:11" s="38" customFormat="1" ht="13.5">
      <c r="A197" s="18" t="e">
        <f t="shared" si="6"/>
        <v>#N/A</v>
      </c>
      <c r="B197" s="37" t="e">
        <v>#N/A</v>
      </c>
      <c r="C197" s="37" t="e">
        <v>#N/A</v>
      </c>
      <c r="D197" s="37" t="s">
        <v>51</v>
      </c>
      <c r="E197" s="37" t="s">
        <v>51</v>
      </c>
      <c r="F197" s="37" t="s">
        <v>51</v>
      </c>
      <c r="G197" s="37" t="s">
        <v>51</v>
      </c>
      <c r="H197" s="37" t="s">
        <v>51</v>
      </c>
      <c r="I197" s="37" t="s">
        <v>51</v>
      </c>
      <c r="J197" s="37" t="s">
        <v>51</v>
      </c>
      <c r="K197" s="18" t="e">
        <f t="shared" si="7"/>
        <v>#N/A</v>
      </c>
    </row>
    <row r="198" spans="1:11" s="38" customFormat="1" ht="13.5">
      <c r="A198" s="18" t="e">
        <f t="shared" si="6"/>
        <v>#N/A</v>
      </c>
      <c r="B198" s="37" t="e">
        <v>#N/A</v>
      </c>
      <c r="C198" s="37" t="e">
        <v>#N/A</v>
      </c>
      <c r="D198" s="37" t="s">
        <v>51</v>
      </c>
      <c r="E198" s="37" t="s">
        <v>51</v>
      </c>
      <c r="F198" s="37" t="s">
        <v>51</v>
      </c>
      <c r="G198" s="37" t="s">
        <v>51</v>
      </c>
      <c r="H198" s="37" t="s">
        <v>51</v>
      </c>
      <c r="I198" s="37" t="s">
        <v>51</v>
      </c>
      <c r="J198" s="37" t="s">
        <v>51</v>
      </c>
      <c r="K198" s="18" t="e">
        <f t="shared" si="7"/>
        <v>#N/A</v>
      </c>
    </row>
    <row r="199" spans="1:11" s="38" customFormat="1" ht="13.5">
      <c r="A199" s="18" t="e">
        <f t="shared" si="6"/>
        <v>#N/A</v>
      </c>
      <c r="B199" s="37" t="e">
        <v>#N/A</v>
      </c>
      <c r="C199" s="37" t="e">
        <v>#N/A</v>
      </c>
      <c r="D199" s="37" t="s">
        <v>51</v>
      </c>
      <c r="E199" s="37" t="s">
        <v>51</v>
      </c>
      <c r="F199" s="37" t="s">
        <v>51</v>
      </c>
      <c r="G199" s="37" t="s">
        <v>51</v>
      </c>
      <c r="H199" s="37" t="s">
        <v>51</v>
      </c>
      <c r="I199" s="37" t="s">
        <v>51</v>
      </c>
      <c r="J199" s="37" t="s">
        <v>51</v>
      </c>
      <c r="K199" s="18" t="e">
        <f t="shared" si="7"/>
        <v>#N/A</v>
      </c>
    </row>
    <row r="200" spans="1:11" s="38" customFormat="1" ht="13.5">
      <c r="A200" s="18" t="e">
        <f t="shared" si="6"/>
        <v>#N/A</v>
      </c>
      <c r="B200" s="37" t="e">
        <v>#N/A</v>
      </c>
      <c r="C200" s="37" t="e">
        <v>#N/A</v>
      </c>
      <c r="D200" s="37" t="s">
        <v>51</v>
      </c>
      <c r="E200" s="37" t="s">
        <v>51</v>
      </c>
      <c r="F200" s="37" t="s">
        <v>51</v>
      </c>
      <c r="G200" s="37" t="s">
        <v>51</v>
      </c>
      <c r="H200" s="37" t="s">
        <v>51</v>
      </c>
      <c r="I200" s="37" t="s">
        <v>51</v>
      </c>
      <c r="J200" s="37" t="s">
        <v>51</v>
      </c>
      <c r="K200" s="18" t="e">
        <f t="shared" si="7"/>
        <v>#N/A</v>
      </c>
    </row>
    <row r="201" spans="1:11" s="38" customFormat="1" ht="13.5">
      <c r="A201" s="18" t="e">
        <f t="shared" si="6"/>
        <v>#N/A</v>
      </c>
      <c r="B201" s="37" t="e">
        <v>#N/A</v>
      </c>
      <c r="C201" s="37" t="e">
        <v>#N/A</v>
      </c>
      <c r="D201" s="37" t="s">
        <v>51</v>
      </c>
      <c r="E201" s="37" t="s">
        <v>51</v>
      </c>
      <c r="F201" s="37" t="s">
        <v>51</v>
      </c>
      <c r="G201" s="37" t="s">
        <v>51</v>
      </c>
      <c r="H201" s="37" t="s">
        <v>51</v>
      </c>
      <c r="I201" s="37" t="s">
        <v>51</v>
      </c>
      <c r="J201" s="37" t="s">
        <v>51</v>
      </c>
      <c r="K201" s="18" t="e">
        <f t="shared" si="7"/>
        <v>#N/A</v>
      </c>
    </row>
    <row r="202" spans="1:11" s="38" customFormat="1" ht="13.5">
      <c r="A202" s="18" t="e">
        <f t="shared" si="6"/>
        <v>#N/A</v>
      </c>
      <c r="B202" s="37" t="e">
        <v>#N/A</v>
      </c>
      <c r="C202" s="37" t="e">
        <v>#N/A</v>
      </c>
      <c r="D202" s="37" t="s">
        <v>51</v>
      </c>
      <c r="E202" s="37" t="s">
        <v>51</v>
      </c>
      <c r="F202" s="37" t="s">
        <v>51</v>
      </c>
      <c r="G202" s="37" t="s">
        <v>51</v>
      </c>
      <c r="H202" s="37" t="s">
        <v>51</v>
      </c>
      <c r="I202" s="37" t="s">
        <v>51</v>
      </c>
      <c r="J202" s="37" t="s">
        <v>51</v>
      </c>
      <c r="K202" s="18" t="e">
        <f t="shared" si="7"/>
        <v>#N/A</v>
      </c>
    </row>
    <row r="203" spans="1:11" s="38" customFormat="1" ht="13.5">
      <c r="A203" s="18" t="e">
        <f t="shared" si="6"/>
        <v>#N/A</v>
      </c>
      <c r="B203" s="37" t="e">
        <v>#N/A</v>
      </c>
      <c r="C203" s="37" t="e">
        <v>#N/A</v>
      </c>
      <c r="D203" s="37" t="s">
        <v>51</v>
      </c>
      <c r="E203" s="37" t="s">
        <v>51</v>
      </c>
      <c r="F203" s="37" t="s">
        <v>51</v>
      </c>
      <c r="G203" s="37" t="s">
        <v>51</v>
      </c>
      <c r="H203" s="37" t="s">
        <v>51</v>
      </c>
      <c r="I203" s="37" t="s">
        <v>51</v>
      </c>
      <c r="J203" s="37" t="s">
        <v>51</v>
      </c>
      <c r="K203" s="18" t="e">
        <f t="shared" si="7"/>
        <v>#N/A</v>
      </c>
    </row>
    <row r="204" spans="1:11" s="38" customFormat="1" ht="13.5">
      <c r="A204" s="18" t="e">
        <f t="shared" si="6"/>
        <v>#N/A</v>
      </c>
      <c r="B204" s="37" t="e">
        <v>#N/A</v>
      </c>
      <c r="C204" s="37" t="e">
        <v>#N/A</v>
      </c>
      <c r="D204" s="37" t="s">
        <v>51</v>
      </c>
      <c r="E204" s="37" t="s">
        <v>51</v>
      </c>
      <c r="F204" s="37" t="s">
        <v>51</v>
      </c>
      <c r="G204" s="37" t="s">
        <v>51</v>
      </c>
      <c r="H204" s="37" t="s">
        <v>51</v>
      </c>
      <c r="I204" s="37" t="s">
        <v>51</v>
      </c>
      <c r="J204" s="37" t="s">
        <v>51</v>
      </c>
      <c r="K204" s="18" t="e">
        <f t="shared" si="7"/>
        <v>#N/A</v>
      </c>
    </row>
    <row r="205" spans="1:11" s="38" customFormat="1" ht="13.5">
      <c r="A205" s="18" t="e">
        <f t="shared" si="6"/>
        <v>#N/A</v>
      </c>
      <c r="B205" s="37" t="e">
        <v>#N/A</v>
      </c>
      <c r="C205" s="37" t="e">
        <v>#N/A</v>
      </c>
      <c r="D205" s="37" t="s">
        <v>51</v>
      </c>
      <c r="E205" s="37" t="s">
        <v>51</v>
      </c>
      <c r="F205" s="37" t="s">
        <v>51</v>
      </c>
      <c r="G205" s="37" t="s">
        <v>51</v>
      </c>
      <c r="H205" s="37" t="s">
        <v>51</v>
      </c>
      <c r="I205" s="37" t="s">
        <v>51</v>
      </c>
      <c r="J205" s="37" t="s">
        <v>51</v>
      </c>
      <c r="K205" s="18" t="e">
        <f t="shared" si="7"/>
        <v>#N/A</v>
      </c>
    </row>
    <row r="206" spans="1:11" s="38" customFormat="1" ht="13.5">
      <c r="A206" s="18" t="e">
        <f t="shared" si="6"/>
        <v>#N/A</v>
      </c>
      <c r="B206" s="37" t="e">
        <v>#N/A</v>
      </c>
      <c r="C206" s="37" t="e">
        <v>#N/A</v>
      </c>
      <c r="D206" s="37" t="s">
        <v>51</v>
      </c>
      <c r="E206" s="37" t="s">
        <v>51</v>
      </c>
      <c r="F206" s="37" t="s">
        <v>51</v>
      </c>
      <c r="G206" s="37" t="s">
        <v>51</v>
      </c>
      <c r="H206" s="37" t="s">
        <v>51</v>
      </c>
      <c r="I206" s="37" t="s">
        <v>51</v>
      </c>
      <c r="J206" s="37" t="s">
        <v>51</v>
      </c>
      <c r="K206" s="18" t="e">
        <f t="shared" si="7"/>
        <v>#N/A</v>
      </c>
    </row>
    <row r="207" spans="1:11" s="38" customFormat="1" ht="13.5">
      <c r="A207" s="18" t="e">
        <f t="shared" si="6"/>
        <v>#N/A</v>
      </c>
      <c r="B207" s="37" t="e">
        <v>#N/A</v>
      </c>
      <c r="C207" s="37" t="e">
        <v>#N/A</v>
      </c>
      <c r="D207" s="37" t="s">
        <v>51</v>
      </c>
      <c r="E207" s="37" t="s">
        <v>51</v>
      </c>
      <c r="F207" s="37" t="s">
        <v>51</v>
      </c>
      <c r="G207" s="37" t="s">
        <v>51</v>
      </c>
      <c r="H207" s="37" t="s">
        <v>51</v>
      </c>
      <c r="I207" s="37" t="s">
        <v>51</v>
      </c>
      <c r="J207" s="37" t="s">
        <v>51</v>
      </c>
      <c r="K207" s="18" t="e">
        <f t="shared" si="7"/>
        <v>#N/A</v>
      </c>
    </row>
    <row r="208" spans="1:11" s="38" customFormat="1" ht="13.5">
      <c r="A208" s="18" t="e">
        <f t="shared" si="6"/>
        <v>#N/A</v>
      </c>
      <c r="B208" s="37" t="e">
        <v>#N/A</v>
      </c>
      <c r="C208" s="37" t="e">
        <v>#N/A</v>
      </c>
      <c r="D208" s="37" t="s">
        <v>51</v>
      </c>
      <c r="E208" s="37" t="s">
        <v>51</v>
      </c>
      <c r="F208" s="37" t="s">
        <v>51</v>
      </c>
      <c r="G208" s="37" t="s">
        <v>51</v>
      </c>
      <c r="H208" s="37" t="s">
        <v>51</v>
      </c>
      <c r="I208" s="37" t="s">
        <v>51</v>
      </c>
      <c r="J208" s="37" t="s">
        <v>51</v>
      </c>
      <c r="K208" s="18" t="e">
        <f t="shared" si="7"/>
        <v>#N/A</v>
      </c>
    </row>
    <row r="209" spans="1:11" s="38" customFormat="1" ht="13.5">
      <c r="A209" s="18" t="e">
        <f t="shared" si="6"/>
        <v>#N/A</v>
      </c>
      <c r="B209" s="37" t="e">
        <v>#N/A</v>
      </c>
      <c r="C209" s="37" t="e">
        <v>#N/A</v>
      </c>
      <c r="D209" s="37" t="s">
        <v>51</v>
      </c>
      <c r="E209" s="37" t="s">
        <v>51</v>
      </c>
      <c r="F209" s="37" t="s">
        <v>51</v>
      </c>
      <c r="G209" s="37" t="s">
        <v>51</v>
      </c>
      <c r="H209" s="37" t="s">
        <v>51</v>
      </c>
      <c r="I209" s="37" t="s">
        <v>51</v>
      </c>
      <c r="J209" s="37" t="s">
        <v>51</v>
      </c>
      <c r="K209" s="18" t="e">
        <f t="shared" si="7"/>
        <v>#N/A</v>
      </c>
    </row>
    <row r="210" spans="1:11" s="38" customFormat="1" ht="13.5">
      <c r="A210" s="18" t="e">
        <f t="shared" si="6"/>
        <v>#N/A</v>
      </c>
      <c r="B210" s="37" t="e">
        <v>#N/A</v>
      </c>
      <c r="C210" s="37" t="e">
        <v>#N/A</v>
      </c>
      <c r="D210" s="37" t="s">
        <v>51</v>
      </c>
      <c r="E210" s="37" t="s">
        <v>51</v>
      </c>
      <c r="F210" s="37" t="s">
        <v>51</v>
      </c>
      <c r="G210" s="37" t="s">
        <v>51</v>
      </c>
      <c r="H210" s="37" t="s">
        <v>51</v>
      </c>
      <c r="I210" s="37" t="s">
        <v>51</v>
      </c>
      <c r="J210" s="37" t="s">
        <v>51</v>
      </c>
      <c r="K210" s="18" t="e">
        <f t="shared" si="7"/>
        <v>#N/A</v>
      </c>
    </row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J204"/>
  <sheetViews>
    <sheetView zoomScalePageLayoutView="0" workbookViewId="0" topLeftCell="A1">
      <selection activeCell="A2" sqref="A2:I210"/>
    </sheetView>
  </sheetViews>
  <sheetFormatPr defaultColWidth="9.00390625" defaultRowHeight="13.5"/>
  <cols>
    <col min="1" max="1" width="16.25390625" style="18" customWidth="1"/>
    <col min="2" max="2" width="10.50390625" style="18" customWidth="1"/>
    <col min="3" max="4" width="13.875" style="18" bestFit="1" customWidth="1"/>
    <col min="5" max="6" width="3.50390625" style="18" bestFit="1" customWidth="1"/>
    <col min="7" max="7" width="7.50390625" style="18" bestFit="1" customWidth="1"/>
    <col min="8" max="8" width="6.50390625" style="43" bestFit="1" customWidth="1"/>
    <col min="9" max="9" width="15.00390625" style="43" bestFit="1" customWidth="1"/>
    <col min="10" max="16384" width="9.00390625" style="18" customWidth="1"/>
  </cols>
  <sheetData>
    <row r="1" spans="1:9" ht="14.25">
      <c r="A1" s="39" t="s">
        <v>1</v>
      </c>
      <c r="B1" s="35" t="s">
        <v>14</v>
      </c>
      <c r="C1" s="35" t="s">
        <v>15</v>
      </c>
      <c r="D1" s="35" t="s">
        <v>13</v>
      </c>
      <c r="E1" s="35" t="s">
        <v>16</v>
      </c>
      <c r="F1" s="35" t="s">
        <v>17</v>
      </c>
      <c r="G1" s="35" t="s">
        <v>18</v>
      </c>
      <c r="H1" s="35" t="s">
        <v>12</v>
      </c>
      <c r="I1" s="35" t="s">
        <v>19</v>
      </c>
    </row>
    <row r="2" spans="1:9" ht="14.25">
      <c r="A2" s="39" t="e">
        <f>IF(B2="","",'記録入力1'!C4)</f>
        <v>#N/A</v>
      </c>
      <c r="B2" s="40" t="e">
        <f>VLOOKUP($H2,'男子選手'!$B$2:$G$101,6,FALSE)</f>
        <v>#N/A</v>
      </c>
      <c r="C2" s="40">
        <f>IF($H2="","",VLOOKUP($H2,'男子選手'!$B$2:$D$101,2,FALSE))</f>
      </c>
      <c r="D2" s="40">
        <f>IF($H2="","",VLOOKUP($H2,'男子選手'!$B$2:$D$101,3,FALSE))</f>
      </c>
      <c r="E2" s="40">
        <f>IF(H2="","",1)</f>
      </c>
      <c r="F2" s="40">
        <f>IF(H2="","",2)</f>
      </c>
      <c r="G2" s="40">
        <f>IF(H2="","",VALUE(MID(VLOOKUP($H2,'男子選手'!$B$2:$G$101,6,FALSE),2,6)))</f>
      </c>
      <c r="H2" s="41">
        <f>'記録入力1'!J4</f>
      </c>
      <c r="I2" s="41">
        <f>IF(H2="","",VLOOKUP('記録入力1'!C4,'初期設定1'!$C$19:$F$43,3,FALSE)&amp;" "&amp;RIGHT('記録入力1'!N4,5))</f>
      </c>
    </row>
    <row r="3" spans="1:9" ht="14.25">
      <c r="A3" s="39" t="e">
        <f>IF(B3="","",'記録入力1'!C5)</f>
        <v>#N/A</v>
      </c>
      <c r="B3" s="40" t="e">
        <f>VLOOKUP($H3,'男子選手'!$B$2:$G$101,6,FALSE)</f>
        <v>#N/A</v>
      </c>
      <c r="C3" s="40">
        <f>IF($H3="","",VLOOKUP($H3,'男子選手'!$B$2:$D$101,2,FALSE))</f>
      </c>
      <c r="D3" s="40">
        <f>IF($H3="","",VLOOKUP($H3,'男子選手'!$B$2:$D$101,3,FALSE))</f>
      </c>
      <c r="E3" s="40">
        <f aca="true" t="shared" si="0" ref="E3:E51">IF(H3="","",1)</f>
      </c>
      <c r="F3" s="40">
        <f aca="true" t="shared" si="1" ref="F3:F51">IF(H3="","",2)</f>
      </c>
      <c r="G3" s="40">
        <f>IF(H3="","",VALUE(MID(VLOOKUP($H3,'男子選手'!$B$2:$G$101,6,FALSE),2,6)))</f>
      </c>
      <c r="H3" s="41">
        <f>'記録入力1'!J5</f>
      </c>
      <c r="I3" s="41">
        <f>IF(H3="","",VLOOKUP('記録入力1'!C5,'初期設定1'!$C$19:$F$43,3,FALSE)&amp;" "&amp;RIGHT('記録入力1'!N5,5))</f>
      </c>
    </row>
    <row r="4" spans="1:9" ht="14.25">
      <c r="A4" s="39" t="e">
        <f>IF(B4="","",'記録入力1'!C6)</f>
        <v>#N/A</v>
      </c>
      <c r="B4" s="40" t="e">
        <f>VLOOKUP($H4,'男子選手'!$B$2:$G$101,6,FALSE)</f>
        <v>#N/A</v>
      </c>
      <c r="C4" s="40">
        <f>IF($H4="","",VLOOKUP($H4,'男子選手'!$B$2:$D$101,2,FALSE))</f>
      </c>
      <c r="D4" s="40">
        <f>IF($H4="","",VLOOKUP($H4,'男子選手'!$B$2:$D$101,3,FALSE))</f>
      </c>
      <c r="E4" s="40">
        <f t="shared" si="0"/>
      </c>
      <c r="F4" s="40">
        <f t="shared" si="1"/>
      </c>
      <c r="G4" s="40">
        <f>IF(H4="","",VALUE(MID(VLOOKUP($H4,'男子選手'!$B$2:$G$101,6,FALSE),2,6)))</f>
      </c>
      <c r="H4" s="41">
        <f>'記録入力1'!J6</f>
      </c>
      <c r="I4" s="41">
        <f>IF(H4="","",VLOOKUP('記録入力1'!C6,'初期設定1'!$C$19:$F$43,3,FALSE)&amp;" "&amp;RIGHT('記録入力1'!N6,5))</f>
      </c>
    </row>
    <row r="5" spans="1:9" ht="14.25">
      <c r="A5" s="39" t="e">
        <f>IF(B5="","",'記録入力1'!C7)</f>
        <v>#N/A</v>
      </c>
      <c r="B5" s="40" t="e">
        <f>VLOOKUP($H5,'男子選手'!$B$2:$G$101,6,FALSE)</f>
        <v>#N/A</v>
      </c>
      <c r="C5" s="40">
        <f>IF($H5="","",VLOOKUP($H5,'男子選手'!$B$2:$D$101,2,FALSE))</f>
      </c>
      <c r="D5" s="40">
        <f>IF($H5="","",VLOOKUP($H5,'男子選手'!$B$2:$D$101,3,FALSE))</f>
      </c>
      <c r="E5" s="40">
        <f t="shared" si="0"/>
      </c>
      <c r="F5" s="40">
        <f t="shared" si="1"/>
      </c>
      <c r="G5" s="40">
        <f>IF(H5="","",VALUE(MID(VLOOKUP($H5,'男子選手'!$B$2:$G$101,6,FALSE),2,6)))</f>
      </c>
      <c r="H5" s="41">
        <f>'記録入力1'!J7</f>
      </c>
      <c r="I5" s="41">
        <f>IF(H5="","",VLOOKUP('記録入力1'!C7,'初期設定1'!$C$19:$F$43,3,FALSE)&amp;" "&amp;RIGHT('記録入力1'!N7,5))</f>
      </c>
    </row>
    <row r="6" spans="1:9" ht="13.5">
      <c r="A6" s="39" t="e">
        <f>IF(B6="","",'記録入力1'!C8)</f>
        <v>#N/A</v>
      </c>
      <c r="B6" s="40" t="e">
        <f>VLOOKUP($H6,'男子選手'!$B$2:$G$101,6,FALSE)</f>
        <v>#N/A</v>
      </c>
      <c r="C6" s="40">
        <f>IF($H6="","",VLOOKUP($H6,'男子選手'!$B$2:$D$101,2,FALSE))</f>
      </c>
      <c r="D6" s="40">
        <f>IF($H6="","",VLOOKUP($H6,'男子選手'!$B$2:$D$101,3,FALSE))</f>
      </c>
      <c r="E6" s="40">
        <f t="shared" si="0"/>
      </c>
      <c r="F6" s="40">
        <f t="shared" si="1"/>
      </c>
      <c r="G6" s="40">
        <f>IF(H6="","",VALUE(MID(VLOOKUP($H6,'男子選手'!$B$2:$G$101,6,FALSE),2,6)))</f>
      </c>
      <c r="H6" s="41">
        <f>'記録入力1'!J8</f>
      </c>
      <c r="I6" s="41">
        <f>IF(H6="","",VLOOKUP('記録入力1'!C8,'初期設定1'!$C$19:$F$43,3,FALSE)&amp;" "&amp;RIGHT('記録入力1'!N8,5))</f>
      </c>
    </row>
    <row r="7" spans="1:9" ht="13.5">
      <c r="A7" s="39" t="e">
        <f>IF(B7="","",'記録入力1'!C9)</f>
        <v>#N/A</v>
      </c>
      <c r="B7" s="40" t="e">
        <f>VLOOKUP($H7,'男子選手'!$B$2:$G$101,6,FALSE)</f>
        <v>#N/A</v>
      </c>
      <c r="C7" s="40">
        <f>IF($H7="","",VLOOKUP($H7,'男子選手'!$B$2:$D$101,2,FALSE))</f>
      </c>
      <c r="D7" s="40">
        <f>IF($H7="","",VLOOKUP($H7,'男子選手'!$B$2:$D$101,3,FALSE))</f>
      </c>
      <c r="E7" s="40">
        <f t="shared" si="0"/>
      </c>
      <c r="F7" s="40">
        <f t="shared" si="1"/>
      </c>
      <c r="G7" s="40">
        <f>IF(H7="","",VALUE(MID(VLOOKUP($H7,'男子選手'!$B$2:$G$101,6,FALSE),2,6)))</f>
      </c>
      <c r="H7" s="41">
        <f>'記録入力1'!J9</f>
      </c>
      <c r="I7" s="41">
        <f>IF(H7="","",VLOOKUP('記録入力1'!C9,'初期設定1'!$C$19:$F$43,3,FALSE)&amp;" "&amp;RIGHT('記録入力1'!N9,5))</f>
      </c>
    </row>
    <row r="8" spans="1:9" ht="13.5">
      <c r="A8" s="39" t="e">
        <f>IF(B8="","",'記録入力1'!C10)</f>
        <v>#N/A</v>
      </c>
      <c r="B8" s="40" t="e">
        <f>VLOOKUP($H8,'男子選手'!$B$2:$G$101,6,FALSE)</f>
        <v>#N/A</v>
      </c>
      <c r="C8" s="40">
        <f>IF($H8="","",VLOOKUP($H8,'男子選手'!$B$2:$D$101,2,FALSE))</f>
      </c>
      <c r="D8" s="40">
        <f>IF($H8="","",VLOOKUP($H8,'男子選手'!$B$2:$D$101,3,FALSE))</f>
      </c>
      <c r="E8" s="40">
        <f t="shared" si="0"/>
      </c>
      <c r="F8" s="40">
        <f t="shared" si="1"/>
      </c>
      <c r="G8" s="40">
        <f>IF(H8="","",VALUE(MID(VLOOKUP($H8,'男子選手'!$B$2:$G$101,6,FALSE),2,6)))</f>
      </c>
      <c r="H8" s="41">
        <f>'記録入力1'!J10</f>
      </c>
      <c r="I8" s="41">
        <f>IF(H8="","",VLOOKUP('記録入力1'!C10,'初期設定1'!$C$19:$F$43,3,FALSE)&amp;" "&amp;RIGHT('記録入力1'!N10,5))</f>
      </c>
    </row>
    <row r="9" spans="1:9" ht="13.5">
      <c r="A9" s="39" t="e">
        <f>IF(B9="","",'記録入力1'!C11)</f>
        <v>#N/A</v>
      </c>
      <c r="B9" s="40" t="e">
        <f>VLOOKUP($H9,'男子選手'!$B$2:$G$101,6,FALSE)</f>
        <v>#N/A</v>
      </c>
      <c r="C9" s="40">
        <f>IF($H9="","",VLOOKUP($H9,'男子選手'!$B$2:$D$101,2,FALSE))</f>
      </c>
      <c r="D9" s="40">
        <f>IF($H9="","",VLOOKUP($H9,'男子選手'!$B$2:$D$101,3,FALSE))</f>
      </c>
      <c r="E9" s="40">
        <f t="shared" si="0"/>
      </c>
      <c r="F9" s="40">
        <f t="shared" si="1"/>
      </c>
      <c r="G9" s="40">
        <f>IF(H9="","",VALUE(MID(VLOOKUP($H9,'男子選手'!$B$2:$G$101,6,FALSE),2,6)))</f>
      </c>
      <c r="H9" s="41">
        <f>'記録入力1'!J11</f>
      </c>
      <c r="I9" s="41">
        <f>IF(H9="","",VLOOKUP('記録入力1'!C11,'初期設定1'!$C$19:$F$43,3,FALSE)&amp;" "&amp;RIGHT('記録入力1'!N11,5))</f>
      </c>
    </row>
    <row r="10" spans="1:9" ht="13.5">
      <c r="A10" s="39" t="e">
        <f>IF(B10="","",'記録入力1'!C12)</f>
        <v>#N/A</v>
      </c>
      <c r="B10" s="40" t="e">
        <f>VLOOKUP($H10,'男子選手'!$B$2:$G$101,6,FALSE)</f>
        <v>#N/A</v>
      </c>
      <c r="C10" s="40">
        <f>IF($H10="","",VLOOKUP($H10,'男子選手'!$B$2:$D$101,2,FALSE))</f>
      </c>
      <c r="D10" s="40">
        <f>IF($H10="","",VLOOKUP($H10,'男子選手'!$B$2:$D$101,3,FALSE))</f>
      </c>
      <c r="E10" s="40">
        <f t="shared" si="0"/>
      </c>
      <c r="F10" s="40">
        <f t="shared" si="1"/>
      </c>
      <c r="G10" s="40">
        <f>IF(H10="","",VALUE(MID(VLOOKUP($H10,'男子選手'!$B$2:$G$101,6,FALSE),2,6)))</f>
      </c>
      <c r="H10" s="41">
        <f>'記録入力1'!J12</f>
      </c>
      <c r="I10" s="41">
        <f>IF(H10="","",VLOOKUP('記録入力1'!C12,'初期設定1'!$C$19:$F$43,3,FALSE)&amp;" "&amp;RIGHT('記録入力1'!N12,5))</f>
      </c>
    </row>
    <row r="11" spans="1:9" ht="13.5">
      <c r="A11" s="39" t="e">
        <f>IF(B11="","",'記録入力1'!C13)</f>
        <v>#N/A</v>
      </c>
      <c r="B11" s="40" t="e">
        <f>VLOOKUP($H11,'男子選手'!$B$2:$G$101,6,FALSE)</f>
        <v>#N/A</v>
      </c>
      <c r="C11" s="40">
        <f>IF($H11="","",VLOOKUP($H11,'男子選手'!$B$2:$D$101,2,FALSE))</f>
      </c>
      <c r="D11" s="40">
        <f>IF($H11="","",VLOOKUP($H11,'男子選手'!$B$2:$D$101,3,FALSE))</f>
      </c>
      <c r="E11" s="40">
        <f t="shared" si="0"/>
      </c>
      <c r="F11" s="40">
        <f t="shared" si="1"/>
      </c>
      <c r="G11" s="40">
        <f>IF(H11="","",VALUE(MID(VLOOKUP($H11,'男子選手'!$B$2:$G$101,6,FALSE),2,6)))</f>
      </c>
      <c r="H11" s="41">
        <f>'記録入力1'!J13</f>
      </c>
      <c r="I11" s="41">
        <f>IF(H11="","",VLOOKUP('記録入力1'!C13,'初期設定1'!$C$19:$F$43,3,FALSE)&amp;" "&amp;RIGHT('記録入力1'!N13,5))</f>
      </c>
    </row>
    <row r="12" spans="1:9" ht="13.5">
      <c r="A12" s="39" t="e">
        <f>IF(B12="","",'記録入力1'!C14)</f>
        <v>#N/A</v>
      </c>
      <c r="B12" s="40" t="e">
        <f>VLOOKUP($H12,'男子選手'!$B$2:$G$101,6,FALSE)</f>
        <v>#N/A</v>
      </c>
      <c r="C12" s="40">
        <f>IF($H12="","",VLOOKUP($H12,'男子選手'!$B$2:$D$101,2,FALSE))</f>
      </c>
      <c r="D12" s="40">
        <f>IF($H12="","",VLOOKUP($H12,'男子選手'!$B$2:$D$101,3,FALSE))</f>
      </c>
      <c r="E12" s="40">
        <f t="shared" si="0"/>
      </c>
      <c r="F12" s="40">
        <f t="shared" si="1"/>
      </c>
      <c r="G12" s="40">
        <f>IF(H12="","",VALUE(MID(VLOOKUP($H12,'男子選手'!$B$2:$G$101,6,FALSE),2,6)))</f>
      </c>
      <c r="H12" s="41">
        <f>'記録入力1'!J14</f>
      </c>
      <c r="I12" s="41">
        <f>IF(H12="","",VLOOKUP('記録入力1'!C14,'初期設定1'!$C$19:$F$43,3,FALSE)&amp;" "&amp;RIGHT('記録入力1'!N14,5))</f>
      </c>
    </row>
    <row r="13" spans="1:9" ht="13.5">
      <c r="A13" s="39" t="e">
        <f>IF(B13="","",'記録入力1'!C15)</f>
        <v>#N/A</v>
      </c>
      <c r="B13" s="40" t="e">
        <f>VLOOKUP($H13,'男子選手'!$B$2:$G$101,6,FALSE)</f>
        <v>#N/A</v>
      </c>
      <c r="C13" s="40">
        <f>IF($H13="","",VLOOKUP($H13,'男子選手'!$B$2:$D$101,2,FALSE))</f>
      </c>
      <c r="D13" s="40">
        <f>IF($H13="","",VLOOKUP($H13,'男子選手'!$B$2:$D$101,3,FALSE))</f>
      </c>
      <c r="E13" s="40">
        <f t="shared" si="0"/>
      </c>
      <c r="F13" s="40">
        <f t="shared" si="1"/>
      </c>
      <c r="G13" s="40">
        <f>IF(H13="","",VALUE(MID(VLOOKUP($H13,'男子選手'!$B$2:$G$101,6,FALSE),2,6)))</f>
      </c>
      <c r="H13" s="41">
        <f>'記録入力1'!J15</f>
      </c>
      <c r="I13" s="41">
        <f>IF(H13="","",VLOOKUP('記録入力1'!C15,'初期設定1'!$C$19:$F$43,3,FALSE)&amp;" "&amp;RIGHT('記録入力1'!N15,5))</f>
      </c>
    </row>
    <row r="14" spans="1:9" ht="13.5">
      <c r="A14" s="39" t="e">
        <f>IF(B14="","",'記録入力1'!C16)</f>
        <v>#N/A</v>
      </c>
      <c r="B14" s="40" t="e">
        <f>VLOOKUP($H14,'男子選手'!$B$2:$G$101,6,FALSE)</f>
        <v>#N/A</v>
      </c>
      <c r="C14" s="40">
        <f>IF($H14="","",VLOOKUP($H14,'男子選手'!$B$2:$D$101,2,FALSE))</f>
      </c>
      <c r="D14" s="40">
        <f>IF($H14="","",VLOOKUP($H14,'男子選手'!$B$2:$D$101,3,FALSE))</f>
      </c>
      <c r="E14" s="40">
        <f t="shared" si="0"/>
      </c>
      <c r="F14" s="40">
        <f t="shared" si="1"/>
      </c>
      <c r="G14" s="40">
        <f>IF(H14="","",VALUE(MID(VLOOKUP($H14,'男子選手'!$B$2:$G$101,6,FALSE),2,6)))</f>
      </c>
      <c r="H14" s="41">
        <f>'記録入力1'!J16</f>
      </c>
      <c r="I14" s="41">
        <f>IF(H14="","",VLOOKUP('記録入力1'!C16,'初期設定1'!$C$19:$F$43,3,FALSE)&amp;" "&amp;RIGHT('記録入力1'!N16,5))</f>
      </c>
    </row>
    <row r="15" spans="1:9" ht="13.5">
      <c r="A15" s="39" t="e">
        <f>IF(B15="","",'記録入力1'!C17)</f>
        <v>#N/A</v>
      </c>
      <c r="B15" s="40" t="e">
        <f>VLOOKUP($H15,'男子選手'!$B$2:$G$101,6,FALSE)</f>
        <v>#N/A</v>
      </c>
      <c r="C15" s="40">
        <f>IF($H15="","",VLOOKUP($H15,'男子選手'!$B$2:$D$101,2,FALSE))</f>
      </c>
      <c r="D15" s="40">
        <f>IF($H15="","",VLOOKUP($H15,'男子選手'!$B$2:$D$101,3,FALSE))</f>
      </c>
      <c r="E15" s="40">
        <f t="shared" si="0"/>
      </c>
      <c r="F15" s="40">
        <f t="shared" si="1"/>
      </c>
      <c r="G15" s="40">
        <f>IF(H15="","",VALUE(MID(VLOOKUP($H15,'男子選手'!$B$2:$G$101,6,FALSE),2,6)))</f>
      </c>
      <c r="H15" s="41">
        <f>'記録入力1'!J17</f>
      </c>
      <c r="I15" s="41">
        <f>IF(H15="","",VLOOKUP('記録入力1'!C17,'初期設定1'!$C$19:$F$43,3,FALSE)&amp;" "&amp;RIGHT('記録入力1'!N17,5))</f>
      </c>
    </row>
    <row r="16" spans="1:9" ht="13.5">
      <c r="A16" s="39" t="e">
        <f>IF(B16="","",'記録入力1'!C18)</f>
        <v>#N/A</v>
      </c>
      <c r="B16" s="40" t="e">
        <f>VLOOKUP($H16,'男子選手'!$B$2:$G$101,6,FALSE)</f>
        <v>#N/A</v>
      </c>
      <c r="C16" s="40">
        <f>IF($H16="","",VLOOKUP($H16,'男子選手'!$B$2:$D$101,2,FALSE))</f>
      </c>
      <c r="D16" s="40">
        <f>IF($H16="","",VLOOKUP($H16,'男子選手'!$B$2:$D$101,3,FALSE))</f>
      </c>
      <c r="E16" s="40">
        <f t="shared" si="0"/>
      </c>
      <c r="F16" s="40">
        <f t="shared" si="1"/>
      </c>
      <c r="G16" s="40">
        <f>IF(H16="","",VALUE(MID(VLOOKUP($H16,'男子選手'!$B$2:$G$101,6,FALSE),2,6)))</f>
      </c>
      <c r="H16" s="41">
        <f>'記録入力1'!J18</f>
      </c>
      <c r="I16" s="41">
        <f>IF(H16="","",VLOOKUP('記録入力1'!C18,'初期設定1'!$C$19:$F$43,3,FALSE)&amp;" "&amp;RIGHT('記録入力1'!N18,5))</f>
      </c>
    </row>
    <row r="17" spans="1:9" ht="13.5">
      <c r="A17" s="39" t="e">
        <f>IF(B17="","",'記録入力1'!C19)</f>
        <v>#N/A</v>
      </c>
      <c r="B17" s="40" t="e">
        <f>VLOOKUP($H17,'男子選手'!$B$2:$G$101,6,FALSE)</f>
        <v>#N/A</v>
      </c>
      <c r="C17" s="40">
        <f>IF($H17="","",VLOOKUP($H17,'男子選手'!$B$2:$D$101,2,FALSE))</f>
      </c>
      <c r="D17" s="40">
        <f>IF($H17="","",VLOOKUP($H17,'男子選手'!$B$2:$D$101,3,FALSE))</f>
      </c>
      <c r="E17" s="40">
        <f t="shared" si="0"/>
      </c>
      <c r="F17" s="40">
        <f t="shared" si="1"/>
      </c>
      <c r="G17" s="40">
        <f>IF(H17="","",VALUE(MID(VLOOKUP($H17,'男子選手'!$B$2:$G$101,6,FALSE),2,6)))</f>
      </c>
      <c r="H17" s="41">
        <f>'記録入力1'!J19</f>
      </c>
      <c r="I17" s="41">
        <f>IF(H17="","",VLOOKUP('記録入力1'!C19,'初期設定1'!$C$19:$F$43,3,FALSE)&amp;" "&amp;RIGHT('記録入力1'!N19,5))</f>
      </c>
    </row>
    <row r="18" spans="1:9" ht="13.5">
      <c r="A18" s="39" t="e">
        <f>IF(B18="","",'記録入力1'!C20)</f>
        <v>#N/A</v>
      </c>
      <c r="B18" s="40" t="e">
        <f>VLOOKUP($H18,'男子選手'!$B$2:$G$101,6,FALSE)</f>
        <v>#N/A</v>
      </c>
      <c r="C18" s="40">
        <f>IF($H18="","",VLOOKUP($H18,'男子選手'!$B$2:$D$101,2,FALSE))</f>
      </c>
      <c r="D18" s="40">
        <f>IF($H18="","",VLOOKUP($H18,'男子選手'!$B$2:$D$101,3,FALSE))</f>
      </c>
      <c r="E18" s="40">
        <f t="shared" si="0"/>
      </c>
      <c r="F18" s="40">
        <f t="shared" si="1"/>
      </c>
      <c r="G18" s="40">
        <f>IF(H18="","",VALUE(MID(VLOOKUP($H18,'男子選手'!$B$2:$G$101,6,FALSE),2,6)))</f>
      </c>
      <c r="H18" s="41">
        <f>'記録入力1'!J20</f>
      </c>
      <c r="I18" s="41">
        <f>IF(H18="","",VLOOKUP('記録入力1'!C20,'初期設定1'!$C$19:$F$43,3,FALSE)&amp;" "&amp;RIGHT('記録入力1'!N20,5))</f>
      </c>
    </row>
    <row r="19" spans="1:9" ht="13.5">
      <c r="A19" s="39" t="e">
        <f>IF(B19="","",'記録入力1'!C21)</f>
        <v>#N/A</v>
      </c>
      <c r="B19" s="40" t="e">
        <f>VLOOKUP($H19,'男子選手'!$B$2:$G$101,6,FALSE)</f>
        <v>#N/A</v>
      </c>
      <c r="C19" s="40">
        <f>IF($H19="","",VLOOKUP($H19,'男子選手'!$B$2:$D$101,2,FALSE))</f>
      </c>
      <c r="D19" s="40">
        <f>IF($H19="","",VLOOKUP($H19,'男子選手'!$B$2:$D$101,3,FALSE))</f>
      </c>
      <c r="E19" s="40">
        <f t="shared" si="0"/>
      </c>
      <c r="F19" s="40">
        <f t="shared" si="1"/>
      </c>
      <c r="G19" s="40">
        <f>IF(H19="","",VALUE(MID(VLOOKUP($H19,'男子選手'!$B$2:$G$101,6,FALSE),2,6)))</f>
      </c>
      <c r="H19" s="41">
        <f>'記録入力1'!J21</f>
      </c>
      <c r="I19" s="41">
        <f>IF(H19="","",VLOOKUP('記録入力1'!C21,'初期設定1'!$C$19:$F$43,3,FALSE)&amp;" "&amp;RIGHT('記録入力1'!N21,5))</f>
      </c>
    </row>
    <row r="20" spans="1:9" ht="13.5">
      <c r="A20" s="39" t="e">
        <f>IF(B20="","",'記録入力1'!C22)</f>
        <v>#N/A</v>
      </c>
      <c r="B20" s="40" t="e">
        <f>VLOOKUP($H20,'男子選手'!$B$2:$G$101,6,FALSE)</f>
        <v>#N/A</v>
      </c>
      <c r="C20" s="40">
        <f>IF($H20="","",VLOOKUP($H20,'男子選手'!$B$2:$D$101,2,FALSE))</f>
      </c>
      <c r="D20" s="40">
        <f>IF($H20="","",VLOOKUP($H20,'男子選手'!$B$2:$D$101,3,FALSE))</f>
      </c>
      <c r="E20" s="40">
        <f t="shared" si="0"/>
      </c>
      <c r="F20" s="40">
        <f t="shared" si="1"/>
      </c>
      <c r="G20" s="40">
        <f>IF(H20="","",VALUE(MID(VLOOKUP($H20,'男子選手'!$B$2:$G$101,6,FALSE),2,6)))</f>
      </c>
      <c r="H20" s="41">
        <f>'記録入力1'!J22</f>
      </c>
      <c r="I20" s="41">
        <f>IF(H20="","",VLOOKUP('記録入力1'!C22,'初期設定1'!$C$19:$F$43,3,FALSE)&amp;" "&amp;RIGHT('記録入力1'!N22,5))</f>
      </c>
    </row>
    <row r="21" spans="1:9" ht="13.5">
      <c r="A21" s="39" t="e">
        <f>IF(B21="","",'記録入力1'!C23)</f>
        <v>#N/A</v>
      </c>
      <c r="B21" s="40" t="e">
        <f>VLOOKUP($H21,'男子選手'!$B$2:$G$101,6,FALSE)</f>
        <v>#N/A</v>
      </c>
      <c r="C21" s="40">
        <f>IF($H21="","",VLOOKUP($H21,'男子選手'!$B$2:$D$101,2,FALSE))</f>
      </c>
      <c r="D21" s="40">
        <f>IF($H21="","",VLOOKUP($H21,'男子選手'!$B$2:$D$101,3,FALSE))</f>
      </c>
      <c r="E21" s="40">
        <f t="shared" si="0"/>
      </c>
      <c r="F21" s="40">
        <f t="shared" si="1"/>
      </c>
      <c r="G21" s="40">
        <f>IF(H21="","",VALUE(MID(VLOOKUP($H21,'男子選手'!$B$2:$G$101,6,FALSE),2,6)))</f>
      </c>
      <c r="H21" s="41">
        <f>'記録入力1'!J23</f>
      </c>
      <c r="I21" s="41">
        <f>IF(H21="","",VLOOKUP('記録入力1'!C23,'初期設定1'!$C$19:$F$43,3,FALSE)&amp;" "&amp;RIGHT('記録入力1'!N23,5))</f>
      </c>
    </row>
    <row r="22" spans="1:9" ht="13.5">
      <c r="A22" s="39" t="e">
        <f>IF(B22="","",'記録入力1'!C24)</f>
        <v>#N/A</v>
      </c>
      <c r="B22" s="40" t="e">
        <f>VLOOKUP($H22,'男子選手'!$B$2:$G$101,6,FALSE)</f>
        <v>#N/A</v>
      </c>
      <c r="C22" s="40">
        <f>IF($H22="","",VLOOKUP($H22,'男子選手'!$B$2:$D$101,2,FALSE))</f>
      </c>
      <c r="D22" s="40">
        <f>IF($H22="","",VLOOKUP($H22,'男子選手'!$B$2:$D$101,3,FALSE))</f>
      </c>
      <c r="E22" s="40">
        <f t="shared" si="0"/>
      </c>
      <c r="F22" s="40">
        <f t="shared" si="1"/>
      </c>
      <c r="G22" s="40">
        <f>IF(H22="","",VALUE(MID(VLOOKUP($H22,'男子選手'!$B$2:$G$101,6,FALSE),2,6)))</f>
      </c>
      <c r="H22" s="41">
        <f>'記録入力1'!J24</f>
      </c>
      <c r="I22" s="41">
        <f>IF(H22="","",VLOOKUP('記録入力1'!C24,'初期設定1'!$C$19:$F$43,3,FALSE)&amp;" "&amp;RIGHT('記録入力1'!N24,7))</f>
      </c>
    </row>
    <row r="23" spans="1:9" ht="13.5">
      <c r="A23" s="39" t="e">
        <f>IF(B23="","",'記録入力1'!C25)</f>
        <v>#N/A</v>
      </c>
      <c r="B23" s="40" t="e">
        <f>VLOOKUP($H23,'男子選手'!$B$2:$G$101,6,FALSE)</f>
        <v>#N/A</v>
      </c>
      <c r="C23" s="40">
        <f>IF($H23="","",VLOOKUP($H23,'男子選手'!$B$2:$D$101,2,FALSE))</f>
      </c>
      <c r="D23" s="40">
        <f>IF($H23="","",VLOOKUP($H23,'男子選手'!$B$2:$D$101,3,FALSE))</f>
      </c>
      <c r="E23" s="40">
        <f t="shared" si="0"/>
      </c>
      <c r="F23" s="40">
        <f t="shared" si="1"/>
      </c>
      <c r="G23" s="40">
        <f>IF(H23="","",VALUE(MID(VLOOKUP($H23,'男子選手'!$B$2:$G$101,6,FALSE),2,6)))</f>
      </c>
      <c r="H23" s="41">
        <f>'記録入力1'!J25</f>
      </c>
      <c r="I23" s="41">
        <f>IF(H23="","",VLOOKUP('記録入力1'!C25,'初期設定1'!$C$19:$F$43,3,FALSE)&amp;" "&amp;RIGHT('記録入力1'!N25,7))</f>
      </c>
    </row>
    <row r="24" spans="1:9" ht="13.5">
      <c r="A24" s="39" t="e">
        <f>IF(B24="","",'記録入力1'!C26)</f>
        <v>#N/A</v>
      </c>
      <c r="B24" s="40" t="e">
        <f>VLOOKUP($H24,'男子選手'!$B$2:$G$101,6,FALSE)</f>
        <v>#N/A</v>
      </c>
      <c r="C24" s="40">
        <f>IF($H24="","",VLOOKUP($H24,'男子選手'!$B$2:$D$101,2,FALSE))</f>
      </c>
      <c r="D24" s="40">
        <f>IF($H24="","",VLOOKUP($H24,'男子選手'!$B$2:$D$101,3,FALSE))</f>
      </c>
      <c r="E24" s="40">
        <f t="shared" si="0"/>
      </c>
      <c r="F24" s="40">
        <f t="shared" si="1"/>
      </c>
      <c r="G24" s="40">
        <f>IF(H24="","",VALUE(MID(VLOOKUP($H24,'男子選手'!$B$2:$G$101,6,FALSE),2,6)))</f>
      </c>
      <c r="H24" s="41">
        <f>'記録入力1'!J26</f>
      </c>
      <c r="I24" s="41">
        <f>IF(H24="","",VLOOKUP('記録入力1'!C26,'初期設定1'!$C$19:$F$43,3,FALSE)&amp;" "&amp;RIGHT('記録入力1'!N26,7))</f>
      </c>
    </row>
    <row r="25" spans="1:9" ht="13.5">
      <c r="A25" s="39" t="e">
        <f>IF(B25="","",'記録入力1'!C27)</f>
        <v>#N/A</v>
      </c>
      <c r="B25" s="40" t="e">
        <f>VLOOKUP($H25,'男子選手'!$B$2:$G$101,6,FALSE)</f>
        <v>#N/A</v>
      </c>
      <c r="C25" s="40">
        <f>IF($H25="","",VLOOKUP($H25,'男子選手'!$B$2:$D$101,2,FALSE))</f>
      </c>
      <c r="D25" s="40">
        <f>IF($H25="","",VLOOKUP($H25,'男子選手'!$B$2:$D$101,3,FALSE))</f>
      </c>
      <c r="E25" s="40">
        <f t="shared" si="0"/>
      </c>
      <c r="F25" s="40">
        <f t="shared" si="1"/>
      </c>
      <c r="G25" s="40">
        <f>IF(H25="","",VALUE(MID(VLOOKUP($H25,'男子選手'!$B$2:$G$101,6,FALSE),2,6)))</f>
      </c>
      <c r="H25" s="41">
        <f>'記録入力1'!J27</f>
      </c>
      <c r="I25" s="41">
        <f>IF(H25="","",VLOOKUP('記録入力1'!C27,'初期設定1'!$C$19:$F$43,3,FALSE)&amp;" "&amp;RIGHT('記録入力1'!N27,7))</f>
      </c>
    </row>
    <row r="26" spans="1:9" ht="13.5">
      <c r="A26" s="39" t="e">
        <f>IF(B26="","",'記録入力1'!C28)</f>
        <v>#N/A</v>
      </c>
      <c r="B26" s="40" t="e">
        <f>VLOOKUP($H26,'男子選手'!$B$2:$G$101,6,FALSE)</f>
        <v>#N/A</v>
      </c>
      <c r="C26" s="40">
        <f>IF($H26="","",VLOOKUP($H26,'男子選手'!$B$2:$D$101,2,FALSE))</f>
      </c>
      <c r="D26" s="40">
        <f>IF($H26="","",VLOOKUP($H26,'男子選手'!$B$2:$D$101,3,FALSE))</f>
      </c>
      <c r="E26" s="40">
        <f t="shared" si="0"/>
      </c>
      <c r="F26" s="40">
        <f t="shared" si="1"/>
      </c>
      <c r="G26" s="40">
        <f>IF(H26="","",VALUE(MID(VLOOKUP($H26,'男子選手'!$B$2:$G$101,6,FALSE),2,6)))</f>
      </c>
      <c r="H26" s="41">
        <f>'記録入力1'!J28</f>
      </c>
      <c r="I26" s="41">
        <f>IF(H26="","",VLOOKUP('記録入力1'!C28,'初期設定1'!$C$19:$F$43,3,FALSE)&amp;" "&amp;RIGHT('記録入力1'!N28,7))</f>
      </c>
    </row>
    <row r="27" spans="1:9" ht="13.5">
      <c r="A27" s="39" t="e">
        <f>IF(B27="","",'記録入力1'!C29)</f>
        <v>#N/A</v>
      </c>
      <c r="B27" s="40" t="e">
        <f>VLOOKUP($H27,'男子選手'!$B$2:$G$101,6,FALSE)</f>
        <v>#N/A</v>
      </c>
      <c r="C27" s="40">
        <f>IF($H27="","",VLOOKUP($H27,'男子選手'!$B$2:$D$101,2,FALSE))</f>
      </c>
      <c r="D27" s="40">
        <f>IF($H27="","",VLOOKUP($H27,'男子選手'!$B$2:$D$101,3,FALSE))</f>
      </c>
      <c r="E27" s="40">
        <f t="shared" si="0"/>
      </c>
      <c r="F27" s="40">
        <f t="shared" si="1"/>
      </c>
      <c r="G27" s="40">
        <f>IF(H27="","",VALUE(MID(VLOOKUP($H27,'男子選手'!$B$2:$G$101,6,FALSE),2,6)))</f>
      </c>
      <c r="H27" s="41">
        <f>'記録入力1'!J29</f>
      </c>
      <c r="I27" s="41">
        <f>IF(H27="","",VLOOKUP('記録入力1'!C29,'初期設定1'!$C$19:$F$43,3,FALSE)&amp;" "&amp;RIGHT('記録入力1'!N29,7))</f>
      </c>
    </row>
    <row r="28" spans="1:9" ht="13.5">
      <c r="A28" s="39" t="e">
        <f>IF(B28="","",'記録入力1'!C30)</f>
        <v>#N/A</v>
      </c>
      <c r="B28" s="40" t="e">
        <f>VLOOKUP($H28,'男子選手'!$B$2:$G$101,6,FALSE)</f>
        <v>#N/A</v>
      </c>
      <c r="C28" s="40">
        <f>IF($H28="","",VLOOKUP($H28,'男子選手'!$B$2:$D$101,2,FALSE))</f>
      </c>
      <c r="D28" s="40">
        <f>IF($H28="","",VLOOKUP($H28,'男子選手'!$B$2:$D$101,3,FALSE))</f>
      </c>
      <c r="E28" s="40">
        <f t="shared" si="0"/>
      </c>
      <c r="F28" s="40">
        <f t="shared" si="1"/>
      </c>
      <c r="G28" s="40">
        <f>IF(H28="","",VALUE(MID(VLOOKUP($H28,'男子選手'!$B$2:$G$101,6,FALSE),2,6)))</f>
      </c>
      <c r="H28" s="41">
        <f>'記録入力1'!J30</f>
      </c>
      <c r="I28" s="41">
        <f>IF(H28="","",VLOOKUP('記録入力1'!C30,'初期設定1'!$C$19:$F$43,3,FALSE)&amp;" "&amp;RIGHT('記録入力1'!N30,7))</f>
      </c>
    </row>
    <row r="29" spans="1:9" ht="13.5">
      <c r="A29" s="39" t="e">
        <f>IF(B29="","",'記録入力1'!C31)</f>
        <v>#N/A</v>
      </c>
      <c r="B29" s="40" t="e">
        <f>VLOOKUP($H29,'男子選手'!$B$2:$G$101,6,FALSE)</f>
        <v>#N/A</v>
      </c>
      <c r="C29" s="40">
        <f>IF($H29="","",VLOOKUP($H29,'男子選手'!$B$2:$D$101,2,FALSE))</f>
      </c>
      <c r="D29" s="40">
        <f>IF($H29="","",VLOOKUP($H29,'男子選手'!$B$2:$D$101,3,FALSE))</f>
      </c>
      <c r="E29" s="40">
        <f t="shared" si="0"/>
      </c>
      <c r="F29" s="40">
        <f t="shared" si="1"/>
      </c>
      <c r="G29" s="40">
        <f>IF(H29="","",VALUE(MID(VLOOKUP($H29,'男子選手'!$B$2:$G$101,6,FALSE),2,6)))</f>
      </c>
      <c r="H29" s="41">
        <f>'記録入力1'!J31</f>
      </c>
      <c r="I29" s="41">
        <f>IF(H29="","",VLOOKUP('記録入力1'!C31,'初期設定1'!$C$19:$F$43,3,FALSE)&amp;" "&amp;RIGHT('記録入力1'!N31,7))</f>
      </c>
    </row>
    <row r="30" spans="1:9" ht="13.5">
      <c r="A30" s="39" t="e">
        <f>IF(B30="","",'記録入力1'!C32)</f>
        <v>#N/A</v>
      </c>
      <c r="B30" s="40" t="e">
        <f>VLOOKUP($H30,'男子選手'!$B$2:$G$101,6,FALSE)</f>
        <v>#N/A</v>
      </c>
      <c r="C30" s="40">
        <f>IF($H30="","",VLOOKUP($H30,'男子選手'!$B$2:$D$101,2,FALSE))</f>
      </c>
      <c r="D30" s="40">
        <f>IF($H30="","",VLOOKUP($H30,'男子選手'!$B$2:$D$101,3,FALSE))</f>
      </c>
      <c r="E30" s="40">
        <f t="shared" si="0"/>
      </c>
      <c r="F30" s="40">
        <f t="shared" si="1"/>
      </c>
      <c r="G30" s="40">
        <f>IF(H30="","",VALUE(MID(VLOOKUP($H30,'男子選手'!$B$2:$G$101,6,FALSE),2,6)))</f>
      </c>
      <c r="H30" s="41">
        <f>'記録入力1'!J32</f>
      </c>
      <c r="I30" s="41">
        <f>IF(H30="","",VLOOKUP('記録入力1'!C32,'初期設定1'!$C$19:$F$43,3,FALSE)&amp;" "&amp;RIGHT('記録入力1'!N32,7))</f>
      </c>
    </row>
    <row r="31" spans="1:9" ht="13.5">
      <c r="A31" s="39" t="e">
        <f>IF(B31="","",'記録入力1'!C33)</f>
        <v>#N/A</v>
      </c>
      <c r="B31" s="40" t="e">
        <f>VLOOKUP($H31,'男子選手'!$B$2:$G$101,6,FALSE)</f>
        <v>#N/A</v>
      </c>
      <c r="C31" s="40">
        <f>IF($H31="","",VLOOKUP($H31,'男子選手'!$B$2:$D$101,2,FALSE))</f>
      </c>
      <c r="D31" s="40">
        <f>IF($H31="","",VLOOKUP($H31,'男子選手'!$B$2:$D$101,3,FALSE))</f>
      </c>
      <c r="E31" s="40">
        <f t="shared" si="0"/>
      </c>
      <c r="F31" s="40">
        <f t="shared" si="1"/>
      </c>
      <c r="G31" s="40">
        <f>IF(H31="","",VALUE(MID(VLOOKUP($H31,'男子選手'!$B$2:$G$101,6,FALSE),2,6)))</f>
      </c>
      <c r="H31" s="41">
        <f>'記録入力1'!J33</f>
      </c>
      <c r="I31" s="41">
        <f>IF(H31="","",VLOOKUP('記録入力1'!C33,'初期設定1'!$C$19:$F$43,3,FALSE)&amp;" "&amp;RIGHT('記録入力1'!N33,7))</f>
      </c>
    </row>
    <row r="32" spans="1:9" ht="13.5">
      <c r="A32" s="39" t="e">
        <f>IF(B32="","",'記録入力1'!C34)</f>
        <v>#N/A</v>
      </c>
      <c r="B32" s="40" t="e">
        <f>VLOOKUP($H32,'男子選手'!$B$2:$G$101,6,FALSE)</f>
        <v>#N/A</v>
      </c>
      <c r="C32" s="40">
        <f>IF($H32="","",VLOOKUP($H32,'男子選手'!$B$2:$D$101,2,FALSE))</f>
      </c>
      <c r="D32" s="40">
        <f>IF($H32="","",VLOOKUP($H32,'男子選手'!$B$2:$D$101,3,FALSE))</f>
      </c>
      <c r="E32" s="40">
        <f t="shared" si="0"/>
      </c>
      <c r="F32" s="40">
        <f t="shared" si="1"/>
      </c>
      <c r="G32" s="40">
        <f>IF(H32="","",VALUE(MID(VLOOKUP($H32,'男子選手'!$B$2:$G$101,6,FALSE),2,6)))</f>
      </c>
      <c r="H32" s="41">
        <f>'記録入力1'!J34</f>
      </c>
      <c r="I32" s="41">
        <f>IF(H32="","",VLOOKUP('記録入力1'!C34,'初期設定1'!$C$19:$F$43,3,FALSE)&amp;" "&amp;RIGHT('記録入力1'!N34,7))</f>
      </c>
    </row>
    <row r="33" spans="1:9" ht="13.5">
      <c r="A33" s="39" t="e">
        <f>IF(B33="","",'記録入力1'!C35)</f>
        <v>#N/A</v>
      </c>
      <c r="B33" s="40" t="e">
        <f>VLOOKUP($H33,'男子選手'!$B$2:$G$101,6,FALSE)</f>
        <v>#N/A</v>
      </c>
      <c r="C33" s="40">
        <f>IF($H33="","",VLOOKUP($H33,'男子選手'!$B$2:$D$101,2,FALSE))</f>
      </c>
      <c r="D33" s="40">
        <f>IF($H33="","",VLOOKUP($H33,'男子選手'!$B$2:$D$101,3,FALSE))</f>
      </c>
      <c r="E33" s="40">
        <f t="shared" si="0"/>
      </c>
      <c r="F33" s="40">
        <f t="shared" si="1"/>
      </c>
      <c r="G33" s="40">
        <f>IF(H33="","",VALUE(MID(VLOOKUP($H33,'男子選手'!$B$2:$G$101,6,FALSE),2,6)))</f>
      </c>
      <c r="H33" s="41">
        <f>'記録入力1'!J35</f>
      </c>
      <c r="I33" s="41">
        <f>IF(H33="","",VLOOKUP('記録入力1'!C35,'初期設定1'!$C$19:$F$43,3,FALSE)&amp;" "&amp;RIGHT('記録入力1'!N35,7))</f>
      </c>
    </row>
    <row r="34" spans="1:9" ht="13.5">
      <c r="A34" s="39" t="e">
        <f>IF(B34="","",'記録入力1'!C36)</f>
        <v>#N/A</v>
      </c>
      <c r="B34" s="40" t="e">
        <f>VLOOKUP($H34,'男子選手'!$B$2:$G$101,6,FALSE)</f>
        <v>#N/A</v>
      </c>
      <c r="C34" s="40">
        <f>IF($H34="","",VLOOKUP($H34,'男子選手'!$B$2:$D$101,2,FALSE))</f>
      </c>
      <c r="D34" s="40">
        <f>IF($H34="","",VLOOKUP($H34,'男子選手'!$B$2:$D$101,3,FALSE))</f>
      </c>
      <c r="E34" s="40">
        <f t="shared" si="0"/>
      </c>
      <c r="F34" s="40">
        <f t="shared" si="1"/>
      </c>
      <c r="G34" s="40">
        <f>IF(H34="","",VALUE(MID(VLOOKUP($H34,'男子選手'!$B$2:$G$101,6,FALSE),2,6)))</f>
      </c>
      <c r="H34" s="41">
        <f>'記録入力1'!J36</f>
      </c>
      <c r="I34" s="41">
        <f>IF(H34="","",VLOOKUP('記録入力1'!C36,'初期設定1'!$C$19:$F$43,3,FALSE)&amp;" "&amp;RIGHT('記録入力1'!N36,7))</f>
      </c>
    </row>
    <row r="35" spans="1:9" ht="13.5">
      <c r="A35" s="39" t="e">
        <f>IF(B35="","",'記録入力1'!C37)</f>
        <v>#N/A</v>
      </c>
      <c r="B35" s="40" t="e">
        <f>VLOOKUP($H35,'男子選手'!$B$2:$G$101,6,FALSE)</f>
        <v>#N/A</v>
      </c>
      <c r="C35" s="40">
        <f>IF($H35="","",VLOOKUP($H35,'男子選手'!$B$2:$D$101,2,FALSE))</f>
      </c>
      <c r="D35" s="40">
        <f>IF($H35="","",VLOOKUP($H35,'男子選手'!$B$2:$D$101,3,FALSE))</f>
      </c>
      <c r="E35" s="40">
        <f t="shared" si="0"/>
      </c>
      <c r="F35" s="40">
        <f t="shared" si="1"/>
      </c>
      <c r="G35" s="40">
        <f>IF(H35="","",VALUE(MID(VLOOKUP($H35,'男子選手'!$B$2:$G$101,6,FALSE),2,6)))</f>
      </c>
      <c r="H35" s="41">
        <f>'記録入力1'!J37</f>
      </c>
      <c r="I35" s="41">
        <f>IF(H35="","",VLOOKUP('記録入力1'!C37,'初期設定1'!$C$19:$F$43,3,FALSE)&amp;" "&amp;RIGHT('記録入力1'!N37,7))</f>
      </c>
    </row>
    <row r="36" spans="1:9" ht="13.5">
      <c r="A36" s="39" t="e">
        <f>IF(B36="","",'記録入力1'!C38)</f>
        <v>#N/A</v>
      </c>
      <c r="B36" s="40" t="e">
        <f>VLOOKUP($H36,'男子選手'!$B$2:$G$101,6,FALSE)</f>
        <v>#N/A</v>
      </c>
      <c r="C36" s="40">
        <f>IF($H36="","",VLOOKUP($H36,'男子選手'!$B$2:$D$101,2,FALSE))</f>
      </c>
      <c r="D36" s="40">
        <f>IF($H36="","",VLOOKUP($H36,'男子選手'!$B$2:$D$101,3,FALSE))</f>
      </c>
      <c r="E36" s="40">
        <f t="shared" si="0"/>
      </c>
      <c r="F36" s="40">
        <f t="shared" si="1"/>
      </c>
      <c r="G36" s="40">
        <f>IF(H36="","",VALUE(MID(VLOOKUP($H36,'男子選手'!$B$2:$G$101,6,FALSE),2,6)))</f>
      </c>
      <c r="H36" s="41">
        <f>'記録入力1'!J38</f>
      </c>
      <c r="I36" s="41">
        <f>IF(H36="","",VLOOKUP('記録入力1'!C38,'初期設定1'!$C$19:$F$43,3,FALSE)&amp;" "&amp;RIGHT('記録入力1'!N38,7))</f>
      </c>
    </row>
    <row r="37" spans="1:9" ht="13.5">
      <c r="A37" s="39" t="e">
        <f>IF(B37="","",'記録入力1'!C39)</f>
        <v>#N/A</v>
      </c>
      <c r="B37" s="40" t="e">
        <f>VLOOKUP($H37,'男子選手'!$B$2:$G$101,6,FALSE)</f>
        <v>#N/A</v>
      </c>
      <c r="C37" s="40">
        <f>IF($H37="","",VLOOKUP($H37,'男子選手'!$B$2:$D$101,2,FALSE))</f>
      </c>
      <c r="D37" s="40">
        <f>IF($H37="","",VLOOKUP($H37,'男子選手'!$B$2:$D$101,3,FALSE))</f>
      </c>
      <c r="E37" s="40">
        <f t="shared" si="0"/>
      </c>
      <c r="F37" s="40">
        <f t="shared" si="1"/>
      </c>
      <c r="G37" s="40">
        <f>IF(H37="","",VALUE(MID(VLOOKUP($H37,'男子選手'!$B$2:$G$101,6,FALSE),2,6)))</f>
      </c>
      <c r="H37" s="41">
        <f>'記録入力1'!J39</f>
      </c>
      <c r="I37" s="41">
        <f>IF(H37="","",VLOOKUP('記録入力1'!C39,'初期設定1'!$C$19:$F$43,3,FALSE)&amp;" "&amp;RIGHT('記録入力1'!N39,7))</f>
      </c>
    </row>
    <row r="38" spans="1:9" ht="13.5">
      <c r="A38" s="39" t="e">
        <f>IF(B38="","",'記録入力1'!C40)</f>
        <v>#N/A</v>
      </c>
      <c r="B38" s="40" t="e">
        <f>VLOOKUP($H38,'男子選手'!$B$2:$G$101,6,FALSE)</f>
        <v>#N/A</v>
      </c>
      <c r="C38" s="40">
        <f>IF($H38="","",VLOOKUP($H38,'男子選手'!$B$2:$D$101,2,FALSE))</f>
      </c>
      <c r="D38" s="40">
        <f>IF($H38="","",VLOOKUP($H38,'男子選手'!$B$2:$D$101,3,FALSE))</f>
      </c>
      <c r="E38" s="40">
        <f t="shared" si="0"/>
      </c>
      <c r="F38" s="40">
        <f t="shared" si="1"/>
      </c>
      <c r="G38" s="40">
        <f>IF(H38="","",VALUE(MID(VLOOKUP($H38,'男子選手'!$B$2:$G$101,6,FALSE),2,6)))</f>
      </c>
      <c r="H38" s="41">
        <f>'記録入力1'!J40</f>
      </c>
      <c r="I38" s="41">
        <f>IF(H38="","",VLOOKUP('記録入力1'!C40,'初期設定1'!$C$19:$F$43,3,FALSE)&amp;" "&amp;RIGHT('記録入力1'!N40,7))</f>
      </c>
    </row>
    <row r="39" spans="1:9" ht="13.5">
      <c r="A39" s="39" t="e">
        <f>IF(B39="","",'記録入力1'!C41)</f>
        <v>#N/A</v>
      </c>
      <c r="B39" s="40" t="e">
        <f>VLOOKUP($H39,'男子選手'!$B$2:$G$101,6,FALSE)</f>
        <v>#N/A</v>
      </c>
      <c r="C39" s="40">
        <f>IF($H39="","",VLOOKUP($H39,'男子選手'!$B$2:$D$101,2,FALSE))</f>
      </c>
      <c r="D39" s="40">
        <f>IF($H39="","",VLOOKUP($H39,'男子選手'!$B$2:$D$101,3,FALSE))</f>
      </c>
      <c r="E39" s="40">
        <f t="shared" si="0"/>
      </c>
      <c r="F39" s="40">
        <f t="shared" si="1"/>
      </c>
      <c r="G39" s="40">
        <f>IF(H39="","",VALUE(MID(VLOOKUP($H39,'男子選手'!$B$2:$G$101,6,FALSE),2,6)))</f>
      </c>
      <c r="H39" s="41">
        <f>'記録入力1'!J41</f>
      </c>
      <c r="I39" s="41">
        <f>IF(H39="","",VLOOKUP('記録入力1'!C41,'初期設定1'!$C$19:$F$43,3,FALSE)&amp;" "&amp;RIGHT('記録入力1'!N41,7))</f>
      </c>
    </row>
    <row r="40" spans="1:9" ht="13.5">
      <c r="A40" s="39" t="e">
        <f>IF(B40="","",'記録入力1'!C42)</f>
        <v>#N/A</v>
      </c>
      <c r="B40" s="40" t="e">
        <f>VLOOKUP($H40,'男子選手'!$B$2:$G$101,6,FALSE)</f>
        <v>#N/A</v>
      </c>
      <c r="C40" s="40">
        <f>IF($H40="","",VLOOKUP($H40,'男子選手'!$B$2:$D$101,2,FALSE))</f>
      </c>
      <c r="D40" s="40">
        <f>IF($H40="","",VLOOKUP($H40,'男子選手'!$B$2:$D$101,3,FALSE))</f>
      </c>
      <c r="E40" s="40">
        <f t="shared" si="0"/>
      </c>
      <c r="F40" s="40">
        <f t="shared" si="1"/>
      </c>
      <c r="G40" s="40">
        <f>IF(H40="","",VALUE(MID(VLOOKUP($H40,'男子選手'!$B$2:$G$101,6,FALSE),2,6)))</f>
      </c>
      <c r="H40" s="41">
        <f>'記録入力1'!J42</f>
      </c>
      <c r="I40" s="41">
        <f>IF(H40="","",VLOOKUP('記録入力1'!C42,'初期設定1'!$C$19:$F$43,3,FALSE)&amp;" "&amp;RIGHT('記録入力1'!N42,7))</f>
      </c>
    </row>
    <row r="41" spans="1:9" ht="13.5">
      <c r="A41" s="39" t="e">
        <f>IF(B41="","",'記録入力1'!C43)</f>
        <v>#N/A</v>
      </c>
      <c r="B41" s="40" t="e">
        <f>VLOOKUP($H41,'男子選手'!$B$2:$G$101,6,FALSE)</f>
        <v>#N/A</v>
      </c>
      <c r="C41" s="40">
        <f>IF($H41="","",VLOOKUP($H41,'男子選手'!$B$2:$D$101,2,FALSE))</f>
      </c>
      <c r="D41" s="40">
        <f>IF($H41="","",VLOOKUP($H41,'男子選手'!$B$2:$D$101,3,FALSE))</f>
      </c>
      <c r="E41" s="40">
        <f t="shared" si="0"/>
      </c>
      <c r="F41" s="40">
        <f t="shared" si="1"/>
      </c>
      <c r="G41" s="40">
        <f>IF(H41="","",VALUE(MID(VLOOKUP($H41,'男子選手'!$B$2:$G$101,6,FALSE),2,6)))</f>
      </c>
      <c r="H41" s="41">
        <f>'記録入力1'!J43</f>
      </c>
      <c r="I41" s="41">
        <f>IF(H41="","",VLOOKUP('記録入力1'!C43,'初期設定1'!$C$19:$F$43,3,FALSE)&amp;" "&amp;RIGHT('記録入力1'!N43,7))</f>
      </c>
    </row>
    <row r="42" spans="1:9" ht="13.5">
      <c r="A42" s="39" t="e">
        <f>IF(B42="","",'記録入力1'!C44)</f>
        <v>#N/A</v>
      </c>
      <c r="B42" s="40" t="e">
        <f>VLOOKUP($H42,'男子選手'!$B$2:$G$101,6,FALSE)</f>
        <v>#N/A</v>
      </c>
      <c r="C42" s="40">
        <f>IF($H42="","",VLOOKUP($H42,'男子選手'!$B$2:$D$101,2,FALSE))</f>
      </c>
      <c r="D42" s="40">
        <f>IF($H42="","",VLOOKUP($H42,'男子選手'!$B$2:$D$101,3,FALSE))</f>
      </c>
      <c r="E42" s="40">
        <f t="shared" si="0"/>
      </c>
      <c r="F42" s="40">
        <f t="shared" si="1"/>
      </c>
      <c r="G42" s="40">
        <f>IF(H42="","",VALUE(MID(VLOOKUP($H42,'男子選手'!$B$2:$G$101,6,FALSE),2,6)))</f>
      </c>
      <c r="H42" s="41">
        <f>'記録入力1'!J44</f>
      </c>
      <c r="I42" s="41">
        <f>IF(H42="","",VLOOKUP('記録入力1'!C44,'初期設定1'!$C$19:$F$43,3,FALSE)&amp;" "&amp;RIGHT('記録入力1'!N44,7))</f>
      </c>
    </row>
    <row r="43" spans="1:9" ht="13.5">
      <c r="A43" s="39" t="e">
        <f>IF(B43="","",'記録入力1'!C45)</f>
        <v>#N/A</v>
      </c>
      <c r="B43" s="40" t="e">
        <f>VLOOKUP($H43,'男子選手'!$B$2:$G$101,6,FALSE)</f>
        <v>#N/A</v>
      </c>
      <c r="C43" s="40">
        <f>IF($H43="","",VLOOKUP($H43,'男子選手'!$B$2:$D$101,2,FALSE))</f>
      </c>
      <c r="D43" s="40">
        <f>IF($H43="","",VLOOKUP($H43,'男子選手'!$B$2:$D$101,3,FALSE))</f>
      </c>
      <c r="E43" s="40">
        <f t="shared" si="0"/>
      </c>
      <c r="F43" s="40">
        <f t="shared" si="1"/>
      </c>
      <c r="G43" s="40">
        <f>IF(H43="","",VALUE(MID(VLOOKUP($H43,'男子選手'!$B$2:$G$101,6,FALSE),2,6)))</f>
      </c>
      <c r="H43" s="41">
        <f>'記録入力1'!J45</f>
      </c>
      <c r="I43" s="41">
        <f>IF(H43="","",VLOOKUP('記録入力1'!C45,'初期設定1'!$C$19:$F$43,3,FALSE)&amp;" "&amp;RIGHT('記録入力1'!N45,7))</f>
      </c>
    </row>
    <row r="44" spans="1:9" ht="13.5">
      <c r="A44" s="39" t="e">
        <f>IF(B44="","",'記録入力1'!C46)</f>
        <v>#N/A</v>
      </c>
      <c r="B44" s="40" t="e">
        <f>VLOOKUP($H44,'男子選手'!$B$2:$G$101,6,FALSE)</f>
        <v>#N/A</v>
      </c>
      <c r="C44" s="40">
        <f>IF($H44="","",VLOOKUP($H44,'男子選手'!$B$2:$D$101,2,FALSE))</f>
      </c>
      <c r="D44" s="40">
        <f>IF($H44="","",VLOOKUP($H44,'男子選手'!$B$2:$D$101,3,FALSE))</f>
      </c>
      <c r="E44" s="40">
        <f t="shared" si="0"/>
      </c>
      <c r="F44" s="40">
        <f t="shared" si="1"/>
      </c>
      <c r="G44" s="40">
        <f>IF(H44="","",VALUE(MID(VLOOKUP($H44,'男子選手'!$B$2:$G$101,6,FALSE),2,6)))</f>
      </c>
      <c r="H44" s="41">
        <f>'記録入力1'!J46</f>
      </c>
      <c r="I44" s="41">
        <f>IF(H44="","",VLOOKUP('記録入力1'!C46,'初期設定1'!$C$19:$F$43,3,FALSE)&amp;" "&amp;RIGHT('記録入力1'!N46,7))</f>
      </c>
    </row>
    <row r="45" spans="1:9" ht="13.5">
      <c r="A45" s="39" t="e">
        <f>IF(B45="","",'記録入力1'!C47)</f>
        <v>#N/A</v>
      </c>
      <c r="B45" s="40" t="e">
        <f>VLOOKUP($H45,'男子選手'!$B$2:$G$101,6,FALSE)</f>
        <v>#N/A</v>
      </c>
      <c r="C45" s="40">
        <f>IF($H45="","",VLOOKUP($H45,'男子選手'!$B$2:$D$101,2,FALSE))</f>
      </c>
      <c r="D45" s="40">
        <f>IF($H45="","",VLOOKUP($H45,'男子選手'!$B$2:$D$101,3,FALSE))</f>
      </c>
      <c r="E45" s="40">
        <f t="shared" si="0"/>
      </c>
      <c r="F45" s="40">
        <f t="shared" si="1"/>
      </c>
      <c r="G45" s="40">
        <f>IF(H45="","",VALUE(MID(VLOOKUP($H45,'男子選手'!$B$2:$G$101,6,FALSE),2,6)))</f>
      </c>
      <c r="H45" s="41">
        <f>'記録入力1'!J47</f>
      </c>
      <c r="I45" s="41">
        <f>IF(H45="","",VLOOKUP('記録入力1'!C47,'初期設定1'!$C$19:$F$43,3,FALSE)&amp;" "&amp;RIGHT('記録入力1'!N47,7))</f>
      </c>
    </row>
    <row r="46" spans="1:9" ht="13.5">
      <c r="A46" s="39" t="e">
        <f>IF(B46="","",'記録入力1'!C48)</f>
        <v>#N/A</v>
      </c>
      <c r="B46" s="40" t="e">
        <f>VLOOKUP($H46,'男子選手'!$B$2:$G$101,6,FALSE)</f>
        <v>#N/A</v>
      </c>
      <c r="C46" s="40">
        <f>IF($H46="","",VLOOKUP($H46,'男子選手'!$B$2:$D$101,2,FALSE))</f>
      </c>
      <c r="D46" s="40">
        <f>IF($H46="","",VLOOKUP($H46,'男子選手'!$B$2:$D$101,3,FALSE))</f>
      </c>
      <c r="E46" s="40">
        <f t="shared" si="0"/>
      </c>
      <c r="F46" s="40">
        <f t="shared" si="1"/>
      </c>
      <c r="G46" s="40">
        <f>IF(H46="","",VALUE(MID(VLOOKUP($H46,'男子選手'!$B$2:$G$101,6,FALSE),2,6)))</f>
      </c>
      <c r="H46" s="41">
        <f>'記録入力1'!J48</f>
      </c>
      <c r="I46" s="41">
        <f>IF(H46="","",VLOOKUP('記録入力1'!C48,'初期設定1'!$C$19:$F$43,3,FALSE)&amp;" "&amp;RIGHT('記録入力1'!N48,7))</f>
      </c>
    </row>
    <row r="47" spans="1:9" ht="13.5">
      <c r="A47" s="39" t="e">
        <f>IF(B47="","",'記録入力1'!C49)</f>
        <v>#N/A</v>
      </c>
      <c r="B47" s="40" t="e">
        <f>VLOOKUP($H47,'男子選手'!$B$2:$G$101,6,FALSE)</f>
        <v>#N/A</v>
      </c>
      <c r="C47" s="40">
        <f>IF($H47="","",VLOOKUP($H47,'男子選手'!$B$2:$D$101,2,FALSE))</f>
      </c>
      <c r="D47" s="40">
        <f>IF($H47="","",VLOOKUP($H47,'男子選手'!$B$2:$D$101,3,FALSE))</f>
      </c>
      <c r="E47" s="40">
        <f t="shared" si="0"/>
      </c>
      <c r="F47" s="40">
        <f t="shared" si="1"/>
      </c>
      <c r="G47" s="40">
        <f>IF(H47="","",VALUE(MID(VLOOKUP($H47,'男子選手'!$B$2:$G$101,6,FALSE),2,6)))</f>
      </c>
      <c r="H47" s="41">
        <f>'記録入力1'!J49</f>
      </c>
      <c r="I47" s="41">
        <f>IF(H47="","",VLOOKUP('記録入力1'!C49,'初期設定1'!$C$19:$F$43,3,FALSE)&amp;" "&amp;RIGHT('記録入力1'!N49,7))</f>
      </c>
    </row>
    <row r="48" spans="1:9" ht="13.5">
      <c r="A48" s="39" t="e">
        <f>IF(B48="","",'記録入力1'!C50)</f>
        <v>#N/A</v>
      </c>
      <c r="B48" s="40" t="e">
        <f>VLOOKUP($H48,'男子選手'!$B$2:$G$101,6,FALSE)</f>
        <v>#N/A</v>
      </c>
      <c r="C48" s="40">
        <f>IF($H48="","",VLOOKUP($H48,'男子選手'!$B$2:$D$101,2,FALSE))</f>
      </c>
      <c r="D48" s="40">
        <f>IF($H48="","",VLOOKUP($H48,'男子選手'!$B$2:$D$101,3,FALSE))</f>
      </c>
      <c r="E48" s="40">
        <f t="shared" si="0"/>
      </c>
      <c r="F48" s="40">
        <f t="shared" si="1"/>
      </c>
      <c r="G48" s="40">
        <f>IF(H48="","",VALUE(MID(VLOOKUP($H48,'男子選手'!$B$2:$G$101,6,FALSE),2,6)))</f>
      </c>
      <c r="H48" s="41">
        <f>'記録入力1'!J50</f>
      </c>
      <c r="I48" s="41">
        <f>IF(H48="","",VLOOKUP('記録入力1'!C50,'初期設定1'!$C$19:$F$43,3,FALSE)&amp;" "&amp;RIGHT('記録入力1'!N50,7))</f>
      </c>
    </row>
    <row r="49" spans="1:9" ht="13.5">
      <c r="A49" s="39" t="e">
        <f>IF(B49="","",'記録入力1'!C51)</f>
        <v>#N/A</v>
      </c>
      <c r="B49" s="40" t="e">
        <f>VLOOKUP($H49,'男子選手'!$B$2:$G$101,6,FALSE)</f>
        <v>#N/A</v>
      </c>
      <c r="C49" s="40">
        <f>IF($H49="","",VLOOKUP($H49,'男子選手'!$B$2:$D$101,2,FALSE))</f>
      </c>
      <c r="D49" s="40">
        <f>IF($H49="","",VLOOKUP($H49,'男子選手'!$B$2:$D$101,3,FALSE))</f>
      </c>
      <c r="E49" s="40">
        <f t="shared" si="0"/>
      </c>
      <c r="F49" s="40">
        <f t="shared" si="1"/>
      </c>
      <c r="G49" s="40">
        <f>IF(H49="","",VALUE(MID(VLOOKUP($H49,'男子選手'!$B$2:$G$101,6,FALSE),2,6)))</f>
      </c>
      <c r="H49" s="41">
        <f>'記録入力1'!J51</f>
      </c>
      <c r="I49" s="41">
        <f>IF(H49="","",VLOOKUP('記録入力1'!C51,'初期設定1'!$C$19:$F$43,3,FALSE)&amp;" "&amp;RIGHT('記録入力1'!N51,7))</f>
      </c>
    </row>
    <row r="50" spans="1:9" ht="13.5">
      <c r="A50" s="39" t="e">
        <f>IF(B50="","",'記録入力1'!C52)</f>
        <v>#N/A</v>
      </c>
      <c r="B50" s="40" t="e">
        <f>VLOOKUP($H50,'男子選手'!$B$2:$G$101,6,FALSE)</f>
        <v>#N/A</v>
      </c>
      <c r="C50" s="40">
        <f>IF($H50="","",VLOOKUP($H50,'男子選手'!$B$2:$D$101,2,FALSE))</f>
      </c>
      <c r="D50" s="40">
        <f>IF($H50="","",VLOOKUP($H50,'男子選手'!$B$2:$D$101,3,FALSE))</f>
      </c>
      <c r="E50" s="40">
        <f t="shared" si="0"/>
      </c>
      <c r="F50" s="40">
        <f t="shared" si="1"/>
      </c>
      <c r="G50" s="40">
        <f>IF(H50="","",VALUE(MID(VLOOKUP($H50,'男子選手'!$B$2:$G$101,6,FALSE),2,6)))</f>
      </c>
      <c r="H50" s="41">
        <f>'記録入力1'!J52</f>
      </c>
      <c r="I50" s="41">
        <f>IF(H50="","",VLOOKUP('記録入力1'!C52,'初期設定1'!$C$19:$F$43,3,FALSE)&amp;" "&amp;RIGHT('記録入力1'!N52,7))</f>
      </c>
    </row>
    <row r="51" spans="1:9" ht="13.5">
      <c r="A51" s="39" t="e">
        <f>IF(B51="","",'記録入力1'!C53)</f>
        <v>#N/A</v>
      </c>
      <c r="B51" s="40" t="e">
        <f>VLOOKUP($H51,'男子選手'!$B$2:$G$101,6,FALSE)</f>
        <v>#N/A</v>
      </c>
      <c r="C51" s="40">
        <f>IF($H51="","",VLOOKUP($H51,'男子選手'!$B$2:$D$101,2,FALSE))</f>
      </c>
      <c r="D51" s="40">
        <f>IF($H51="","",VLOOKUP($H51,'男子選手'!$B$2:$D$101,3,FALSE))</f>
      </c>
      <c r="E51" s="40">
        <f t="shared" si="0"/>
      </c>
      <c r="F51" s="40">
        <f t="shared" si="1"/>
      </c>
      <c r="G51" s="40">
        <f>IF(H51="","",VALUE(MID(VLOOKUP($H51,'男子選手'!$B$2:$G$101,6,FALSE),2,6)))</f>
      </c>
      <c r="H51" s="41">
        <f>'記録入力1'!J53</f>
      </c>
      <c r="I51" s="41">
        <f>IF(H51="","",VLOOKUP('記録入力1'!C53,'初期設定1'!$C$19:$F$43,3,FALSE)&amp;" "&amp;RIGHT('記録入力1'!N53,7))</f>
      </c>
    </row>
    <row r="52" spans="1:9" ht="13.5">
      <c r="A52" s="39" t="e">
        <f>IF(B52="","",'記録入力1'!C54)</f>
        <v>#N/A</v>
      </c>
      <c r="B52" s="40" t="e">
        <f>VLOOKUP($H52,'女子選手'!$B$2:$G$101,6,FALSE)</f>
        <v>#N/A</v>
      </c>
      <c r="C52" s="40">
        <f>IF($H52="","",VLOOKUP($H52,'女子選手'!$B$2:$D$101,2,FALSE))</f>
      </c>
      <c r="D52" s="40">
        <f>IF($H52="","",VLOOKUP($H52,'女子選手'!$B$2:$D$101,3,FALSE))</f>
      </c>
      <c r="E52" s="40">
        <f aca="true" t="shared" si="2" ref="E52:E66">IF(H52="","",2)</f>
      </c>
      <c r="F52" s="40">
        <f aca="true" t="shared" si="3" ref="F52:F67">IF(H52="","",2)</f>
      </c>
      <c r="G52" s="40">
        <f>IF(H52="","",VALUE(MID(VLOOKUP($H52,'女子選手'!$B$2:$G$101,6,FALSE),2,6)))</f>
      </c>
      <c r="H52" s="41">
        <f>'記録入力1'!J54</f>
      </c>
      <c r="I52" s="41">
        <f>IF(H52="","",VLOOKUP('記録入力1'!C54,'初期設定1'!$C$19:$F$43,3,FALSE)&amp;" "&amp;RIGHT('記録入力1'!N54,5))</f>
      </c>
    </row>
    <row r="53" spans="1:9" ht="13.5">
      <c r="A53" s="39" t="e">
        <f>IF(B53="","",'記録入力1'!C55)</f>
        <v>#N/A</v>
      </c>
      <c r="B53" s="40" t="e">
        <f>VLOOKUP($H53,'女子選手'!$B$2:$G$101,6,FALSE)</f>
        <v>#N/A</v>
      </c>
      <c r="C53" s="40">
        <f>IF($H53="","",VLOOKUP($H53,'女子選手'!$B$2:$D$101,2,FALSE))</f>
      </c>
      <c r="D53" s="40">
        <f>IF($H53="","",VLOOKUP($H53,'女子選手'!$B$2:$D$101,3,FALSE))</f>
      </c>
      <c r="E53" s="40">
        <f t="shared" si="2"/>
      </c>
      <c r="F53" s="40">
        <f t="shared" si="3"/>
      </c>
      <c r="G53" s="40">
        <f>IF(H53="","",VALUE(MID(VLOOKUP($H53,'女子選手'!$B$2:$G$101,6,FALSE),2,6)))</f>
      </c>
      <c r="H53" s="41">
        <f>'記録入力1'!J55</f>
      </c>
      <c r="I53" s="41">
        <f>IF(H53="","",VLOOKUP('記録入力1'!C55,'初期設定1'!$C$19:$F$43,3,FALSE)&amp;" "&amp;RIGHT('記録入力1'!N55,5))</f>
      </c>
    </row>
    <row r="54" spans="1:9" ht="13.5">
      <c r="A54" s="39" t="e">
        <f>IF(B54="","",'記録入力1'!C56)</f>
        <v>#N/A</v>
      </c>
      <c r="B54" s="40" t="e">
        <f>VLOOKUP($H54,'女子選手'!$B$2:$G$101,6,FALSE)</f>
        <v>#N/A</v>
      </c>
      <c r="C54" s="40">
        <f>IF($H54="","",VLOOKUP($H54,'女子選手'!$B$2:$D$101,2,FALSE))</f>
      </c>
      <c r="D54" s="40">
        <f>IF($H54="","",VLOOKUP($H54,'女子選手'!$B$2:$D$101,3,FALSE))</f>
      </c>
      <c r="E54" s="40">
        <f t="shared" si="2"/>
      </c>
      <c r="F54" s="40">
        <f t="shared" si="3"/>
      </c>
      <c r="G54" s="40">
        <f>IF(H54="","",VALUE(MID(VLOOKUP($H54,'女子選手'!$B$2:$G$101,6,FALSE),2,6)))</f>
      </c>
      <c r="H54" s="41">
        <f>'記録入力1'!J56</f>
      </c>
      <c r="I54" s="41">
        <f>IF(H54="","",VLOOKUP('記録入力1'!C56,'初期設定1'!$C$19:$F$43,3,FALSE)&amp;" "&amp;RIGHT('記録入力1'!N56,5))</f>
      </c>
    </row>
    <row r="55" spans="1:9" ht="13.5">
      <c r="A55" s="39" t="e">
        <f>IF(B55="","",'記録入力1'!C57)</f>
        <v>#N/A</v>
      </c>
      <c r="B55" s="40" t="e">
        <f>VLOOKUP($H55,'女子選手'!$B$2:$G$101,6,FALSE)</f>
        <v>#N/A</v>
      </c>
      <c r="C55" s="40">
        <f>IF($H55="","",VLOOKUP($H55,'女子選手'!$B$2:$D$101,2,FALSE))</f>
      </c>
      <c r="D55" s="40">
        <f>IF($H55="","",VLOOKUP($H55,'女子選手'!$B$2:$D$101,3,FALSE))</f>
      </c>
      <c r="E55" s="40">
        <f t="shared" si="2"/>
      </c>
      <c r="F55" s="40">
        <f t="shared" si="3"/>
      </c>
      <c r="G55" s="40">
        <f>IF(H55="","",VALUE(MID(VLOOKUP($H55,'女子選手'!$B$2:$G$101,6,FALSE),2,6)))</f>
      </c>
      <c r="H55" s="41">
        <f>'記録入力1'!J57</f>
      </c>
      <c r="I55" s="41">
        <f>IF(H55="","",VLOOKUP('記録入力1'!C57,'初期設定1'!$C$19:$F$43,3,FALSE)&amp;" "&amp;RIGHT('記録入力1'!N57,5))</f>
      </c>
    </row>
    <row r="56" spans="1:9" ht="13.5">
      <c r="A56" s="39" t="e">
        <f>IF(B56="","",'記録入力1'!C58)</f>
        <v>#N/A</v>
      </c>
      <c r="B56" s="40" t="e">
        <f>VLOOKUP($H56,'女子選手'!$B$2:$G$101,6,FALSE)</f>
        <v>#N/A</v>
      </c>
      <c r="C56" s="40">
        <f>IF($H56="","",VLOOKUP($H56,'女子選手'!$B$2:$D$101,2,FALSE))</f>
      </c>
      <c r="D56" s="40">
        <f>IF($H56="","",VLOOKUP($H56,'女子選手'!$B$2:$D$101,3,FALSE))</f>
      </c>
      <c r="E56" s="40">
        <f t="shared" si="2"/>
      </c>
      <c r="F56" s="40">
        <f t="shared" si="3"/>
      </c>
      <c r="G56" s="40">
        <f>IF(H56="","",VALUE(MID(VLOOKUP($H56,'女子選手'!$B$2:$G$101,6,FALSE),2,6)))</f>
      </c>
      <c r="H56" s="41">
        <f>'記録入力1'!J58</f>
      </c>
      <c r="I56" s="41">
        <f>IF(H56="","",VLOOKUP('記録入力1'!C58,'初期設定1'!$C$19:$F$43,3,FALSE)&amp;" "&amp;RIGHT('記録入力1'!N58,5))</f>
      </c>
    </row>
    <row r="57" spans="1:9" ht="13.5">
      <c r="A57" s="39" t="e">
        <f>IF(B57="","",'記録入力1'!C59)</f>
        <v>#N/A</v>
      </c>
      <c r="B57" s="40" t="e">
        <f>VLOOKUP($H57,'女子選手'!$B$2:$G$101,6,FALSE)</f>
        <v>#N/A</v>
      </c>
      <c r="C57" s="40">
        <f>IF($H57="","",VLOOKUP($H57,'女子選手'!$B$2:$D$101,2,FALSE))</f>
      </c>
      <c r="D57" s="40">
        <f>IF($H57="","",VLOOKUP($H57,'女子選手'!$B$2:$D$101,3,FALSE))</f>
      </c>
      <c r="E57" s="40">
        <f t="shared" si="2"/>
      </c>
      <c r="F57" s="40">
        <f t="shared" si="3"/>
      </c>
      <c r="G57" s="40">
        <f>IF(H57="","",VALUE(MID(VLOOKUP($H57,'女子選手'!$B$2:$G$101,6,FALSE),2,6)))</f>
      </c>
      <c r="H57" s="41">
        <f>'記録入力1'!J59</f>
      </c>
      <c r="I57" s="41">
        <f>IF(H57="","",VLOOKUP('記録入力1'!C59,'初期設定1'!$C$19:$F$43,3,FALSE)&amp;" "&amp;RIGHT('記録入力1'!N59,5))</f>
      </c>
    </row>
    <row r="58" spans="1:9" ht="13.5">
      <c r="A58" s="39" t="e">
        <f>IF(B58="","",'記録入力1'!C60)</f>
        <v>#N/A</v>
      </c>
      <c r="B58" s="40" t="e">
        <f>VLOOKUP($H58,'女子選手'!$B$2:$G$101,6,FALSE)</f>
        <v>#N/A</v>
      </c>
      <c r="C58" s="40">
        <f>IF($H58="","",VLOOKUP($H58,'女子選手'!$B$2:$D$101,2,FALSE))</f>
      </c>
      <c r="D58" s="40">
        <f>IF($H58="","",VLOOKUP($H58,'女子選手'!$B$2:$D$101,3,FALSE))</f>
      </c>
      <c r="E58" s="40">
        <f t="shared" si="2"/>
      </c>
      <c r="F58" s="40">
        <f t="shared" si="3"/>
      </c>
      <c r="G58" s="40">
        <f>IF(H58="","",VALUE(MID(VLOOKUP($H58,'女子選手'!$B$2:$G$101,6,FALSE),2,6)))</f>
      </c>
      <c r="H58" s="41">
        <f>'記録入力1'!J60</f>
      </c>
      <c r="I58" s="41">
        <f>IF(H58="","",VLOOKUP('記録入力1'!C60,'初期設定1'!$C$19:$F$43,3,FALSE)&amp;" "&amp;RIGHT('記録入力1'!N60,5))</f>
      </c>
    </row>
    <row r="59" spans="1:9" ht="13.5">
      <c r="A59" s="39" t="e">
        <f>IF(B59="","",'記録入力1'!C61)</f>
        <v>#N/A</v>
      </c>
      <c r="B59" s="40" t="e">
        <f>VLOOKUP($H59,'女子選手'!$B$2:$G$101,6,FALSE)</f>
        <v>#N/A</v>
      </c>
      <c r="C59" s="40">
        <f>IF($H59="","",VLOOKUP($H59,'女子選手'!$B$2:$D$101,2,FALSE))</f>
      </c>
      <c r="D59" s="40">
        <f>IF($H59="","",VLOOKUP($H59,'女子選手'!$B$2:$D$101,3,FALSE))</f>
      </c>
      <c r="E59" s="40">
        <f t="shared" si="2"/>
      </c>
      <c r="F59" s="40">
        <f t="shared" si="3"/>
      </c>
      <c r="G59" s="40">
        <f>IF(H59="","",VALUE(MID(VLOOKUP($H59,'女子選手'!$B$2:$G$101,6,FALSE),2,6)))</f>
      </c>
      <c r="H59" s="41">
        <f>'記録入力1'!J61</f>
      </c>
      <c r="I59" s="41">
        <f>IF(H59="","",VLOOKUP('記録入力1'!C61,'初期設定1'!$C$19:$F$43,3,FALSE)&amp;" "&amp;RIGHT('記録入力1'!N61,5))</f>
      </c>
    </row>
    <row r="60" spans="1:9" ht="13.5">
      <c r="A60" s="39" t="e">
        <f>IF(B60="","",'記録入力1'!C62)</f>
        <v>#N/A</v>
      </c>
      <c r="B60" s="40" t="e">
        <f>VLOOKUP($H60,'女子選手'!$B$2:$G$101,6,FALSE)</f>
        <v>#N/A</v>
      </c>
      <c r="C60" s="40">
        <f>IF($H60="","",VLOOKUP($H60,'女子選手'!$B$2:$D$101,2,FALSE))</f>
      </c>
      <c r="D60" s="40">
        <f>IF($H60="","",VLOOKUP($H60,'女子選手'!$B$2:$D$101,3,FALSE))</f>
      </c>
      <c r="E60" s="40">
        <f t="shared" si="2"/>
      </c>
      <c r="F60" s="40">
        <f t="shared" si="3"/>
      </c>
      <c r="G60" s="40">
        <f>IF(H60="","",VALUE(MID(VLOOKUP($H60,'女子選手'!$B$2:$G$101,6,FALSE),2,6)))</f>
      </c>
      <c r="H60" s="41">
        <f>'記録入力1'!J62</f>
      </c>
      <c r="I60" s="41">
        <f>IF(H60="","",VLOOKUP('記録入力1'!C62,'初期設定1'!$C$19:$F$43,3,FALSE)&amp;" "&amp;RIGHT('記録入力1'!N62,5))</f>
      </c>
    </row>
    <row r="61" spans="1:9" ht="13.5">
      <c r="A61" s="39" t="e">
        <f>IF(B61="","",'記録入力1'!C63)</f>
        <v>#N/A</v>
      </c>
      <c r="B61" s="40" t="e">
        <f>VLOOKUP($H61,'女子選手'!$B$2:$G$101,6,FALSE)</f>
        <v>#N/A</v>
      </c>
      <c r="C61" s="40">
        <f>IF($H61="","",VLOOKUP($H61,'女子選手'!$B$2:$D$101,2,FALSE))</f>
      </c>
      <c r="D61" s="40">
        <f>IF($H61="","",VLOOKUP($H61,'女子選手'!$B$2:$D$101,3,FALSE))</f>
      </c>
      <c r="E61" s="40">
        <f t="shared" si="2"/>
      </c>
      <c r="F61" s="40">
        <f t="shared" si="3"/>
      </c>
      <c r="G61" s="40">
        <f>IF(H61="","",VALUE(MID(VLOOKUP($H61,'女子選手'!$B$2:$G$101,6,FALSE),2,6)))</f>
      </c>
      <c r="H61" s="41">
        <f>'記録入力1'!J63</f>
      </c>
      <c r="I61" s="41">
        <f>IF(H61="","",VLOOKUP('記録入力1'!C63,'初期設定1'!$C$19:$F$43,3,FALSE)&amp;" "&amp;RIGHT('記録入力1'!N63,5))</f>
      </c>
    </row>
    <row r="62" spans="1:9" ht="13.5">
      <c r="A62" s="39" t="e">
        <f>IF(B62="","",'記録入力1'!C64)</f>
        <v>#N/A</v>
      </c>
      <c r="B62" s="40" t="e">
        <f>VLOOKUP($H62,'女子選手'!$B$2:$G$101,6,FALSE)</f>
        <v>#N/A</v>
      </c>
      <c r="C62" s="40">
        <f>IF($H62="","",VLOOKUP($H62,'女子選手'!$B$2:$D$101,2,FALSE))</f>
      </c>
      <c r="D62" s="40">
        <f>IF($H62="","",VLOOKUP($H62,'女子選手'!$B$2:$D$101,3,FALSE))</f>
      </c>
      <c r="E62" s="40">
        <f t="shared" si="2"/>
      </c>
      <c r="F62" s="40">
        <f t="shared" si="3"/>
      </c>
      <c r="G62" s="40">
        <f>IF(H62="","",VALUE(MID(VLOOKUP($H62,'女子選手'!$B$2:$G$101,6,FALSE),2,6)))</f>
      </c>
      <c r="H62" s="41">
        <f>'記録入力1'!J64</f>
      </c>
      <c r="I62" s="41">
        <f>IF(H62="","",VLOOKUP('記録入力1'!C64,'初期設定1'!$C$19:$F$43,3,FALSE)&amp;" "&amp;RIGHT('記録入力1'!N64,5))</f>
      </c>
    </row>
    <row r="63" spans="1:9" ht="13.5">
      <c r="A63" s="39" t="e">
        <f>IF(B63="","",'記録入力1'!C65)</f>
        <v>#N/A</v>
      </c>
      <c r="B63" s="40" t="e">
        <f>VLOOKUP($H63,'女子選手'!$B$2:$G$101,6,FALSE)</f>
        <v>#N/A</v>
      </c>
      <c r="C63" s="40">
        <f>IF($H63="","",VLOOKUP($H63,'女子選手'!$B$2:$D$101,2,FALSE))</f>
      </c>
      <c r="D63" s="40">
        <f>IF($H63="","",VLOOKUP($H63,'女子選手'!$B$2:$D$101,3,FALSE))</f>
      </c>
      <c r="E63" s="40">
        <f t="shared" si="2"/>
      </c>
      <c r="F63" s="40">
        <f t="shared" si="3"/>
      </c>
      <c r="G63" s="40">
        <f>IF(H63="","",VALUE(MID(VLOOKUP($H63,'女子選手'!$B$2:$G$101,6,FALSE),2,6)))</f>
      </c>
      <c r="H63" s="41">
        <f>'記録入力1'!J65</f>
      </c>
      <c r="I63" s="41">
        <f>IF(H63="","",VLOOKUP('記録入力1'!C65,'初期設定1'!$C$19:$F$43,3,FALSE)&amp;" "&amp;RIGHT('記録入力1'!N65,5))</f>
      </c>
    </row>
    <row r="64" spans="1:9" ht="13.5">
      <c r="A64" s="39" t="e">
        <f>IF(B64="","",'記録入力1'!C66)</f>
        <v>#N/A</v>
      </c>
      <c r="B64" s="40" t="e">
        <f>VLOOKUP($H64,'女子選手'!$B$2:$G$101,6,FALSE)</f>
        <v>#N/A</v>
      </c>
      <c r="C64" s="40">
        <f>IF($H64="","",VLOOKUP($H64,'女子選手'!$B$2:$D$101,2,FALSE))</f>
      </c>
      <c r="D64" s="40">
        <f>IF($H64="","",VLOOKUP($H64,'女子選手'!$B$2:$D$101,3,FALSE))</f>
      </c>
      <c r="E64" s="40">
        <f t="shared" si="2"/>
      </c>
      <c r="F64" s="40">
        <f t="shared" si="3"/>
      </c>
      <c r="G64" s="40">
        <f>IF(H64="","",VALUE(MID(VLOOKUP($H64,'女子選手'!$B$2:$G$101,6,FALSE),2,6)))</f>
      </c>
      <c r="H64" s="41">
        <f>'記録入力1'!J66</f>
      </c>
      <c r="I64" s="41">
        <f>IF(H64="","",VLOOKUP('記録入力1'!C66,'初期設定1'!$C$19:$F$43,3,FALSE)&amp;" "&amp;RIGHT('記録入力1'!N66,5))</f>
      </c>
    </row>
    <row r="65" spans="1:9" ht="13.5">
      <c r="A65" s="39" t="e">
        <f>IF(B65="","",'記録入力1'!C67)</f>
        <v>#N/A</v>
      </c>
      <c r="B65" s="40" t="e">
        <f>VLOOKUP($H65,'女子選手'!$B$2:$G$101,6,FALSE)</f>
        <v>#N/A</v>
      </c>
      <c r="C65" s="40">
        <f>IF($H65="","",VLOOKUP($H65,'女子選手'!$B$2:$D$101,2,FALSE))</f>
      </c>
      <c r="D65" s="40">
        <f>IF($H65="","",VLOOKUP($H65,'女子選手'!$B$2:$D$101,3,FALSE))</f>
      </c>
      <c r="E65" s="40">
        <f t="shared" si="2"/>
      </c>
      <c r="F65" s="40">
        <f t="shared" si="3"/>
      </c>
      <c r="G65" s="40">
        <f>IF(H65="","",VALUE(MID(VLOOKUP($H65,'女子選手'!$B$2:$G$101,6,FALSE),2,6)))</f>
      </c>
      <c r="H65" s="41">
        <f>'記録入力1'!J67</f>
      </c>
      <c r="I65" s="41">
        <f>IF(H65="","",VLOOKUP('記録入力1'!C67,'初期設定1'!$C$19:$F$43,3,FALSE)&amp;" "&amp;RIGHT('記録入力1'!N67,5))</f>
      </c>
    </row>
    <row r="66" spans="1:9" ht="13.5">
      <c r="A66" s="39" t="e">
        <f>IF(B66="","",'記録入力1'!C68)</f>
        <v>#N/A</v>
      </c>
      <c r="B66" s="40" t="e">
        <f>VLOOKUP($H66,'女子選手'!$B$2:$G$101,6,FALSE)</f>
        <v>#N/A</v>
      </c>
      <c r="C66" s="40">
        <f>IF($H66="","",VLOOKUP($H66,'女子選手'!$B$2:$D$101,2,FALSE))</f>
      </c>
      <c r="D66" s="40">
        <f>IF($H66="","",VLOOKUP($H66,'女子選手'!$B$2:$D$101,3,FALSE))</f>
      </c>
      <c r="E66" s="40">
        <f t="shared" si="2"/>
      </c>
      <c r="F66" s="40">
        <f t="shared" si="3"/>
      </c>
      <c r="G66" s="40">
        <f>IF(H66="","",VALUE(MID(VLOOKUP($H66,'女子選手'!$B$2:$G$101,6,FALSE),2,6)))</f>
      </c>
      <c r="H66" s="41">
        <f>'記録入力1'!J68</f>
      </c>
      <c r="I66" s="41">
        <f>IF(H66="","",VLOOKUP('記録入力1'!C68,'初期設定1'!$C$19:$F$43,3,FALSE)&amp;" "&amp;RIGHT('記録入力1'!N68,5))</f>
      </c>
    </row>
    <row r="67" spans="1:9" ht="13.5">
      <c r="A67" s="39" t="e">
        <f>IF(B67="","",'記録入力1'!C69)</f>
        <v>#N/A</v>
      </c>
      <c r="B67" s="40" t="e">
        <f>VLOOKUP($H67,'女子選手'!$B$2:$G$101,6,FALSE)</f>
        <v>#N/A</v>
      </c>
      <c r="C67" s="40">
        <f>IF($H67="","",VLOOKUP($H67,'女子選手'!$B$2:$D$101,2,FALSE))</f>
      </c>
      <c r="D67" s="40">
        <f>IF($H67="","",VLOOKUP($H67,'女子選手'!$B$2:$D$101,3,FALSE))</f>
      </c>
      <c r="E67" s="40">
        <f aca="true" t="shared" si="4" ref="E67:E87">IF(H67="","",2)</f>
      </c>
      <c r="F67" s="40">
        <f t="shared" si="3"/>
      </c>
      <c r="G67" s="40">
        <f>IF(H67="","",VALUE(MID(VLOOKUP($H67,'女子選手'!$B$2:$G$101,6,FALSE),2,6)))</f>
      </c>
      <c r="H67" s="41">
        <f>'記録入力1'!J69</f>
      </c>
      <c r="I67" s="41">
        <f>IF(H67="","",VLOOKUP('記録入力1'!C69,'初期設定1'!$C$19:$F$43,3,FALSE)&amp;" "&amp;RIGHT('記録入力1'!N69,5))</f>
      </c>
    </row>
    <row r="68" spans="1:9" ht="13.5">
      <c r="A68" s="39" t="e">
        <f>IF(B68="","",'記録入力1'!C70)</f>
        <v>#N/A</v>
      </c>
      <c r="B68" s="40" t="e">
        <f>VLOOKUP($H68,'女子選手'!$B$2:$G$101,6,FALSE)</f>
        <v>#N/A</v>
      </c>
      <c r="C68" s="40">
        <f>IF($H68="","",VLOOKUP($H68,'女子選手'!$B$2:$D$101,2,FALSE))</f>
      </c>
      <c r="D68" s="40">
        <f>IF($H68="","",VLOOKUP($H68,'女子選手'!$B$2:$D$101,3,FALSE))</f>
      </c>
      <c r="E68" s="40">
        <f t="shared" si="4"/>
      </c>
      <c r="F68" s="40">
        <f aca="true" t="shared" si="5" ref="F68:F87">IF(H68="","",2)</f>
      </c>
      <c r="G68" s="40">
        <f>IF(H68="","",VALUE(MID(VLOOKUP($H68,'女子選手'!$B$2:$G$101,6,FALSE),2,6)))</f>
      </c>
      <c r="H68" s="41">
        <f>'記録入力1'!J70</f>
      </c>
      <c r="I68" s="41">
        <f>IF(H68="","",VLOOKUP('記録入力1'!C70,'初期設定1'!$C$19:$F$43,3,FALSE)&amp;" "&amp;RIGHT('記録入力1'!N70,5))</f>
      </c>
    </row>
    <row r="69" spans="1:9" ht="13.5">
      <c r="A69" s="39" t="e">
        <f>IF(B69="","",'記録入力1'!C71)</f>
        <v>#N/A</v>
      </c>
      <c r="B69" s="40" t="e">
        <f>VLOOKUP($H69,'女子選手'!$B$2:$G$101,6,FALSE)</f>
        <v>#N/A</v>
      </c>
      <c r="C69" s="40">
        <f>IF($H69="","",VLOOKUP($H69,'女子選手'!$B$2:$D$101,2,FALSE))</f>
      </c>
      <c r="D69" s="40">
        <f>IF($H69="","",VLOOKUP($H69,'女子選手'!$B$2:$D$101,3,FALSE))</f>
      </c>
      <c r="E69" s="40">
        <f t="shared" si="4"/>
      </c>
      <c r="F69" s="40">
        <f t="shared" si="5"/>
      </c>
      <c r="G69" s="40">
        <f>IF(H69="","",VALUE(MID(VLOOKUP($H69,'女子選手'!$B$2:$G$101,6,FALSE),2,6)))</f>
      </c>
      <c r="H69" s="41">
        <f>'記録入力1'!J71</f>
      </c>
      <c r="I69" s="41">
        <f>IF(H69="","",VLOOKUP('記録入力1'!C71,'初期設定1'!$C$19:$F$43,3,FALSE)&amp;" "&amp;RIGHT('記録入力1'!N71,5))</f>
      </c>
    </row>
    <row r="70" spans="1:9" ht="13.5">
      <c r="A70" s="39" t="e">
        <f>IF(B70="","",'記録入力1'!C72)</f>
        <v>#N/A</v>
      </c>
      <c r="B70" s="40" t="e">
        <f>VLOOKUP($H70,'女子選手'!$B$2:$G$101,6,FALSE)</f>
        <v>#N/A</v>
      </c>
      <c r="C70" s="40">
        <f>IF($H70="","",VLOOKUP($H70,'女子選手'!$B$2:$D$101,2,FALSE))</f>
      </c>
      <c r="D70" s="40">
        <f>IF($H70="","",VLOOKUP($H70,'女子選手'!$B$2:$D$101,3,FALSE))</f>
      </c>
      <c r="E70" s="40">
        <f t="shared" si="4"/>
      </c>
      <c r="F70" s="40">
        <f t="shared" si="5"/>
      </c>
      <c r="G70" s="40">
        <f>IF(H70="","",VALUE(MID(VLOOKUP($H70,'女子選手'!$B$2:$G$101,6,FALSE),2,6)))</f>
      </c>
      <c r="H70" s="41">
        <f>'記録入力1'!J72</f>
      </c>
      <c r="I70" s="41">
        <f>IF(H70="","",VLOOKUP('記録入力1'!C72,'初期設定1'!$C$19:$F$43,3,FALSE)&amp;" "&amp;RIGHT('記録入力1'!N72,5))</f>
      </c>
    </row>
    <row r="71" spans="1:9" ht="13.5">
      <c r="A71" s="39" t="e">
        <f>IF(B71="","",'記録入力1'!C73)</f>
        <v>#N/A</v>
      </c>
      <c r="B71" s="40" t="e">
        <f>VLOOKUP($H71,'女子選手'!$B$2:$G$101,6,FALSE)</f>
        <v>#N/A</v>
      </c>
      <c r="C71" s="40">
        <f>IF($H71="","",VLOOKUP($H71,'女子選手'!$B$2:$D$101,2,FALSE))</f>
      </c>
      <c r="D71" s="40">
        <f>IF($H71="","",VLOOKUP($H71,'女子選手'!$B$2:$D$101,3,FALSE))</f>
      </c>
      <c r="E71" s="40">
        <f t="shared" si="4"/>
      </c>
      <c r="F71" s="40">
        <f t="shared" si="5"/>
      </c>
      <c r="G71" s="40">
        <f>IF(H71="","",VALUE(MID(VLOOKUP($H71,'女子選手'!$B$2:$G$101,6,FALSE),2,6)))</f>
      </c>
      <c r="H71" s="41">
        <f>'記録入力1'!J73</f>
      </c>
      <c r="I71" s="41">
        <f>IF(H71="","",VLOOKUP('記録入力1'!C73,'初期設定1'!$C$19:$F$43,3,FALSE)&amp;" "&amp;RIGHT('記録入力1'!N73,5))</f>
      </c>
    </row>
    <row r="72" spans="1:9" ht="13.5">
      <c r="A72" s="39" t="e">
        <f>IF(B72="","",'記録入力1'!C74)</f>
        <v>#N/A</v>
      </c>
      <c r="B72" s="40" t="e">
        <f>VLOOKUP($H72,'女子選手'!$B$2:$G$101,6,FALSE)</f>
        <v>#N/A</v>
      </c>
      <c r="C72" s="40">
        <f>IF($H72="","",VLOOKUP($H72,'女子選手'!$B$2:$D$101,2,FALSE))</f>
      </c>
      <c r="D72" s="40">
        <f>IF($H72="","",VLOOKUP($H72,'女子選手'!$B$2:$D$101,3,FALSE))</f>
      </c>
      <c r="E72" s="40">
        <f t="shared" si="4"/>
      </c>
      <c r="F72" s="40">
        <f t="shared" si="5"/>
      </c>
      <c r="G72" s="40">
        <f>IF(H72="","",VALUE(MID(VLOOKUP($H72,'女子選手'!$B$2:$G$101,6,FALSE),2,6)))</f>
      </c>
      <c r="H72" s="41">
        <f>'記録入力1'!J74</f>
      </c>
      <c r="I72" s="41">
        <f>IF(H72="","",VLOOKUP('記録入力1'!C74,'初期設定1'!$C$19:$F$43,3,FALSE)&amp;" "&amp;RIGHT('記録入力1'!N74,7))</f>
      </c>
    </row>
    <row r="73" spans="1:9" ht="13.5">
      <c r="A73" s="39" t="e">
        <f>IF(B73="","",'記録入力1'!C75)</f>
        <v>#N/A</v>
      </c>
      <c r="B73" s="40" t="e">
        <f>VLOOKUP($H73,'女子選手'!$B$2:$G$101,6,FALSE)</f>
        <v>#N/A</v>
      </c>
      <c r="C73" s="40">
        <f>IF($H73="","",VLOOKUP($H73,'女子選手'!$B$2:$D$101,2,FALSE))</f>
      </c>
      <c r="D73" s="40">
        <f>IF($H73="","",VLOOKUP($H73,'女子選手'!$B$2:$D$101,3,FALSE))</f>
      </c>
      <c r="E73" s="40">
        <f t="shared" si="4"/>
      </c>
      <c r="F73" s="40">
        <f t="shared" si="5"/>
      </c>
      <c r="G73" s="40">
        <f>IF(H73="","",VALUE(MID(VLOOKUP($H73,'女子選手'!$B$2:$G$101,6,FALSE),2,6)))</f>
      </c>
      <c r="H73" s="41">
        <f>'記録入力1'!J75</f>
      </c>
      <c r="I73" s="41">
        <f>IF(H73="","",VLOOKUP('記録入力1'!C75,'初期設定1'!$C$19:$F$43,3,FALSE)&amp;" "&amp;RIGHT('記録入力1'!N75,7))</f>
      </c>
    </row>
    <row r="74" spans="1:9" ht="13.5">
      <c r="A74" s="39" t="e">
        <f>IF(B74="","",'記録入力1'!C76)</f>
        <v>#N/A</v>
      </c>
      <c r="B74" s="40" t="e">
        <f>VLOOKUP($H74,'女子選手'!$B$2:$G$101,6,FALSE)</f>
        <v>#N/A</v>
      </c>
      <c r="C74" s="40">
        <f>IF($H74="","",VLOOKUP($H74,'女子選手'!$B$2:$D$101,2,FALSE))</f>
      </c>
      <c r="D74" s="40">
        <f>IF($H74="","",VLOOKUP($H74,'女子選手'!$B$2:$D$101,3,FALSE))</f>
      </c>
      <c r="E74" s="40">
        <f t="shared" si="4"/>
      </c>
      <c r="F74" s="40">
        <f t="shared" si="5"/>
      </c>
      <c r="G74" s="40">
        <f>IF(H74="","",VALUE(MID(VLOOKUP($H74,'女子選手'!$B$2:$G$101,6,FALSE),2,6)))</f>
      </c>
      <c r="H74" s="41">
        <f>'記録入力1'!J76</f>
      </c>
      <c r="I74" s="41">
        <f>IF(H74="","",VLOOKUP('記録入力1'!C76,'初期設定1'!$C$19:$F$43,3,FALSE)&amp;" "&amp;RIGHT('記録入力1'!N76,7))</f>
      </c>
    </row>
    <row r="75" spans="1:9" ht="13.5">
      <c r="A75" s="39" t="e">
        <f>IF(B75="","",'記録入力1'!C77)</f>
        <v>#N/A</v>
      </c>
      <c r="B75" s="40" t="e">
        <f>VLOOKUP($H75,'女子選手'!$B$2:$G$101,6,FALSE)</f>
        <v>#N/A</v>
      </c>
      <c r="C75" s="40">
        <f>IF($H75="","",VLOOKUP($H75,'女子選手'!$B$2:$D$101,2,FALSE))</f>
      </c>
      <c r="D75" s="40">
        <f>IF($H75="","",VLOOKUP($H75,'女子選手'!$B$2:$D$101,3,FALSE))</f>
      </c>
      <c r="E75" s="40">
        <f t="shared" si="4"/>
      </c>
      <c r="F75" s="40">
        <f t="shared" si="5"/>
      </c>
      <c r="G75" s="40">
        <f>IF(H75="","",VALUE(MID(VLOOKUP($H75,'女子選手'!$B$2:$G$101,6,FALSE),2,6)))</f>
      </c>
      <c r="H75" s="41">
        <f>'記録入力1'!J77</f>
      </c>
      <c r="I75" s="41">
        <f>IF(H75="","",VLOOKUP('記録入力1'!C77,'初期設定1'!$C$19:$F$43,3,FALSE)&amp;" "&amp;RIGHT('記録入力1'!N77,7))</f>
      </c>
    </row>
    <row r="76" spans="1:9" ht="13.5">
      <c r="A76" s="39" t="e">
        <f>IF(B76="","",'記録入力1'!C78)</f>
        <v>#N/A</v>
      </c>
      <c r="B76" s="40" t="e">
        <f>VLOOKUP($H76,'女子選手'!$B$2:$G$101,6,FALSE)</f>
        <v>#N/A</v>
      </c>
      <c r="C76" s="40">
        <f>IF($H76="","",VLOOKUP($H76,'女子選手'!$B$2:$D$101,2,FALSE))</f>
      </c>
      <c r="D76" s="40">
        <f>IF($H76="","",VLOOKUP($H76,'女子選手'!$B$2:$D$101,3,FALSE))</f>
      </c>
      <c r="E76" s="40">
        <f t="shared" si="4"/>
      </c>
      <c r="F76" s="40">
        <f t="shared" si="5"/>
      </c>
      <c r="G76" s="40">
        <f>IF(H76="","",VALUE(MID(VLOOKUP($H76,'女子選手'!$B$2:$G$101,6,FALSE),2,6)))</f>
      </c>
      <c r="H76" s="41">
        <f>'記録入力1'!J78</f>
      </c>
      <c r="I76" s="41">
        <f>IF(H76="","",VLOOKUP('記録入力1'!C78,'初期設定1'!$C$19:$F$43,3,FALSE)&amp;" "&amp;RIGHT('記録入力1'!N78,7))</f>
      </c>
    </row>
    <row r="77" spans="1:9" ht="13.5">
      <c r="A77" s="39" t="e">
        <f>IF(B77="","",'記録入力1'!C79)</f>
        <v>#N/A</v>
      </c>
      <c r="B77" s="40" t="e">
        <f>VLOOKUP($H77,'女子選手'!$B$2:$G$101,6,FALSE)</f>
        <v>#N/A</v>
      </c>
      <c r="C77" s="40">
        <f>IF($H77="","",VLOOKUP($H77,'女子選手'!$B$2:$D$101,2,FALSE))</f>
      </c>
      <c r="D77" s="40">
        <f>IF($H77="","",VLOOKUP($H77,'女子選手'!$B$2:$D$101,3,FALSE))</f>
      </c>
      <c r="E77" s="40">
        <f t="shared" si="4"/>
      </c>
      <c r="F77" s="40">
        <f t="shared" si="5"/>
      </c>
      <c r="G77" s="40">
        <f>IF(H77="","",VALUE(MID(VLOOKUP($H77,'女子選手'!$B$2:$G$101,6,FALSE),2,6)))</f>
      </c>
      <c r="H77" s="41">
        <f>'記録入力1'!J79</f>
      </c>
      <c r="I77" s="41">
        <f>IF(H77="","",VLOOKUP('記録入力1'!C79,'初期設定1'!$C$19:$F$43,3,FALSE)&amp;" "&amp;RIGHT('記録入力1'!N79,7))</f>
      </c>
    </row>
    <row r="78" spans="1:9" ht="13.5">
      <c r="A78" s="39" t="e">
        <f>IF(B78="","",'記録入力1'!C80)</f>
        <v>#N/A</v>
      </c>
      <c r="B78" s="40" t="e">
        <f>VLOOKUP($H78,'女子選手'!$B$2:$G$101,6,FALSE)</f>
        <v>#N/A</v>
      </c>
      <c r="C78" s="40">
        <f>IF($H78="","",VLOOKUP($H78,'女子選手'!$B$2:$D$101,2,FALSE))</f>
      </c>
      <c r="D78" s="40">
        <f>IF($H78="","",VLOOKUP($H78,'女子選手'!$B$2:$D$101,3,FALSE))</f>
      </c>
      <c r="E78" s="40">
        <f t="shared" si="4"/>
      </c>
      <c r="F78" s="40">
        <f t="shared" si="5"/>
      </c>
      <c r="G78" s="40">
        <f>IF(H78="","",VALUE(MID(VLOOKUP($H78,'女子選手'!$B$2:$G$101,6,FALSE),2,6)))</f>
      </c>
      <c r="H78" s="41">
        <f>'記録入力1'!J80</f>
      </c>
      <c r="I78" s="41">
        <f>IF(H78="","",VLOOKUP('記録入力1'!C80,'初期設定1'!$C$19:$F$43,3,FALSE)&amp;" "&amp;RIGHT('記録入力1'!N80,7))</f>
      </c>
    </row>
    <row r="79" spans="1:9" ht="13.5">
      <c r="A79" s="39" t="e">
        <f>IF(B79="","",'記録入力1'!C81)</f>
        <v>#N/A</v>
      </c>
      <c r="B79" s="40" t="e">
        <f>VLOOKUP($H79,'女子選手'!$B$2:$G$101,6,FALSE)</f>
        <v>#N/A</v>
      </c>
      <c r="C79" s="40">
        <f>IF($H79="","",VLOOKUP($H79,'女子選手'!$B$2:$D$101,2,FALSE))</f>
      </c>
      <c r="D79" s="40">
        <f>IF($H79="","",VLOOKUP($H79,'女子選手'!$B$2:$D$101,3,FALSE))</f>
      </c>
      <c r="E79" s="40">
        <f t="shared" si="4"/>
      </c>
      <c r="F79" s="40">
        <f t="shared" si="5"/>
      </c>
      <c r="G79" s="40">
        <f>IF(H79="","",VALUE(MID(VLOOKUP($H79,'女子選手'!$B$2:$G$101,6,FALSE),2,6)))</f>
      </c>
      <c r="H79" s="41">
        <f>'記録入力1'!J81</f>
      </c>
      <c r="I79" s="41">
        <f>IF(H79="","",VLOOKUP('記録入力1'!C81,'初期設定1'!$C$19:$F$43,3,FALSE)&amp;" "&amp;RIGHT('記録入力1'!N81,7))</f>
      </c>
    </row>
    <row r="80" spans="1:9" ht="13.5">
      <c r="A80" s="39" t="e">
        <f>IF(B80="","",'記録入力1'!C82)</f>
        <v>#N/A</v>
      </c>
      <c r="B80" s="40" t="e">
        <f>VLOOKUP($H80,'女子選手'!$B$2:$G$101,6,FALSE)</f>
        <v>#N/A</v>
      </c>
      <c r="C80" s="40">
        <f>IF($H80="","",VLOOKUP($H80,'女子選手'!$B$2:$D$101,2,FALSE))</f>
      </c>
      <c r="D80" s="40">
        <f>IF($H80="","",VLOOKUP($H80,'女子選手'!$B$2:$D$101,3,FALSE))</f>
      </c>
      <c r="E80" s="40">
        <f t="shared" si="4"/>
      </c>
      <c r="F80" s="40">
        <f t="shared" si="5"/>
      </c>
      <c r="G80" s="40">
        <f>IF(H80="","",VALUE(MID(VLOOKUP($H80,'女子選手'!$B$2:$G$101,6,FALSE),2,6)))</f>
      </c>
      <c r="H80" s="41">
        <f>'記録入力1'!J82</f>
      </c>
      <c r="I80" s="41">
        <f>IF(H80="","",VLOOKUP('記録入力1'!C82,'初期設定1'!$C$19:$F$43,3,FALSE)&amp;" "&amp;RIGHT('記録入力1'!N82,7))</f>
      </c>
    </row>
    <row r="81" spans="1:9" ht="13.5">
      <c r="A81" s="39" t="e">
        <f>IF(B81="","",'記録入力1'!C83)</f>
        <v>#N/A</v>
      </c>
      <c r="B81" s="40" t="e">
        <f>VLOOKUP($H81,'女子選手'!$B$2:$G$101,6,FALSE)</f>
        <v>#N/A</v>
      </c>
      <c r="C81" s="40">
        <f>IF($H81="","",VLOOKUP($H81,'女子選手'!$B$2:$D$101,2,FALSE))</f>
      </c>
      <c r="D81" s="40">
        <f>IF($H81="","",VLOOKUP($H81,'女子選手'!$B$2:$D$101,3,FALSE))</f>
      </c>
      <c r="E81" s="40">
        <f t="shared" si="4"/>
      </c>
      <c r="F81" s="40">
        <f t="shared" si="5"/>
      </c>
      <c r="G81" s="40">
        <f>IF(H81="","",VALUE(MID(VLOOKUP($H81,'女子選手'!$B$2:$G$101,6,FALSE),2,6)))</f>
      </c>
      <c r="H81" s="41">
        <f>'記録入力1'!J83</f>
      </c>
      <c r="I81" s="41">
        <f>IF(H81="","",VLOOKUP('記録入力1'!C83,'初期設定1'!$C$19:$F$43,3,FALSE)&amp;" "&amp;RIGHT('記録入力1'!N83,7))</f>
      </c>
    </row>
    <row r="82" spans="1:9" ht="13.5">
      <c r="A82" s="39" t="e">
        <f>IF(B82="","",'記録入力1'!C84)</f>
        <v>#N/A</v>
      </c>
      <c r="B82" s="40" t="e">
        <f>VLOOKUP($H82,'女子選手'!$B$2:$G$101,6,FALSE)</f>
        <v>#N/A</v>
      </c>
      <c r="C82" s="40">
        <f>IF($H82="","",VLOOKUP($H82,'女子選手'!$B$2:$D$101,2,FALSE))</f>
      </c>
      <c r="D82" s="40">
        <f>IF($H82="","",VLOOKUP($H82,'女子選手'!$B$2:$D$101,3,FALSE))</f>
      </c>
      <c r="E82" s="40">
        <f t="shared" si="4"/>
      </c>
      <c r="F82" s="40">
        <f t="shared" si="5"/>
      </c>
      <c r="G82" s="40">
        <f>IF(H82="","",VALUE(MID(VLOOKUP($H82,'女子選手'!$B$2:$G$101,6,FALSE),2,6)))</f>
      </c>
      <c r="H82" s="41">
        <f>'記録入力1'!J84</f>
      </c>
      <c r="I82" s="41">
        <f>IF(H82="","",VLOOKUP('記録入力1'!C84,'初期設定1'!$C$19:$F$43,3,FALSE)&amp;" "&amp;RIGHT('記録入力1'!N84,7))</f>
      </c>
    </row>
    <row r="83" spans="1:9" ht="13.5">
      <c r="A83" s="39" t="e">
        <f>IF(B83="","",'記録入力1'!C85)</f>
        <v>#N/A</v>
      </c>
      <c r="B83" s="40" t="e">
        <f>VLOOKUP($H83,'女子選手'!$B$2:$G$101,6,FALSE)</f>
        <v>#N/A</v>
      </c>
      <c r="C83" s="40">
        <f>IF($H83="","",VLOOKUP($H83,'女子選手'!$B$2:$D$101,2,FALSE))</f>
      </c>
      <c r="D83" s="40">
        <f>IF($H83="","",VLOOKUP($H83,'女子選手'!$B$2:$D$101,3,FALSE))</f>
      </c>
      <c r="E83" s="40">
        <f t="shared" si="4"/>
      </c>
      <c r="F83" s="40">
        <f t="shared" si="5"/>
      </c>
      <c r="G83" s="40">
        <f>IF(H83="","",VALUE(MID(VLOOKUP($H83,'女子選手'!$B$2:$G$101,6,FALSE),2,6)))</f>
      </c>
      <c r="H83" s="41">
        <f>'記録入力1'!J85</f>
      </c>
      <c r="I83" s="41">
        <f>IF(H83="","",VLOOKUP('記録入力1'!C85,'初期設定1'!$C$19:$F$43,3,FALSE)&amp;" "&amp;RIGHT('記録入力1'!N85,7))</f>
      </c>
    </row>
    <row r="84" spans="1:9" ht="13.5">
      <c r="A84" s="39" t="e">
        <f>IF(B84="","",'記録入力1'!C86)</f>
        <v>#N/A</v>
      </c>
      <c r="B84" s="40" t="e">
        <f>VLOOKUP($H84,'女子選手'!$B$2:$G$101,6,FALSE)</f>
        <v>#N/A</v>
      </c>
      <c r="C84" s="40">
        <f>IF($H84="","",VLOOKUP($H84,'女子選手'!$B$2:$D$101,2,FALSE))</f>
      </c>
      <c r="D84" s="40">
        <f>IF($H84="","",VLOOKUP($H84,'女子選手'!$B$2:$D$101,3,FALSE))</f>
      </c>
      <c r="E84" s="40">
        <f t="shared" si="4"/>
      </c>
      <c r="F84" s="40">
        <f t="shared" si="5"/>
      </c>
      <c r="G84" s="40">
        <f>IF(H84="","",VALUE(MID(VLOOKUP($H84,'女子選手'!$B$2:$G$101,6,FALSE),2,6)))</f>
      </c>
      <c r="H84" s="41">
        <f>'記録入力1'!J86</f>
      </c>
      <c r="I84" s="41">
        <f>IF(H84="","",VLOOKUP('記録入力1'!C86,'初期設定1'!$C$19:$F$43,3,FALSE)&amp;" "&amp;RIGHT('記録入力1'!N86,7))</f>
      </c>
    </row>
    <row r="85" spans="1:9" ht="13.5">
      <c r="A85" s="39" t="e">
        <f>IF(B85="","",'記録入力1'!C87)</f>
        <v>#N/A</v>
      </c>
      <c r="B85" s="40" t="e">
        <f>VLOOKUP($H85,'女子選手'!$B$2:$G$101,6,FALSE)</f>
        <v>#N/A</v>
      </c>
      <c r="C85" s="40">
        <f>IF($H85="","",VLOOKUP($H85,'女子選手'!$B$2:$D$101,2,FALSE))</f>
      </c>
      <c r="D85" s="40">
        <f>IF($H85="","",VLOOKUP($H85,'女子選手'!$B$2:$D$101,3,FALSE))</f>
      </c>
      <c r="E85" s="40">
        <f t="shared" si="4"/>
      </c>
      <c r="F85" s="40">
        <f t="shared" si="5"/>
      </c>
      <c r="G85" s="40">
        <f>IF(H85="","",VALUE(MID(VLOOKUP($H85,'女子選手'!$B$2:$G$101,6,FALSE),2,6)))</f>
      </c>
      <c r="H85" s="41">
        <f>'記録入力1'!J87</f>
      </c>
      <c r="I85" s="41">
        <f>IF(H85="","",VLOOKUP('記録入力1'!C87,'初期設定1'!$C$19:$F$43,3,FALSE)&amp;" "&amp;RIGHT('記録入力1'!N87,7))</f>
      </c>
    </row>
    <row r="86" spans="1:9" ht="13.5">
      <c r="A86" s="39" t="e">
        <f>IF(B86="","",'記録入力1'!C88)</f>
        <v>#N/A</v>
      </c>
      <c r="B86" s="40" t="e">
        <f>VLOOKUP($H86,'女子選手'!$B$2:$G$101,6,FALSE)</f>
        <v>#N/A</v>
      </c>
      <c r="C86" s="40">
        <f>IF($H86="","",VLOOKUP($H86,'女子選手'!$B$2:$D$101,2,FALSE))</f>
      </c>
      <c r="D86" s="40">
        <f>IF($H86="","",VLOOKUP($H86,'女子選手'!$B$2:$D$101,3,FALSE))</f>
      </c>
      <c r="E86" s="40">
        <f t="shared" si="4"/>
      </c>
      <c r="F86" s="40">
        <f t="shared" si="5"/>
      </c>
      <c r="G86" s="40">
        <f>IF(H86="","",VALUE(MID(VLOOKUP($H86,'女子選手'!$B$2:$G$101,6,FALSE),2,6)))</f>
      </c>
      <c r="H86" s="41">
        <f>'記録入力1'!J88</f>
      </c>
      <c r="I86" s="41">
        <f>IF(H86="","",VLOOKUP('記録入力1'!C88,'初期設定1'!$C$19:$F$43,3,FALSE)&amp;" "&amp;RIGHT('記録入力1'!N88,7))</f>
      </c>
    </row>
    <row r="87" spans="1:9" ht="13.5">
      <c r="A87" s="39" t="e">
        <f>IF(B87="","",'記録入力1'!C89)</f>
        <v>#N/A</v>
      </c>
      <c r="B87" s="40" t="e">
        <f>VLOOKUP($H87,'女子選手'!$B$2:$G$101,6,FALSE)</f>
        <v>#N/A</v>
      </c>
      <c r="C87" s="40">
        <f>IF($H87="","",VLOOKUP($H87,'女子選手'!$B$2:$D$101,2,FALSE))</f>
      </c>
      <c r="D87" s="40">
        <f>IF($H87="","",VLOOKUP($H87,'女子選手'!$B$2:$D$101,3,FALSE))</f>
      </c>
      <c r="E87" s="40">
        <f t="shared" si="4"/>
      </c>
      <c r="F87" s="40">
        <f t="shared" si="5"/>
      </c>
      <c r="G87" s="40">
        <f>IF(H87="","",VALUE(MID(VLOOKUP($H87,'女子選手'!$B$2:$G$101,6,FALSE),2,6)))</f>
      </c>
      <c r="H87" s="41">
        <f>'記録入力1'!J89</f>
      </c>
      <c r="I87" s="41">
        <f>IF(H87="","",VLOOKUP('記録入力1'!C89,'初期設定1'!$C$19:$F$43,3,FALSE)&amp;" "&amp;RIGHT('記録入力1'!N89,7))</f>
      </c>
    </row>
    <row r="88" spans="1:9" ht="13.5">
      <c r="A88" s="39" t="e">
        <f>IF(B88="","",'記録入力1'!C90)</f>
        <v>#N/A</v>
      </c>
      <c r="B88" s="40" t="e">
        <f>VLOOKUP($H88,'女子選手'!$B$2:$G$101,6,FALSE)</f>
        <v>#N/A</v>
      </c>
      <c r="C88" s="40">
        <f>IF($H88="","",VLOOKUP($H88,'女子選手'!$B$2:$D$101,2,FALSE))</f>
      </c>
      <c r="D88" s="40">
        <f>IF($H88="","",VLOOKUP($H88,'女子選手'!$B$2:$D$101,3,FALSE))</f>
      </c>
      <c r="E88" s="40">
        <f aca="true" t="shared" si="6" ref="E88:E97">IF(H88="","",2)</f>
      </c>
      <c r="F88" s="40">
        <f aca="true" t="shared" si="7" ref="F88:F97">IF(H88="","",2)</f>
      </c>
      <c r="G88" s="40">
        <f>IF(H88="","",VALUE(MID(VLOOKUP($H88,'女子選手'!$B$2:$G$101,6,FALSE),2,6)))</f>
      </c>
      <c r="H88" s="41">
        <f>'記録入力1'!J90</f>
      </c>
      <c r="I88" s="41">
        <f>IF(H88="","",VLOOKUP('記録入力1'!C90,'初期設定1'!$C$19:$F$43,3,FALSE)&amp;" "&amp;RIGHT('記録入力1'!N90,7))</f>
      </c>
    </row>
    <row r="89" spans="1:9" ht="13.5">
      <c r="A89" s="39" t="e">
        <f>IF(B89="","",'記録入力1'!C91)</f>
        <v>#N/A</v>
      </c>
      <c r="B89" s="40" t="e">
        <f>VLOOKUP($H89,'女子選手'!$B$2:$G$101,6,FALSE)</f>
        <v>#N/A</v>
      </c>
      <c r="C89" s="40">
        <f>IF($H89="","",VLOOKUP($H89,'女子選手'!$B$2:$D$101,2,FALSE))</f>
      </c>
      <c r="D89" s="40">
        <f>IF($H89="","",VLOOKUP($H89,'女子選手'!$B$2:$D$101,3,FALSE))</f>
      </c>
      <c r="E89" s="40">
        <f t="shared" si="6"/>
      </c>
      <c r="F89" s="40">
        <f t="shared" si="7"/>
      </c>
      <c r="G89" s="40">
        <f>IF(H89="","",VALUE(MID(VLOOKUP($H89,'女子選手'!$B$2:$G$101,6,FALSE),2,6)))</f>
      </c>
      <c r="H89" s="41">
        <f>'記録入力1'!J91</f>
      </c>
      <c r="I89" s="41">
        <f>IF(H89="","",VLOOKUP('記録入力1'!C91,'初期設定1'!$C$19:$F$43,3,FALSE)&amp;" "&amp;RIGHT('記録入力1'!N91,7))</f>
      </c>
    </row>
    <row r="90" spans="1:9" ht="13.5">
      <c r="A90" s="39" t="e">
        <f>IF(B90="","",'記録入力1'!C92)</f>
        <v>#N/A</v>
      </c>
      <c r="B90" s="40" t="e">
        <f>VLOOKUP($H90,'女子選手'!$B$2:$G$101,6,FALSE)</f>
        <v>#N/A</v>
      </c>
      <c r="C90" s="40">
        <f>IF($H90="","",VLOOKUP($H90,'女子選手'!$B$2:$D$101,2,FALSE))</f>
      </c>
      <c r="D90" s="40">
        <f>IF($H90="","",VLOOKUP($H90,'女子選手'!$B$2:$D$101,3,FALSE))</f>
      </c>
      <c r="E90" s="40">
        <f t="shared" si="6"/>
      </c>
      <c r="F90" s="40">
        <f t="shared" si="7"/>
      </c>
      <c r="G90" s="40">
        <f>IF(H90="","",VALUE(MID(VLOOKUP($H90,'女子選手'!$B$2:$G$101,6,FALSE),2,6)))</f>
      </c>
      <c r="H90" s="41">
        <f>'記録入力1'!J92</f>
      </c>
      <c r="I90" s="41">
        <f>IF(H90="","",VLOOKUP('記録入力1'!C92,'初期設定1'!$C$19:$F$43,3,FALSE)&amp;" "&amp;RIGHT('記録入力1'!N92,7))</f>
      </c>
    </row>
    <row r="91" spans="1:9" ht="13.5">
      <c r="A91" s="39" t="e">
        <f>IF(B91="","",'記録入力1'!C93)</f>
        <v>#N/A</v>
      </c>
      <c r="B91" s="40" t="e">
        <f>VLOOKUP($H91,'女子選手'!$B$2:$G$101,6,FALSE)</f>
        <v>#N/A</v>
      </c>
      <c r="C91" s="40">
        <f>IF($H91="","",VLOOKUP($H91,'女子選手'!$B$2:$D$101,2,FALSE))</f>
      </c>
      <c r="D91" s="40">
        <f>IF($H91="","",VLOOKUP($H91,'女子選手'!$B$2:$D$101,3,FALSE))</f>
      </c>
      <c r="E91" s="40">
        <f t="shared" si="6"/>
      </c>
      <c r="F91" s="40">
        <f t="shared" si="7"/>
      </c>
      <c r="G91" s="40">
        <f>IF(H91="","",VALUE(MID(VLOOKUP($H91,'女子選手'!$B$2:$G$101,6,FALSE),2,6)))</f>
      </c>
      <c r="H91" s="41">
        <f>'記録入力1'!J93</f>
      </c>
      <c r="I91" s="41">
        <f>IF(H91="","",VLOOKUP('記録入力1'!C93,'初期設定1'!$C$19:$F$43,3,FALSE)&amp;" "&amp;RIGHT('記録入力1'!N93,7))</f>
      </c>
    </row>
    <row r="92" spans="1:9" ht="13.5">
      <c r="A92" s="39" t="e">
        <f>IF(B92="","",'記録入力1'!C94)</f>
        <v>#N/A</v>
      </c>
      <c r="B92" s="40" t="e">
        <f>VLOOKUP($H92,'女子選手'!$B$2:$G$101,6,FALSE)</f>
        <v>#N/A</v>
      </c>
      <c r="C92" s="40">
        <f>IF($H92="","",VLOOKUP($H92,'女子選手'!$B$2:$D$101,2,FALSE))</f>
      </c>
      <c r="D92" s="40">
        <f>IF($H92="","",VLOOKUP($H92,'女子選手'!$B$2:$D$101,3,FALSE))</f>
      </c>
      <c r="E92" s="40">
        <f t="shared" si="6"/>
      </c>
      <c r="F92" s="40">
        <f t="shared" si="7"/>
      </c>
      <c r="G92" s="40">
        <f>IF(H92="","",VALUE(MID(VLOOKUP($H92,'女子選手'!$B$2:$G$101,6,FALSE),2,6)))</f>
      </c>
      <c r="H92" s="41">
        <f>'記録入力1'!J94</f>
      </c>
      <c r="I92" s="41">
        <f>IF(H92="","",VLOOKUP('記録入力1'!C94,'初期設定1'!$C$19:$F$43,3,FALSE)&amp;" "&amp;RIGHT('記録入力1'!N94,7))</f>
      </c>
    </row>
    <row r="93" spans="1:9" ht="13.5">
      <c r="A93" s="39" t="e">
        <f>IF(B93="","",'記録入力1'!C95)</f>
        <v>#N/A</v>
      </c>
      <c r="B93" s="40" t="e">
        <f>VLOOKUP($H93,'女子選手'!$B$2:$G$101,6,FALSE)</f>
        <v>#N/A</v>
      </c>
      <c r="C93" s="40">
        <f>IF($H93="","",VLOOKUP($H93,'女子選手'!$B$2:$D$101,2,FALSE))</f>
      </c>
      <c r="D93" s="40">
        <f>IF($H93="","",VLOOKUP($H93,'女子選手'!$B$2:$D$101,3,FALSE))</f>
      </c>
      <c r="E93" s="40">
        <f t="shared" si="6"/>
      </c>
      <c r="F93" s="40">
        <f t="shared" si="7"/>
      </c>
      <c r="G93" s="40">
        <f>IF(H93="","",VALUE(MID(VLOOKUP($H93,'女子選手'!$B$2:$G$101,6,FALSE),2,6)))</f>
      </c>
      <c r="H93" s="41">
        <f>'記録入力1'!J95</f>
      </c>
      <c r="I93" s="41">
        <f>IF(H93="","",VLOOKUP('記録入力1'!C95,'初期設定1'!$C$19:$F$43,3,FALSE)&amp;" "&amp;RIGHT('記録入力1'!N95,7))</f>
      </c>
    </row>
    <row r="94" spans="1:9" ht="13.5">
      <c r="A94" s="39" t="e">
        <f>IF(B94="","",'記録入力1'!C96)</f>
        <v>#N/A</v>
      </c>
      <c r="B94" s="40" t="e">
        <f>VLOOKUP($H94,'女子選手'!$B$2:$G$101,6,FALSE)</f>
        <v>#N/A</v>
      </c>
      <c r="C94" s="40">
        <f>IF($H94="","",VLOOKUP($H94,'女子選手'!$B$2:$D$101,2,FALSE))</f>
      </c>
      <c r="D94" s="40">
        <f>IF($H94="","",VLOOKUP($H94,'女子選手'!$B$2:$D$101,3,FALSE))</f>
      </c>
      <c r="E94" s="40">
        <f t="shared" si="6"/>
      </c>
      <c r="F94" s="40">
        <f t="shared" si="7"/>
      </c>
      <c r="G94" s="40">
        <f>IF(H94="","",VALUE(MID(VLOOKUP($H94,'女子選手'!$B$2:$G$101,6,FALSE),2,6)))</f>
      </c>
      <c r="H94" s="41">
        <f>'記録入力1'!J96</f>
      </c>
      <c r="I94" s="41">
        <f>IF(H94="","",VLOOKUP('記録入力1'!C96,'初期設定1'!$C$19:$F$43,3,FALSE)&amp;" "&amp;RIGHT('記録入力1'!N96,7))</f>
      </c>
    </row>
    <row r="95" spans="1:9" ht="13.5">
      <c r="A95" s="39" t="e">
        <f>IF(B95="","",'記録入力1'!C97)</f>
        <v>#N/A</v>
      </c>
      <c r="B95" s="40" t="e">
        <f>VLOOKUP($H95,'女子選手'!$B$2:$G$101,6,FALSE)</f>
        <v>#N/A</v>
      </c>
      <c r="C95" s="40">
        <f>IF($H95="","",VLOOKUP($H95,'女子選手'!$B$2:$D$101,2,FALSE))</f>
      </c>
      <c r="D95" s="40">
        <f>IF($H95="","",VLOOKUP($H95,'女子選手'!$B$2:$D$101,3,FALSE))</f>
      </c>
      <c r="E95" s="40">
        <f t="shared" si="6"/>
      </c>
      <c r="F95" s="40">
        <f t="shared" si="7"/>
      </c>
      <c r="G95" s="40">
        <f>IF(H95="","",VALUE(MID(VLOOKUP($H95,'女子選手'!$B$2:$G$101,6,FALSE),2,6)))</f>
      </c>
      <c r="H95" s="41">
        <f>'記録入力1'!J97</f>
      </c>
      <c r="I95" s="41">
        <f>IF(H95="","",VLOOKUP('記録入力1'!C97,'初期設定1'!$C$19:$F$43,3,FALSE)&amp;" "&amp;RIGHT('記録入力1'!N97,7))</f>
      </c>
    </row>
    <row r="96" spans="1:9" ht="13.5">
      <c r="A96" s="39" t="e">
        <f>IF(B96="","",'記録入力1'!C98)</f>
        <v>#N/A</v>
      </c>
      <c r="B96" s="40" t="e">
        <f>VLOOKUP($H96,'女子選手'!$B$2:$G$101,6,FALSE)</f>
        <v>#N/A</v>
      </c>
      <c r="C96" s="40">
        <f>IF($H96="","",VLOOKUP($H96,'女子選手'!$B$2:$D$101,2,FALSE))</f>
      </c>
      <c r="D96" s="40">
        <f>IF($H96="","",VLOOKUP($H96,'女子選手'!$B$2:$D$101,3,FALSE))</f>
      </c>
      <c r="E96" s="40">
        <f t="shared" si="6"/>
      </c>
      <c r="F96" s="40">
        <f t="shared" si="7"/>
      </c>
      <c r="G96" s="40">
        <f>IF(H96="","",VALUE(MID(VLOOKUP($H96,'女子選手'!$B$2:$G$101,6,FALSE),2,6)))</f>
      </c>
      <c r="H96" s="41">
        <f>'記録入力1'!J98</f>
      </c>
      <c r="I96" s="41">
        <f>IF(H96="","",VLOOKUP('記録入力1'!C98,'初期設定1'!$C$19:$F$43,3,FALSE)&amp;" "&amp;RIGHT('記録入力1'!N98,7))</f>
      </c>
    </row>
    <row r="97" spans="1:9" ht="13.5">
      <c r="A97" s="39" t="e">
        <f>IF(B97="","",'記録入力1'!C99)</f>
        <v>#N/A</v>
      </c>
      <c r="B97" s="40" t="e">
        <f>VLOOKUP($H97,'女子選手'!$B$2:$G$101,6,FALSE)</f>
        <v>#N/A</v>
      </c>
      <c r="C97" s="40">
        <f>IF($H97="","",VLOOKUP($H97,'女子選手'!$B$2:$D$101,2,FALSE))</f>
      </c>
      <c r="D97" s="40">
        <f>IF($H97="","",VLOOKUP($H97,'女子選手'!$B$2:$D$101,3,FALSE))</f>
      </c>
      <c r="E97" s="40">
        <f t="shared" si="6"/>
      </c>
      <c r="F97" s="40">
        <f t="shared" si="7"/>
      </c>
      <c r="G97" s="40">
        <f>IF(H97="","",VALUE(MID(VLOOKUP($H97,'女子選手'!$B$2:$G$101,6,FALSE),2,6)))</f>
      </c>
      <c r="H97" s="41">
        <f>'記録入力1'!J99</f>
      </c>
      <c r="I97" s="41">
        <f>IF(H97="","",VLOOKUP('記録入力1'!C99,'初期設定1'!$C$19:$F$43,3,FALSE)&amp;" "&amp;RIGHT('記録入力1'!N99,7))</f>
      </c>
    </row>
    <row r="98" spans="1:10" s="38" customFormat="1" ht="13.5">
      <c r="A98" s="39" t="e">
        <f>IF(B98="","",'記録入力1'!C100)</f>
        <v>#N/A</v>
      </c>
      <c r="B98" s="40" t="e">
        <f>VLOOKUP($H98,'女子選手'!$B$2:$G$101,6,FALSE)</f>
        <v>#N/A</v>
      </c>
      <c r="C98" s="40">
        <f>IF($H98="","",VLOOKUP($H98,'女子選手'!$B$2:$D$101,2,FALSE))</f>
      </c>
      <c r="D98" s="40">
        <f>IF($H98="","",VLOOKUP($H98,'女子選手'!$B$2:$D$101,3,FALSE))</f>
      </c>
      <c r="E98" s="40">
        <f>IF(H98="","",2)</f>
      </c>
      <c r="F98" s="40">
        <f>IF(H98="","",2)</f>
      </c>
      <c r="G98" s="40">
        <f>IF(H98="","",VALUE(MID(VLOOKUP($H98,'女子選手'!$B$2:$G$101,6,FALSE),2,6)))</f>
      </c>
      <c r="H98" s="41">
        <f>'記録入力1'!J100</f>
      </c>
      <c r="I98" s="41">
        <f>IF(H98="","",VLOOKUP('記録入力1'!C100,'初期設定1'!$C$19:$F$43,3,FALSE)&amp;" "&amp;RIGHT('記録入力1'!N100,7))</f>
      </c>
      <c r="J98" s="18"/>
    </row>
    <row r="99" spans="1:10" s="38" customFormat="1" ht="13.5">
      <c r="A99" s="39" t="e">
        <f>IF(B99="","",'記録入力1'!C101)</f>
        <v>#N/A</v>
      </c>
      <c r="B99" s="40" t="e">
        <f>VLOOKUP($H99,'女子選手'!$B$2:$G$101,6,FALSE)</f>
        <v>#N/A</v>
      </c>
      <c r="C99" s="40">
        <f>IF($H99="","",VLOOKUP($H99,'女子選手'!$B$2:$D$101,2,FALSE))</f>
      </c>
      <c r="D99" s="40">
        <f>IF($H99="","",VLOOKUP($H99,'女子選手'!$B$2:$D$101,3,FALSE))</f>
      </c>
      <c r="E99" s="40">
        <f>IF(H99="","",2)</f>
      </c>
      <c r="F99" s="40">
        <f>IF(H99="","",2)</f>
      </c>
      <c r="G99" s="40">
        <f>IF(H99="","",VALUE(MID(VLOOKUP($H99,'女子選手'!$B$2:$G$101,6,FALSE),2,6)))</f>
      </c>
      <c r="H99" s="41">
        <f>'記録入力1'!J101</f>
      </c>
      <c r="I99" s="41">
        <f>IF(H99="","",VLOOKUP('記録入力1'!C101,'初期設定1'!$C$19:$F$43,3,FALSE)&amp;" "&amp;RIGHT('記録入力1'!N101,7))</f>
      </c>
      <c r="J99" s="18"/>
    </row>
    <row r="100" spans="1:10" s="38" customFormat="1" ht="13.5">
      <c r="A100" s="39" t="e">
        <f>IF(B100="","",'記録入力1'!C102)</f>
        <v>#N/A</v>
      </c>
      <c r="B100" s="40" t="e">
        <f>VLOOKUP($H100,'女子選手'!$B$2:$G$101,6,FALSE)</f>
        <v>#N/A</v>
      </c>
      <c r="C100" s="40">
        <f>IF($H100="","",VLOOKUP($H100,'女子選手'!$B$2:$D$101,2,FALSE))</f>
      </c>
      <c r="D100" s="40">
        <f>IF($H100="","",VLOOKUP($H100,'女子選手'!$B$2:$D$101,3,FALSE))</f>
      </c>
      <c r="E100" s="40">
        <f>IF(H100="","",2)</f>
      </c>
      <c r="F100" s="40">
        <f>IF(H100="","",2)</f>
      </c>
      <c r="G100" s="40">
        <f>IF(H100="","",VALUE(MID(VLOOKUP($H100,'女子選手'!$B$2:$G$101,6,FALSE),2,6)))</f>
      </c>
      <c r="H100" s="41">
        <f>'記録入力1'!J102</f>
      </c>
      <c r="I100" s="41">
        <f>IF(H100="","",VLOOKUP('記録入力1'!C102,'初期設定1'!$C$19:$F$43,3,FALSE)&amp;" "&amp;RIGHT('記録入力1'!N102,7))</f>
      </c>
      <c r="J100" s="18"/>
    </row>
    <row r="101" spans="1:10" s="38" customFormat="1" ht="13.5">
      <c r="A101" s="39" t="e">
        <f>IF(B101="","",'記録入力1'!C103)</f>
        <v>#N/A</v>
      </c>
      <c r="B101" s="40" t="e">
        <f>VLOOKUP($H101,'女子選手'!$B$2:$G$101,6,FALSE)</f>
        <v>#N/A</v>
      </c>
      <c r="C101" s="40">
        <f>IF($H101="","",VLOOKUP($H101,'女子選手'!$B$2:$D$101,2,FALSE))</f>
      </c>
      <c r="D101" s="40">
        <f>IF($H101="","",VLOOKUP($H101,'女子選手'!$B$2:$D$101,3,FALSE))</f>
      </c>
      <c r="E101" s="40">
        <f>IF(H101="","",2)</f>
      </c>
      <c r="F101" s="40">
        <f>IF(H101="","",2)</f>
      </c>
      <c r="G101" s="40">
        <f>IF(H101="","",VALUE(MID(VLOOKUP($H101,'女子選手'!$B$2:$G$101,6,FALSE),2,6)))</f>
      </c>
      <c r="H101" s="41">
        <f>'記録入力1'!J103</f>
      </c>
      <c r="I101" s="41">
        <f>IF(H101="","",VLOOKUP('記録入力1'!C103,'初期設定1'!$C$19:$F$43,3,FALSE)&amp;" "&amp;RIGHT('記録入力1'!N103,7))</f>
      </c>
      <c r="J101" s="18"/>
    </row>
    <row r="102" s="38" customFormat="1" ht="13.5">
      <c r="A102" s="42"/>
    </row>
    <row r="103" s="38" customFormat="1" ht="13.5">
      <c r="A103" s="42"/>
    </row>
    <row r="104" s="38" customFormat="1" ht="13.5">
      <c r="A104" s="42"/>
    </row>
    <row r="105" s="38" customFormat="1" ht="13.5">
      <c r="A105" s="42"/>
    </row>
    <row r="106" s="38" customFormat="1" ht="13.5">
      <c r="A106" s="42"/>
    </row>
    <row r="107" s="38" customFormat="1" ht="13.5">
      <c r="A107" s="42"/>
    </row>
    <row r="108" s="38" customFormat="1" ht="13.5">
      <c r="A108" s="42"/>
    </row>
    <row r="109" s="38" customFormat="1" ht="13.5">
      <c r="A109" s="42"/>
    </row>
    <row r="110" s="38" customFormat="1" ht="13.5">
      <c r="A110" s="42"/>
    </row>
    <row r="111" s="38" customFormat="1" ht="13.5">
      <c r="A111" s="42"/>
    </row>
    <row r="112" s="38" customFormat="1" ht="13.5">
      <c r="A112" s="42"/>
    </row>
    <row r="113" s="38" customFormat="1" ht="13.5">
      <c r="A113" s="42"/>
    </row>
    <row r="114" s="38" customFormat="1" ht="13.5">
      <c r="A114" s="42"/>
    </row>
    <row r="115" s="38" customFormat="1" ht="13.5">
      <c r="A115" s="42"/>
    </row>
    <row r="116" s="38" customFormat="1" ht="13.5">
      <c r="A116" s="42"/>
    </row>
    <row r="117" s="38" customFormat="1" ht="13.5">
      <c r="A117" s="42"/>
    </row>
    <row r="118" s="38" customFormat="1" ht="13.5">
      <c r="A118" s="42"/>
    </row>
    <row r="119" s="38" customFormat="1" ht="13.5">
      <c r="A119" s="42"/>
    </row>
    <row r="120" s="38" customFormat="1" ht="13.5">
      <c r="A120" s="42"/>
    </row>
    <row r="121" s="38" customFormat="1" ht="13.5">
      <c r="A121" s="42"/>
    </row>
    <row r="122" s="38" customFormat="1" ht="13.5">
      <c r="A122" s="42"/>
    </row>
    <row r="123" s="38" customFormat="1" ht="13.5">
      <c r="A123" s="42"/>
    </row>
    <row r="124" s="38" customFormat="1" ht="13.5">
      <c r="A124" s="42"/>
    </row>
    <row r="125" s="38" customFormat="1" ht="13.5">
      <c r="A125" s="42"/>
    </row>
    <row r="126" s="38" customFormat="1" ht="13.5">
      <c r="A126" s="42"/>
    </row>
    <row r="127" s="38" customFormat="1" ht="13.5">
      <c r="A127" s="42"/>
    </row>
    <row r="128" s="38" customFormat="1" ht="13.5">
      <c r="A128" s="42"/>
    </row>
    <row r="129" s="38" customFormat="1" ht="13.5">
      <c r="A129" s="42"/>
    </row>
    <row r="130" s="38" customFormat="1" ht="13.5">
      <c r="A130" s="42"/>
    </row>
    <row r="131" s="38" customFormat="1" ht="13.5">
      <c r="A131" s="42"/>
    </row>
    <row r="132" s="38" customFormat="1" ht="13.5">
      <c r="A132" s="42"/>
    </row>
    <row r="133" s="38" customFormat="1" ht="13.5">
      <c r="A133" s="42"/>
    </row>
    <row r="134" s="38" customFormat="1" ht="13.5">
      <c r="A134" s="42"/>
    </row>
    <row r="135" s="38" customFormat="1" ht="13.5">
      <c r="A135" s="42"/>
    </row>
    <row r="136" s="38" customFormat="1" ht="13.5">
      <c r="A136" s="42"/>
    </row>
    <row r="137" s="38" customFormat="1" ht="13.5">
      <c r="A137" s="42"/>
    </row>
    <row r="138" s="38" customFormat="1" ht="13.5">
      <c r="A138" s="42"/>
    </row>
    <row r="139" s="38" customFormat="1" ht="13.5">
      <c r="A139" s="42"/>
    </row>
    <row r="140" s="38" customFormat="1" ht="13.5">
      <c r="A140" s="42"/>
    </row>
    <row r="141" s="38" customFormat="1" ht="13.5">
      <c r="A141" s="42"/>
    </row>
    <row r="142" s="38" customFormat="1" ht="13.5">
      <c r="A142" s="42"/>
    </row>
    <row r="143" s="38" customFormat="1" ht="13.5">
      <c r="A143" s="42"/>
    </row>
    <row r="144" s="38" customFormat="1" ht="13.5">
      <c r="A144" s="42"/>
    </row>
    <row r="145" s="38" customFormat="1" ht="13.5">
      <c r="A145" s="42"/>
    </row>
    <row r="146" s="38" customFormat="1" ht="13.5">
      <c r="A146" s="42"/>
    </row>
    <row r="147" s="38" customFormat="1" ht="13.5">
      <c r="A147" s="42"/>
    </row>
    <row r="148" s="38" customFormat="1" ht="13.5">
      <c r="A148" s="42"/>
    </row>
    <row r="149" s="38" customFormat="1" ht="13.5">
      <c r="A149" s="42"/>
    </row>
    <row r="150" s="38" customFormat="1" ht="13.5">
      <c r="A150" s="42"/>
    </row>
    <row r="151" s="38" customFormat="1" ht="13.5">
      <c r="A151" s="42"/>
    </row>
    <row r="152" s="38" customFormat="1" ht="13.5">
      <c r="A152" s="42"/>
    </row>
    <row r="153" s="38" customFormat="1" ht="13.5">
      <c r="A153" s="42"/>
    </row>
    <row r="154" s="38" customFormat="1" ht="13.5">
      <c r="A154" s="42"/>
    </row>
    <row r="155" s="38" customFormat="1" ht="13.5">
      <c r="A155" s="42"/>
    </row>
    <row r="156" s="38" customFormat="1" ht="13.5">
      <c r="A156" s="42"/>
    </row>
    <row r="157" s="38" customFormat="1" ht="13.5">
      <c r="A157" s="42"/>
    </row>
    <row r="158" s="38" customFormat="1" ht="13.5">
      <c r="A158" s="42"/>
    </row>
    <row r="159" s="38" customFormat="1" ht="13.5">
      <c r="A159" s="42"/>
    </row>
    <row r="160" s="38" customFormat="1" ht="13.5">
      <c r="A160" s="42"/>
    </row>
    <row r="161" s="38" customFormat="1" ht="13.5">
      <c r="A161" s="42"/>
    </row>
    <row r="162" s="38" customFormat="1" ht="13.5">
      <c r="A162" s="42"/>
    </row>
    <row r="163" s="38" customFormat="1" ht="13.5">
      <c r="A163" s="42"/>
    </row>
    <row r="164" s="38" customFormat="1" ht="13.5">
      <c r="A164" s="42"/>
    </row>
    <row r="165" s="38" customFormat="1" ht="13.5">
      <c r="A165" s="42"/>
    </row>
    <row r="166" s="38" customFormat="1" ht="13.5">
      <c r="A166" s="42"/>
    </row>
    <row r="167" s="38" customFormat="1" ht="13.5">
      <c r="A167" s="42"/>
    </row>
    <row r="168" s="38" customFormat="1" ht="13.5">
      <c r="A168" s="42"/>
    </row>
    <row r="169" s="38" customFormat="1" ht="13.5">
      <c r="A169" s="42"/>
    </row>
    <row r="170" s="38" customFormat="1" ht="13.5">
      <c r="A170" s="42"/>
    </row>
    <row r="171" s="38" customFormat="1" ht="13.5">
      <c r="A171" s="42"/>
    </row>
    <row r="172" s="38" customFormat="1" ht="13.5">
      <c r="A172" s="42"/>
    </row>
    <row r="173" s="38" customFormat="1" ht="13.5">
      <c r="A173" s="42"/>
    </row>
    <row r="174" s="38" customFormat="1" ht="13.5">
      <c r="A174" s="42"/>
    </row>
    <row r="175" s="38" customFormat="1" ht="13.5">
      <c r="A175" s="42"/>
    </row>
    <row r="176" s="38" customFormat="1" ht="13.5">
      <c r="A176" s="42"/>
    </row>
    <row r="177" s="38" customFormat="1" ht="13.5">
      <c r="A177" s="42"/>
    </row>
    <row r="178" s="38" customFormat="1" ht="13.5">
      <c r="A178" s="42"/>
    </row>
    <row r="179" s="38" customFormat="1" ht="13.5">
      <c r="A179" s="42"/>
    </row>
    <row r="180" s="38" customFormat="1" ht="13.5">
      <c r="A180" s="42"/>
    </row>
    <row r="181" s="38" customFormat="1" ht="13.5">
      <c r="A181" s="42"/>
    </row>
    <row r="182" s="38" customFormat="1" ht="13.5">
      <c r="A182" s="42"/>
    </row>
    <row r="183" s="38" customFormat="1" ht="13.5">
      <c r="A183" s="42"/>
    </row>
    <row r="184" s="38" customFormat="1" ht="13.5">
      <c r="A184" s="42"/>
    </row>
    <row r="185" s="38" customFormat="1" ht="13.5">
      <c r="A185" s="42"/>
    </row>
    <row r="186" s="38" customFormat="1" ht="13.5">
      <c r="A186" s="42"/>
    </row>
    <row r="187" s="38" customFormat="1" ht="13.5">
      <c r="A187" s="42"/>
    </row>
    <row r="188" s="38" customFormat="1" ht="13.5">
      <c r="A188" s="42"/>
    </row>
    <row r="189" s="38" customFormat="1" ht="13.5">
      <c r="A189" s="42"/>
    </row>
    <row r="190" s="38" customFormat="1" ht="13.5">
      <c r="A190" s="42"/>
    </row>
    <row r="191" s="38" customFormat="1" ht="13.5">
      <c r="A191" s="42"/>
    </row>
    <row r="192" s="38" customFormat="1" ht="13.5">
      <c r="A192" s="42"/>
    </row>
    <row r="193" s="38" customFormat="1" ht="13.5">
      <c r="A193" s="42"/>
    </row>
    <row r="194" s="38" customFormat="1" ht="13.5">
      <c r="A194" s="42"/>
    </row>
    <row r="195" s="38" customFormat="1" ht="13.5">
      <c r="A195" s="42"/>
    </row>
    <row r="196" s="38" customFormat="1" ht="13.5">
      <c r="A196" s="42"/>
    </row>
    <row r="197" s="38" customFormat="1" ht="13.5">
      <c r="A197" s="42"/>
    </row>
    <row r="198" s="38" customFormat="1" ht="13.5">
      <c r="A198" s="42"/>
    </row>
    <row r="199" s="38" customFormat="1" ht="13.5">
      <c r="A199" s="42"/>
    </row>
    <row r="200" s="38" customFormat="1" ht="13.5">
      <c r="A200" s="42"/>
    </row>
    <row r="201" s="38" customFormat="1" ht="13.5">
      <c r="A201" s="42"/>
    </row>
    <row r="202" s="38" customFormat="1" ht="13.5">
      <c r="A202" s="42"/>
    </row>
    <row r="203" s="38" customFormat="1" ht="13.5">
      <c r="A203" s="42"/>
    </row>
    <row r="204" s="38" customFormat="1" ht="13.5">
      <c r="A204" s="42"/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2009-08-11T22:59:17Z</cp:lastPrinted>
  <dcterms:created xsi:type="dcterms:W3CDTF">2001-10-07T00:15:13Z</dcterms:created>
  <dcterms:modified xsi:type="dcterms:W3CDTF">2021-08-05T03:44:12Z</dcterms:modified>
  <cp:category/>
  <cp:version/>
  <cp:contentType/>
  <cp:contentStatus/>
</cp:coreProperties>
</file>