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5" yWindow="225" windowWidth="15480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'Sheet1'!$A$9:$AE$130</definedName>
    <definedName name="_xlnm.Print_Titles" localSheetId="0">'Sheet1'!$2:$10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J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<sst xmlns="http://schemas.openxmlformats.org/spreadsheetml/2006/main" count="193" uniqueCount="180">
  <si>
    <t>№</t>
  </si>
  <si>
    <t>姓ﾌﾘｶﾞﾅ</t>
  </si>
  <si>
    <t>名ﾌﾘｶﾞﾅ</t>
  </si>
  <si>
    <t>性別</t>
  </si>
  <si>
    <t>手動</t>
  </si>
  <si>
    <t>姓</t>
  </si>
  <si>
    <t>名</t>
  </si>
  <si>
    <t>学年</t>
  </si>
  <si>
    <t>分</t>
  </si>
  <si>
    <t>秒
ｍ</t>
  </si>
  <si>
    <t>1/100
cm</t>
  </si>
  <si>
    <t>兵庫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</si>
  <si>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</si>
  <si>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</si>
  <si>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</si>
  <si>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</si>
  <si>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</si>
  <si>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</si>
  <si>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</si>
  <si>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</si>
  <si>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</si>
  <si>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</si>
  <si>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</si>
  <si>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</si>
  <si>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</si>
  <si>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</si>
  <si>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男
4*100</t>
  </si>
  <si>
    <t>男
マイル</t>
  </si>
  <si>
    <t>女
4*100</t>
  </si>
  <si>
    <t>女
マイル</t>
  </si>
  <si>
    <t>w4*4</t>
  </si>
  <si>
    <t>w4*1</t>
  </si>
  <si>
    <t>m4*4</t>
  </si>
  <si>
    <t>m4*1</t>
  </si>
  <si>
    <t>※各リレーとも６名以下</t>
  </si>
  <si>
    <t>男
4*100</t>
  </si>
  <si>
    <t>男
マイル</t>
  </si>
  <si>
    <t>女
4*100</t>
  </si>
  <si>
    <t>女
マイル</t>
  </si>
  <si>
    <t>個人種目２
個人種目４</t>
  </si>
  <si>
    <t>個人種目３
個人種目５</t>
  </si>
  <si>
    <t>混成・リレー以外</t>
  </si>
  <si>
    <t>konsei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</si>
  <si>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</si>
  <si>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</si>
  <si>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</si>
  <si>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</si>
  <si>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</si>
  <si>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</si>
  <si>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</si>
  <si>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</si>
  <si>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</si>
  <si>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</si>
  <si>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</si>
  <si>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</si>
  <si>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</si>
  <si>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</si>
  <si>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</si>
  <si>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</si>
  <si>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</si>
  <si>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</si>
  <si>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</si>
  <si>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</si>
  <si>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</si>
  <si>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</si>
  <si>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</si>
  <si>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</si>
  <si>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</si>
  <si>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</si>
  <si>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</si>
  <si>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</si>
  <si>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</si>
  <si>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</si>
  <si>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</si>
  <si>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</si>
  <si>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</si>
  <si>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</si>
  <si>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</si>
  <si>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</si>
  <si>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</si>
  <si>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</si>
  <si>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</si>
  <si>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</si>
  <si>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</si>
  <si>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</si>
  <si>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</si>
  <si>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</si>
  <si>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</si>
  <si>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</si>
  <si>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登録
府県</t>
  </si>
  <si>
    <t>M1</t>
  </si>
  <si>
    <t>M2</t>
  </si>
  <si>
    <t>D1</t>
  </si>
  <si>
    <t>D2</t>
  </si>
  <si>
    <t>D3</t>
  </si>
  <si>
    <t>↓</t>
  </si>
  <si>
    <t>混成
兵庫</t>
  </si>
  <si>
    <t>混成
兵庫県外</t>
  </si>
  <si>
    <t>100ｍ</t>
  </si>
  <si>
    <t>00200 0</t>
  </si>
  <si>
    <t>200ｍ</t>
  </si>
  <si>
    <t>00300 0</t>
  </si>
  <si>
    <t>400ｍ</t>
  </si>
  <si>
    <t>00500 0</t>
  </si>
  <si>
    <t>800ｍ</t>
  </si>
  <si>
    <t>00600 0</t>
  </si>
  <si>
    <t>1500ｍ</t>
  </si>
  <si>
    <t>00800 0</t>
  </si>
  <si>
    <t>01100 0</t>
  </si>
  <si>
    <t>03400 0</t>
  </si>
  <si>
    <t>04400 0</t>
  </si>
  <si>
    <t>03700 0</t>
  </si>
  <si>
    <t>04600 0</t>
  </si>
  <si>
    <t>05300 0</t>
  </si>
  <si>
    <t>5000ｍＷ</t>
  </si>
  <si>
    <t>06100 0</t>
  </si>
  <si>
    <t>07100 0</t>
  </si>
  <si>
    <t>07200 0</t>
  </si>
  <si>
    <t>07300 0</t>
  </si>
  <si>
    <t>07400 0</t>
  </si>
  <si>
    <t>08100 0</t>
  </si>
  <si>
    <t>08400 0</t>
  </si>
  <si>
    <t>08600 0</t>
  </si>
  <si>
    <t>08800 0</t>
  </si>
  <si>
    <t>08900 0</t>
  </si>
  <si>
    <t>09400 0</t>
  </si>
  <si>
    <t>09200 0</t>
  </si>
  <si>
    <t>09300 0</t>
  </si>
  <si>
    <t>400ｍＨ（男）</t>
  </si>
  <si>
    <t>400ｍＨ（女）</t>
  </si>
  <si>
    <t>走高跳</t>
  </si>
  <si>
    <t>走幅跳</t>
  </si>
  <si>
    <t>三段跳</t>
  </si>
  <si>
    <t>やり（男）</t>
  </si>
  <si>
    <t>やり（女）</t>
  </si>
  <si>
    <t>プロ</t>
  </si>
  <si>
    <t>リレー</t>
  </si>
  <si>
    <t>数</t>
  </si>
  <si>
    <t>単価</t>
  </si>
  <si>
    <t>金額小計</t>
  </si>
  <si>
    <t>（必ず、下の①～⑥のボタンを押して処理を進めてください）</t>
  </si>
  <si>
    <t>①右の枠内を選択・入力してください</t>
  </si>
  <si>
    <t>団体区分を選んでください：</t>
  </si>
  <si>
    <t>関西学連以外の大学</t>
  </si>
  <si>
    <r>
      <t>団体名</t>
    </r>
    <r>
      <rPr>
        <sz val="8"/>
        <rFont val="ＭＳ Ｐゴシック"/>
        <family val="3"/>
      </rPr>
      <t>（個人は陸協名）</t>
    </r>
    <r>
      <rPr>
        <sz val="12"/>
        <rFont val="ＭＳ Ｐゴシック"/>
        <family val="3"/>
      </rPr>
      <t>：</t>
    </r>
  </si>
  <si>
    <t>申込責任者氏名：</t>
  </si>
  <si>
    <t>ﾅﾝﾊﾞｰｶｰﾄﾞ</t>
  </si>
  <si>
    <t>県内中学</t>
  </si>
  <si>
    <t>県外中学</t>
  </si>
  <si>
    <t>県外高校</t>
  </si>
  <si>
    <t>実業団・陸協（県内）</t>
  </si>
  <si>
    <t>実業団・陸協（県外）</t>
  </si>
  <si>
    <t>個人種目１</t>
  </si>
  <si>
    <t>▲</t>
  </si>
  <si>
    <t>★</t>
  </si>
  <si>
    <t>3000ｍＳＣ（男）</t>
  </si>
  <si>
    <t>●</t>
  </si>
  <si>
    <t>チーム
合計金額</t>
  </si>
  <si>
    <t>チーム数
（各１まで）</t>
  </si>
  <si>
    <t>緊急連絡先：</t>
  </si>
  <si>
    <t>3000ｍ（女)</t>
  </si>
  <si>
    <t>110ｍＨ</t>
  </si>
  <si>
    <t>100ｍＨ</t>
  </si>
  <si>
    <t>プログラム一冊は責任購入です。</t>
  </si>
  <si>
    <t>個人(一種目)</t>
  </si>
  <si>
    <t>個人(二種目以上)</t>
  </si>
  <si>
    <t>姫路陸上競技選手権　大会出場システム</t>
  </si>
  <si>
    <t>県内高校</t>
  </si>
  <si>
    <t>大学</t>
  </si>
  <si>
    <t>帯同審判</t>
  </si>
  <si>
    <t>5000ｍ(男)</t>
  </si>
  <si>
    <t>01000 0</t>
  </si>
  <si>
    <t>砲丸（7.2kg）</t>
  </si>
  <si>
    <t>砲丸（4.0kg）</t>
  </si>
  <si>
    <t>円盤（2.0kg）</t>
  </si>
  <si>
    <t>円盤（1.0kg）</t>
  </si>
  <si>
    <t>ﾊﾝﾏｰ（7.2kg）</t>
  </si>
  <si>
    <t>ﾊﾝﾏｰ（4.0kg）</t>
  </si>
  <si>
    <t>棒高跳</t>
  </si>
  <si>
    <t>▼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</si>
</sst>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6"/>
      <name val="ＭＳ Ｐゴシック"/>
      <family val="3"/>
    </font>
    <font>
      <sz val="10"/>
      <name val="ＭＳ Ｐゴシック"/>
      <family val="3"/>
    </font>
    <font>
      <b/>
      <sz val="9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i/>
      <sz val="9"/>
      <name val="ＭＳ Ｐゴシック"/>
      <family val="3"/>
    </font>
    <font>
      <b/>
      <i/>
      <sz val="9"/>
      <name val="ＭＳ Ｐゴシック"/>
      <family val="3"/>
    </font>
    <font>
      <b/>
      <sz val="14"/>
      <name val="MS UI Gothic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indexed="27"/>
      <name val="ＭＳ Ｐゴシック"/>
      <family val="3"/>
    </font>
    <font>
      <b/>
      <i/>
      <sz val="10"/>
      <color indexed="12"/>
      <name val="ＭＳ Ｐゴシック"/>
      <family val="3"/>
    </font>
    <font>
      <b/>
      <i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sz val="9"/>
      <color theme="0"/>
      <name val="ＭＳ Ｐゴシック"/>
      <family val="3"/>
    </font>
    <font>
      <b/>
      <u val="single"/>
      <sz val="20"/>
      <color rgb="FFFF0000"/>
      <name val="ＭＳ Ｐゴシック"/>
      <family val="3"/>
    </font>
    <font>
      <sz val="11"/>
      <color rgb="FFCCFFFF"/>
      <name val="ＭＳ Ｐゴシック"/>
      <family val="3"/>
    </font>
    <font>
      <b/>
      <i/>
      <sz val="10"/>
      <color rgb="FF0000FF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6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1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0" fillId="0" borderId="13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0" fillId="0" borderId="15" xfId="0" applyNumberFormat="1" applyBorder="1" applyAlignment="1" applyProtection="1">
      <alignment shrinkToFit="1"/>
      <protection locked="0"/>
    </xf>
    <xf numFmtId="0" fontId="7" fillId="0" borderId="0" xfId="0" applyFont="1" applyAlignment="1">
      <alignment/>
    </xf>
    <xf numFmtId="0" fontId="14" fillId="0" borderId="0" xfId="0" applyFont="1" applyFill="1" applyBorder="1" applyAlignment="1">
      <alignment horizontal="center" wrapText="1"/>
    </xf>
    <xf numFmtId="0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0" fillId="0" borderId="16" xfId="0" applyNumberFormat="1" applyBorder="1" applyAlignment="1" applyProtection="1">
      <alignment shrinkToFit="1"/>
      <protection locked="0"/>
    </xf>
    <xf numFmtId="0" fontId="0" fillId="0" borderId="17" xfId="0" applyNumberFormat="1" applyBorder="1" applyAlignment="1" applyProtection="1">
      <alignment shrinkToFit="1"/>
      <protection locked="0"/>
    </xf>
    <xf numFmtId="0" fontId="0" fillId="0" borderId="18" xfId="0" applyNumberFormat="1" applyBorder="1" applyAlignment="1" applyProtection="1">
      <alignment shrinkToFit="1"/>
      <protection locked="0"/>
    </xf>
    <xf numFmtId="0" fontId="0" fillId="0" borderId="19" xfId="0" applyNumberFormat="1" applyBorder="1" applyAlignment="1" applyProtection="1">
      <alignment shrinkToFit="1"/>
      <protection locked="0"/>
    </xf>
    <xf numFmtId="49" fontId="0" fillId="0" borderId="17" xfId="0" applyNumberFormat="1" applyBorder="1" applyAlignment="1" applyProtection="1">
      <alignment horizontal="right" shrinkToFit="1"/>
      <protection locked="0"/>
    </xf>
    <xf numFmtId="0" fontId="0" fillId="0" borderId="13" xfId="0" applyNumberFormat="1" applyBorder="1" applyAlignment="1" applyProtection="1">
      <alignment horizontal="center" shrinkToFit="1"/>
      <protection locked="0"/>
    </xf>
    <xf numFmtId="0" fontId="0" fillId="0" borderId="19" xfId="0" applyNumberFormat="1" applyBorder="1" applyAlignment="1" applyProtection="1">
      <alignment horizontal="center" shrinkToFit="1"/>
      <protection locked="0"/>
    </xf>
    <xf numFmtId="0" fontId="0" fillId="0" borderId="10" xfId="0" applyNumberFormat="1" applyBorder="1" applyAlignment="1" applyProtection="1">
      <alignment horizontal="center" shrinkToFit="1"/>
      <protection locked="0"/>
    </xf>
    <xf numFmtId="0" fontId="0" fillId="0" borderId="20" xfId="0" applyNumberFormat="1" applyBorder="1" applyAlignment="1" applyProtection="1">
      <alignment horizontal="center" shrinkToFit="1"/>
      <protection locked="0"/>
    </xf>
    <xf numFmtId="0" fontId="7" fillId="0" borderId="0" xfId="0" applyNumberFormat="1" applyFont="1" applyAlignment="1">
      <alignment shrinkToFit="1"/>
    </xf>
    <xf numFmtId="0" fontId="0" fillId="0" borderId="0" xfId="0" applyNumberFormat="1" applyAlignment="1">
      <alignment shrinkToFit="1"/>
    </xf>
    <xf numFmtId="0" fontId="0" fillId="0" borderId="21" xfId="0" applyNumberFormat="1" applyBorder="1" applyAlignment="1" applyProtection="1">
      <alignment shrinkToFit="1"/>
      <protection locked="0"/>
    </xf>
    <xf numFmtId="0" fontId="0" fillId="0" borderId="22" xfId="0" applyNumberFormat="1" applyBorder="1" applyAlignment="1" applyProtection="1">
      <alignment shrinkToFit="1"/>
      <protection locked="0"/>
    </xf>
    <xf numFmtId="0" fontId="0" fillId="0" borderId="23" xfId="0" applyNumberFormat="1" applyBorder="1" applyAlignment="1" applyProtection="1">
      <alignment shrinkToFit="1"/>
      <protection locked="0"/>
    </xf>
    <xf numFmtId="0" fontId="0" fillId="0" borderId="24" xfId="0" applyNumberFormat="1" applyBorder="1" applyAlignment="1" applyProtection="1">
      <alignment shrinkToFit="1"/>
      <protection locked="0"/>
    </xf>
    <xf numFmtId="49" fontId="0" fillId="0" borderId="22" xfId="0" applyNumberFormat="1" applyBorder="1" applyAlignment="1" applyProtection="1">
      <alignment horizontal="right" shrinkToFit="1"/>
      <protection locked="0"/>
    </xf>
    <xf numFmtId="0" fontId="0" fillId="0" borderId="14" xfId="0" applyNumberFormat="1" applyBorder="1" applyAlignment="1" applyProtection="1">
      <alignment horizontal="center" shrinkToFit="1"/>
      <protection locked="0"/>
    </xf>
    <xf numFmtId="0" fontId="0" fillId="0" borderId="24" xfId="0" applyNumberFormat="1" applyBorder="1" applyAlignment="1" applyProtection="1">
      <alignment horizontal="center" shrinkToFit="1"/>
      <protection locked="0"/>
    </xf>
    <xf numFmtId="0" fontId="0" fillId="0" borderId="11" xfId="0" applyNumberFormat="1" applyBorder="1" applyAlignment="1" applyProtection="1">
      <alignment horizontal="center" shrinkToFit="1"/>
      <protection locked="0"/>
    </xf>
    <xf numFmtId="0" fontId="0" fillId="0" borderId="25" xfId="0" applyNumberFormat="1" applyBorder="1" applyAlignment="1" applyProtection="1">
      <alignment horizontal="center" shrinkToFit="1"/>
      <protection locked="0"/>
    </xf>
    <xf numFmtId="0" fontId="0" fillId="0" borderId="26" xfId="0" applyNumberFormat="1" applyBorder="1" applyAlignment="1" applyProtection="1">
      <alignment shrinkToFit="1"/>
      <protection locked="0"/>
    </xf>
    <xf numFmtId="0" fontId="0" fillId="0" borderId="27" xfId="0" applyNumberFormat="1" applyBorder="1" applyAlignment="1" applyProtection="1">
      <alignment shrinkToFit="1"/>
      <protection locked="0"/>
    </xf>
    <xf numFmtId="0" fontId="0" fillId="0" borderId="28" xfId="0" applyNumberFormat="1" applyBorder="1" applyAlignment="1" applyProtection="1">
      <alignment shrinkToFit="1"/>
      <protection locked="0"/>
    </xf>
    <xf numFmtId="0" fontId="0" fillId="0" borderId="29" xfId="0" applyNumberFormat="1" applyBorder="1" applyAlignment="1" applyProtection="1">
      <alignment shrinkToFit="1"/>
      <protection locked="0"/>
    </xf>
    <xf numFmtId="49" fontId="0" fillId="0" borderId="27" xfId="0" applyNumberFormat="1" applyBorder="1" applyAlignment="1" applyProtection="1">
      <alignment horizontal="right" shrinkToFit="1"/>
      <protection locked="0"/>
    </xf>
    <xf numFmtId="0" fontId="0" fillId="0" borderId="15" xfId="0" applyNumberFormat="1" applyBorder="1" applyAlignment="1" applyProtection="1">
      <alignment horizontal="center" shrinkToFit="1"/>
      <protection locked="0"/>
    </xf>
    <xf numFmtId="0" fontId="0" fillId="0" borderId="29" xfId="0" applyNumberFormat="1" applyBorder="1" applyAlignment="1" applyProtection="1">
      <alignment horizontal="center" shrinkToFit="1"/>
      <protection locked="0"/>
    </xf>
    <xf numFmtId="0" fontId="0" fillId="0" borderId="12" xfId="0" applyNumberFormat="1" applyBorder="1" applyAlignment="1" applyProtection="1">
      <alignment horizontal="center" shrinkToFit="1"/>
      <protection locked="0"/>
    </xf>
    <xf numFmtId="0" fontId="0" fillId="0" borderId="30" xfId="0" applyNumberFormat="1" applyBorder="1" applyAlignment="1" applyProtection="1">
      <alignment horizontal="center" shrinkToFit="1"/>
      <protection locked="0"/>
    </xf>
    <xf numFmtId="0" fontId="7" fillId="33" borderId="0" xfId="0" applyNumberFormat="1" applyFont="1" applyFill="1" applyAlignment="1" applyProtection="1">
      <alignment shrinkToFit="1"/>
      <protection hidden="1"/>
    </xf>
    <xf numFmtId="0" fontId="0" fillId="33" borderId="25" xfId="0" applyNumberFormat="1" applyFill="1" applyBorder="1" applyAlignment="1" applyProtection="1">
      <alignment shrinkToFit="1"/>
      <protection hidden="1"/>
    </xf>
    <xf numFmtId="0" fontId="0" fillId="33" borderId="30" xfId="0" applyNumberFormat="1" applyFill="1" applyBorder="1" applyAlignment="1" applyProtection="1">
      <alignment shrinkToFit="1"/>
      <protection hidden="1"/>
    </xf>
    <xf numFmtId="0" fontId="0" fillId="0" borderId="0" xfId="0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hidden="1"/>
    </xf>
    <xf numFmtId="0" fontId="61" fillId="0" borderId="0" xfId="0" applyNumberFormat="1" applyFont="1" applyFill="1" applyAlignment="1">
      <alignment/>
    </xf>
    <xf numFmtId="0" fontId="61" fillId="0" borderId="0" xfId="0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Fill="1" applyBorder="1" applyAlignment="1">
      <alignment horizontal="center" wrapText="1"/>
    </xf>
    <xf numFmtId="0" fontId="62" fillId="0" borderId="0" xfId="0" applyNumberFormat="1" applyFont="1" applyAlignment="1">
      <alignment shrinkToFit="1"/>
    </xf>
    <xf numFmtId="0" fontId="62" fillId="0" borderId="0" xfId="0" applyNumberFormat="1" applyFont="1" applyFill="1" applyAlignment="1">
      <alignment/>
    </xf>
    <xf numFmtId="0" fontId="62" fillId="0" borderId="0" xfId="0" applyNumberFormat="1" applyFont="1" applyFill="1" applyAlignment="1" applyProtection="1">
      <alignment/>
      <protection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 wrapText="1"/>
    </xf>
    <xf numFmtId="0" fontId="0" fillId="33" borderId="33" xfId="0" applyFill="1" applyBorder="1" applyAlignment="1">
      <alignment vertical="center"/>
    </xf>
    <xf numFmtId="0" fontId="0" fillId="33" borderId="33" xfId="0" applyFill="1" applyBorder="1" applyAlignment="1">
      <alignment vertical="center" textRotation="255"/>
    </xf>
    <xf numFmtId="0" fontId="0" fillId="33" borderId="34" xfId="0" applyFill="1" applyBorder="1" applyAlignment="1">
      <alignment vertical="center" textRotation="255"/>
    </xf>
    <xf numFmtId="0" fontId="0" fillId="33" borderId="35" xfId="0" applyFill="1" applyBorder="1" applyAlignment="1">
      <alignment horizontal="center" vertical="center" wrapText="1"/>
    </xf>
    <xf numFmtId="0" fontId="11" fillId="33" borderId="36" xfId="0" applyFont="1" applyFill="1" applyBorder="1" applyAlignment="1">
      <alignment vertical="center" wrapText="1"/>
    </xf>
    <xf numFmtId="0" fontId="0" fillId="33" borderId="33" xfId="0" applyFill="1" applyBorder="1" applyAlignment="1">
      <alignment vertical="center" wrapText="1"/>
    </xf>
    <xf numFmtId="0" fontId="11" fillId="33" borderId="32" xfId="0" applyFont="1" applyFill="1" applyBorder="1" applyAlignment="1">
      <alignment vertical="center" wrapText="1"/>
    </xf>
    <xf numFmtId="0" fontId="0" fillId="33" borderId="35" xfId="0" applyFill="1" applyBorder="1" applyAlignment="1">
      <alignment vertical="center" textRotation="255"/>
    </xf>
    <xf numFmtId="0" fontId="0" fillId="33" borderId="37" xfId="0" applyFill="1" applyBorder="1" applyAlignment="1">
      <alignment vertical="center" textRotation="255" shrinkToFit="1"/>
    </xf>
    <xf numFmtId="0" fontId="0" fillId="33" borderId="0" xfId="0" applyFill="1" applyAlignment="1">
      <alignment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62" fillId="34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hidden="1"/>
    </xf>
    <xf numFmtId="0" fontId="62" fillId="0" borderId="0" xfId="0" applyFont="1" applyFill="1" applyAlignment="1">
      <alignment/>
    </xf>
    <xf numFmtId="0" fontId="9" fillId="35" borderId="37" xfId="0" applyFont="1" applyFill="1" applyBorder="1" applyAlignment="1">
      <alignment horizontal="center" shrinkToFit="1"/>
    </xf>
    <xf numFmtId="0" fontId="9" fillId="35" borderId="37" xfId="58" applyNumberFormat="1" applyFont="1" applyFill="1" applyBorder="1" applyAlignment="1" applyProtection="1">
      <alignment shrinkToFit="1"/>
      <protection hidden="1"/>
    </xf>
    <xf numFmtId="6" fontId="9" fillId="35" borderId="37" xfId="58" applyFont="1" applyFill="1" applyBorder="1" applyAlignment="1">
      <alignment/>
    </xf>
    <xf numFmtId="0" fontId="9" fillId="35" borderId="37" xfId="0" applyFont="1" applyFill="1" applyBorder="1" applyAlignment="1">
      <alignment/>
    </xf>
    <xf numFmtId="6" fontId="9" fillId="35" borderId="37" xfId="58" applyFont="1" applyFill="1" applyBorder="1" applyAlignment="1" applyProtection="1">
      <alignment shrinkToFit="1"/>
      <protection hidden="1"/>
    </xf>
    <xf numFmtId="0" fontId="17" fillId="35" borderId="37" xfId="0" applyFont="1" applyFill="1" applyBorder="1" applyAlignment="1" applyProtection="1">
      <alignment/>
      <protection hidden="1"/>
    </xf>
    <xf numFmtId="0" fontId="9" fillId="35" borderId="37" xfId="0" applyNumberFormat="1" applyFont="1" applyFill="1" applyBorder="1" applyAlignment="1" applyProtection="1">
      <alignment shrinkToFit="1"/>
      <protection hidden="1"/>
    </xf>
    <xf numFmtId="6" fontId="9" fillId="35" borderId="37" xfId="58" applyFont="1" applyFill="1" applyBorder="1" applyAlignment="1">
      <alignment shrinkToFit="1"/>
    </xf>
    <xf numFmtId="0" fontId="9" fillId="35" borderId="0" xfId="0" applyFont="1" applyFill="1" applyBorder="1" applyAlignment="1">
      <alignment horizontal="center" shrinkToFit="1"/>
    </xf>
    <xf numFmtId="0" fontId="17" fillId="35" borderId="0" xfId="0" applyFont="1" applyFill="1" applyBorder="1" applyAlignment="1" applyProtection="1">
      <alignment shrinkToFit="1"/>
      <protection hidden="1"/>
    </xf>
    <xf numFmtId="0" fontId="9" fillId="35" borderId="38" xfId="0" applyFont="1" applyFill="1" applyBorder="1" applyAlignment="1">
      <alignment shrinkToFit="1"/>
    </xf>
    <xf numFmtId="6" fontId="9" fillId="35" borderId="38" xfId="58" applyFont="1" applyFill="1" applyBorder="1" applyAlignment="1">
      <alignment shrinkToFit="1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19" fillId="35" borderId="0" xfId="0" applyFont="1" applyFill="1" applyAlignment="1">
      <alignment horizontal="right"/>
    </xf>
    <xf numFmtId="0" fontId="0" fillId="35" borderId="0" xfId="0" applyFont="1" applyFill="1" applyBorder="1" applyAlignment="1" applyProtection="1">
      <alignment/>
      <protection hidden="1"/>
    </xf>
    <xf numFmtId="0" fontId="20" fillId="35" borderId="37" xfId="0" applyFont="1" applyFill="1" applyBorder="1" applyAlignment="1" applyProtection="1">
      <alignment horizontal="center" wrapText="1"/>
      <protection hidden="1"/>
    </xf>
    <xf numFmtId="0" fontId="21" fillId="35" borderId="39" xfId="0" applyFont="1" applyFill="1" applyBorder="1" applyAlignment="1" applyProtection="1">
      <alignment horizontal="center" wrapText="1"/>
      <protection hidden="1"/>
    </xf>
    <xf numFmtId="0" fontId="20" fillId="35" borderId="39" xfId="0" applyFont="1" applyFill="1" applyBorder="1" applyAlignment="1" applyProtection="1">
      <alignment horizontal="center" wrapText="1"/>
      <protection hidden="1"/>
    </xf>
    <xf numFmtId="0" fontId="0" fillId="35" borderId="0" xfId="0" applyFont="1" applyFill="1" applyBorder="1" applyAlignment="1">
      <alignment shrinkToFit="1"/>
    </xf>
    <xf numFmtId="0" fontId="22" fillId="35" borderId="0" xfId="0" applyFont="1" applyFill="1" applyAlignment="1">
      <alignment vertical="top"/>
    </xf>
    <xf numFmtId="0" fontId="64" fillId="35" borderId="0" xfId="0" applyFont="1" applyFill="1" applyAlignment="1">
      <alignment/>
    </xf>
    <xf numFmtId="0" fontId="65" fillId="35" borderId="0" xfId="0" applyFont="1" applyFill="1" applyAlignment="1" applyProtection="1">
      <alignment/>
      <protection hidden="1"/>
    </xf>
    <xf numFmtId="0" fontId="0" fillId="34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62" fillId="34" borderId="0" xfId="0" applyNumberFormat="1" applyFont="1" applyFill="1" applyAlignment="1" applyProtection="1">
      <alignment/>
      <protection/>
    </xf>
    <xf numFmtId="0" fontId="61" fillId="0" borderId="0" xfId="0" applyNumberFormat="1" applyFont="1" applyBorder="1" applyAlignment="1" applyProtection="1">
      <alignment shrinkToFit="1"/>
      <protection locked="0"/>
    </xf>
    <xf numFmtId="0" fontId="61" fillId="0" borderId="0" xfId="0" applyNumberFormat="1" applyFont="1" applyAlignment="1" applyProtection="1">
      <alignment/>
      <protection hidden="1"/>
    </xf>
    <xf numFmtId="49" fontId="61" fillId="0" borderId="0" xfId="0" applyNumberFormat="1" applyFont="1" applyBorder="1" applyAlignment="1" applyProtection="1">
      <alignment horizontal="right" shrinkToFit="1"/>
      <protection locked="0"/>
    </xf>
    <xf numFmtId="0" fontId="61" fillId="0" borderId="0" xfId="0" applyNumberFormat="1" applyFont="1" applyFill="1" applyBorder="1" applyAlignment="1" applyProtection="1">
      <alignment shrinkToFit="1"/>
      <protection hidden="1"/>
    </xf>
    <xf numFmtId="0" fontId="61" fillId="33" borderId="0" xfId="0" applyNumberFormat="1" applyFont="1" applyFill="1" applyAlignment="1" applyProtection="1">
      <alignment shrinkToFit="1"/>
      <protection hidden="1"/>
    </xf>
    <xf numFmtId="0" fontId="61" fillId="0" borderId="0" xfId="0" applyNumberFormat="1" applyFont="1" applyBorder="1" applyAlignment="1" applyProtection="1">
      <alignment horizontal="center" shrinkToFit="1"/>
      <protection locked="0"/>
    </xf>
    <xf numFmtId="0" fontId="61" fillId="0" borderId="0" xfId="0" applyNumberFormat="1" applyFont="1" applyAlignment="1">
      <alignment shrinkToFit="1"/>
    </xf>
    <xf numFmtId="0" fontId="61" fillId="34" borderId="0" xfId="0" applyNumberFormat="1" applyFont="1" applyFill="1" applyAlignment="1">
      <alignment/>
    </xf>
    <xf numFmtId="0" fontId="61" fillId="34" borderId="0" xfId="0" applyNumberFormat="1" applyFont="1" applyFill="1" applyAlignment="1" applyProtection="1">
      <alignment/>
      <protection hidden="1"/>
    </xf>
    <xf numFmtId="0" fontId="61" fillId="34" borderId="0" xfId="0" applyNumberFormat="1" applyFont="1" applyFill="1" applyBorder="1" applyAlignment="1" applyProtection="1">
      <alignment/>
      <protection hidden="1"/>
    </xf>
    <xf numFmtId="0" fontId="61" fillId="34" borderId="0" xfId="0" applyNumberFormat="1" applyFont="1" applyFill="1" applyAlignment="1">
      <alignment horizontal="right"/>
    </xf>
    <xf numFmtId="0" fontId="61" fillId="34" borderId="0" xfId="0" applyNumberFormat="1" applyFont="1" applyFill="1" applyAlignment="1" applyProtection="1">
      <alignment/>
      <protection/>
    </xf>
    <xf numFmtId="0" fontId="0" fillId="0" borderId="40" xfId="0" applyFont="1" applyBorder="1" applyAlignment="1" applyProtection="1">
      <alignment horizontal="left" shrinkToFit="1"/>
      <protection/>
    </xf>
    <xf numFmtId="6" fontId="8" fillId="35" borderId="37" xfId="0" applyNumberFormat="1" applyFont="1" applyFill="1" applyBorder="1" applyAlignment="1">
      <alignment horizontal="right" shrinkToFit="1"/>
    </xf>
    <xf numFmtId="6" fontId="8" fillId="35" borderId="38" xfId="0" applyNumberFormat="1" applyFont="1" applyFill="1" applyBorder="1" applyAlignment="1">
      <alignment horizontal="right" shrinkToFit="1"/>
    </xf>
    <xf numFmtId="6" fontId="8" fillId="35" borderId="37" xfId="58" applyFont="1" applyFill="1" applyBorder="1" applyAlignment="1" applyProtection="1">
      <alignment horizontal="right" shrinkToFit="1"/>
      <protection hidden="1"/>
    </xf>
    <xf numFmtId="6" fontId="10" fillId="35" borderId="41" xfId="58" applyFont="1" applyFill="1" applyBorder="1" applyAlignment="1" applyProtection="1">
      <alignment horizontal="right" vertical="center" shrinkToFit="1"/>
      <protection hidden="1"/>
    </xf>
    <xf numFmtId="6" fontId="10" fillId="35" borderId="42" xfId="58" applyFont="1" applyFill="1" applyBorder="1" applyAlignment="1" applyProtection="1">
      <alignment horizontal="right" vertical="center" shrinkToFit="1"/>
      <protection hidden="1"/>
    </xf>
    <xf numFmtId="6" fontId="10" fillId="35" borderId="43" xfId="58" applyFont="1" applyFill="1" applyBorder="1" applyAlignment="1" applyProtection="1">
      <alignment horizontal="right" vertical="center" shrinkToFit="1"/>
      <protection hidden="1"/>
    </xf>
    <xf numFmtId="0" fontId="17" fillId="35" borderId="44" xfId="0" applyFont="1" applyFill="1" applyBorder="1" applyAlignment="1">
      <alignment horizontal="right" shrinkToFit="1"/>
    </xf>
    <xf numFmtId="0" fontId="17" fillId="35" borderId="37" xfId="0" applyFont="1" applyFill="1" applyBorder="1" applyAlignment="1">
      <alignment horizontal="right" shrinkToFit="1"/>
    </xf>
    <xf numFmtId="0" fontId="17" fillId="35" borderId="41" xfId="0" applyFont="1" applyFill="1" applyBorder="1" applyAlignment="1">
      <alignment horizontal="right" shrinkToFit="1"/>
    </xf>
    <xf numFmtId="0" fontId="17" fillId="35" borderId="42" xfId="0" applyFont="1" applyFill="1" applyBorder="1" applyAlignment="1">
      <alignment horizontal="right" shrinkToFit="1"/>
    </xf>
    <xf numFmtId="49" fontId="17" fillId="35" borderId="42" xfId="0" applyNumberFormat="1" applyFont="1" applyFill="1" applyBorder="1" applyAlignment="1" applyProtection="1">
      <alignment horizontal="left"/>
      <protection locked="0"/>
    </xf>
    <xf numFmtId="49" fontId="17" fillId="35" borderId="43" xfId="0" applyNumberFormat="1" applyFont="1" applyFill="1" applyBorder="1" applyAlignment="1" applyProtection="1">
      <alignment horizontal="left"/>
      <protection locked="0"/>
    </xf>
    <xf numFmtId="0" fontId="17" fillId="35" borderId="45" xfId="0" applyFont="1" applyFill="1" applyBorder="1" applyAlignment="1" applyProtection="1">
      <alignment horizontal="left"/>
      <protection locked="0"/>
    </xf>
    <xf numFmtId="0" fontId="17" fillId="35" borderId="46" xfId="0" applyFont="1" applyFill="1" applyBorder="1" applyAlignment="1" applyProtection="1">
      <alignment horizontal="left"/>
      <protection locked="0"/>
    </xf>
    <xf numFmtId="0" fontId="17" fillId="35" borderId="37" xfId="0" applyFont="1" applyFill="1" applyBorder="1" applyAlignment="1" applyProtection="1">
      <alignment horizontal="left"/>
      <protection locked="0"/>
    </xf>
    <xf numFmtId="0" fontId="17" fillId="35" borderId="47" xfId="0" applyFont="1" applyFill="1" applyBorder="1" applyAlignment="1" applyProtection="1">
      <alignment horizontal="left"/>
      <protection locked="0"/>
    </xf>
    <xf numFmtId="0" fontId="19" fillId="35" borderId="48" xfId="0" applyFont="1" applyFill="1" applyBorder="1" applyAlignment="1">
      <alignment horizontal="center" vertical="center" wrapText="1"/>
    </xf>
    <xf numFmtId="0" fontId="19" fillId="35" borderId="49" xfId="0" applyFont="1" applyFill="1" applyBorder="1" applyAlignment="1">
      <alignment horizontal="center" vertical="center"/>
    </xf>
    <xf numFmtId="0" fontId="9" fillId="35" borderId="37" xfId="0" applyFont="1" applyFill="1" applyBorder="1" applyAlignment="1">
      <alignment horizontal="center" shrinkToFit="1"/>
    </xf>
    <xf numFmtId="0" fontId="66" fillId="36" borderId="50" xfId="0" applyFont="1" applyFill="1" applyBorder="1" applyAlignment="1">
      <alignment horizontal="left" vertical="top" wrapText="1"/>
    </xf>
    <xf numFmtId="0" fontId="66" fillId="36" borderId="51" xfId="0" applyFont="1" applyFill="1" applyBorder="1" applyAlignment="1">
      <alignment horizontal="left" vertical="top" wrapText="1"/>
    </xf>
    <xf numFmtId="0" fontId="66" fillId="36" borderId="52" xfId="0" applyFont="1" applyFill="1" applyBorder="1" applyAlignment="1">
      <alignment horizontal="left" vertical="top" wrapText="1"/>
    </xf>
    <xf numFmtId="0" fontId="17" fillId="35" borderId="53" xfId="0" applyFont="1" applyFill="1" applyBorder="1" applyAlignment="1">
      <alignment horizontal="right" shrinkToFit="1"/>
    </xf>
    <xf numFmtId="0" fontId="17" fillId="35" borderId="54" xfId="0" applyFont="1" applyFill="1" applyBorder="1" applyAlignment="1">
      <alignment horizontal="right" shrinkToFit="1"/>
    </xf>
    <xf numFmtId="49" fontId="17" fillId="35" borderId="54" xfId="0" applyNumberFormat="1" applyFont="1" applyFill="1" applyBorder="1" applyAlignment="1" applyProtection="1">
      <alignment horizontal="left"/>
      <protection locked="0"/>
    </xf>
    <xf numFmtId="49" fontId="17" fillId="35" borderId="55" xfId="0" applyNumberFormat="1" applyFont="1" applyFill="1" applyBorder="1" applyAlignment="1" applyProtection="1">
      <alignment horizontal="left"/>
      <protection locked="0"/>
    </xf>
    <xf numFmtId="0" fontId="6" fillId="35" borderId="0" xfId="0" applyFont="1" applyFill="1" applyBorder="1" applyAlignment="1">
      <alignment horizontal="left" wrapText="1"/>
    </xf>
    <xf numFmtId="6" fontId="0" fillId="35" borderId="37" xfId="0" applyNumberFormat="1" applyFont="1" applyFill="1" applyBorder="1" applyAlignment="1">
      <alignment horizontal="right"/>
    </xf>
    <xf numFmtId="0" fontId="0" fillId="35" borderId="37" xfId="0" applyFont="1" applyFill="1" applyBorder="1" applyAlignment="1">
      <alignment horizontal="right"/>
    </xf>
    <xf numFmtId="0" fontId="17" fillId="35" borderId="56" xfId="0" applyFont="1" applyFill="1" applyBorder="1" applyAlignment="1">
      <alignment horizontal="right" shrinkToFit="1"/>
    </xf>
    <xf numFmtId="0" fontId="17" fillId="35" borderId="45" xfId="0" applyFont="1" applyFill="1" applyBorder="1" applyAlignment="1">
      <alignment horizontal="righ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indexed="45"/>
        </patternFill>
      </fill>
    </dxf>
    <dxf>
      <font>
        <color indexed="9"/>
      </font>
    </dxf>
    <dxf>
      <fill>
        <patternFill>
          <bgColor indexed="45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6</xdr:row>
      <xdr:rowOff>0</xdr:rowOff>
    </xdr:from>
    <xdr:to>
      <xdr:col>1</xdr:col>
      <xdr:colOff>428625</xdr:colOff>
      <xdr:row>7</xdr:row>
      <xdr:rowOff>123825</xdr:rowOff>
    </xdr:to>
    <xdr:sp>
      <xdr:nvSpPr>
        <xdr:cNvPr id="1" name="Line 14"/>
        <xdr:cNvSpPr>
          <a:spLocks/>
        </xdr:cNvSpPr>
      </xdr:nvSpPr>
      <xdr:spPr>
        <a:xfrm>
          <a:off x="695325" y="1743075"/>
          <a:ext cx="0" cy="3524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9</xdr:col>
      <xdr:colOff>180975</xdr:colOff>
      <xdr:row>0</xdr:row>
      <xdr:rowOff>95250</xdr:rowOff>
    </xdr:from>
    <xdr:to>
      <xdr:col>18</xdr:col>
      <xdr:colOff>161925</xdr:colOff>
      <xdr:row>1</xdr:row>
      <xdr:rowOff>476250</xdr:rowOff>
    </xdr:to>
    <xdr:sp>
      <xdr:nvSpPr>
        <xdr:cNvPr id="2" name="AutoShape 17"/>
        <xdr:cNvSpPr>
          <a:spLocks/>
        </xdr:cNvSpPr>
      </xdr:nvSpPr>
      <xdr:spPr>
        <a:xfrm>
          <a:off x="4914900" y="95250"/>
          <a:ext cx="3743325" cy="6858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>
    <xdr:from>
      <xdr:col>2</xdr:col>
      <xdr:colOff>342900</xdr:colOff>
      <xdr:row>7</xdr:row>
      <xdr:rowOff>200025</xdr:rowOff>
    </xdr:from>
    <xdr:to>
      <xdr:col>14</xdr:col>
      <xdr:colOff>600075</xdr:colOff>
      <xdr:row>7</xdr:row>
      <xdr:rowOff>200025</xdr:rowOff>
    </xdr:to>
    <xdr:sp>
      <xdr:nvSpPr>
        <xdr:cNvPr id="3" name="Line 11"/>
        <xdr:cNvSpPr>
          <a:spLocks/>
        </xdr:cNvSpPr>
      </xdr:nvSpPr>
      <xdr:spPr>
        <a:xfrm>
          <a:off x="1304925" y="2171700"/>
          <a:ext cx="60579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5</xdr:col>
      <xdr:colOff>142875</xdr:colOff>
      <xdr:row>6</xdr:row>
      <xdr:rowOff>142875</xdr:rowOff>
    </xdr:from>
    <xdr:to>
      <xdr:col>8</xdr:col>
      <xdr:colOff>409575</xdr:colOff>
      <xdr:row>7</xdr:row>
      <xdr:rowOff>447675</xdr:rowOff>
    </xdr:to>
    <xdr:sp>
      <xdr:nvSpPr>
        <xdr:cNvPr id="4" name="Rectangle 16"/>
        <xdr:cNvSpPr>
          <a:spLocks/>
        </xdr:cNvSpPr>
      </xdr:nvSpPr>
      <xdr:spPr>
        <a:xfrm>
          <a:off x="3162300" y="1885950"/>
          <a:ext cx="1438275" cy="533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修正は一覧内で当該セルを直接修正してください</a:t>
          </a:r>
        </a:p>
      </xdr:txBody>
    </xdr:sp>
    <xdr:clientData fPrintsWithSheet="0"/>
  </xdr:twoCellAnchor>
  <xdr:oneCellAnchor>
    <xdr:from>
      <xdr:col>8</xdr:col>
      <xdr:colOff>219075</xdr:colOff>
      <xdr:row>3</xdr:row>
      <xdr:rowOff>171450</xdr:rowOff>
    </xdr:from>
    <xdr:ext cx="323850" cy="276225"/>
    <xdr:sp>
      <xdr:nvSpPr>
        <xdr:cNvPr id="5" name="テキスト ボックス 1"/>
        <xdr:cNvSpPr txBox="1">
          <a:spLocks noChangeArrowheads="1"/>
        </xdr:cNvSpPr>
      </xdr:nvSpPr>
      <xdr:spPr>
        <a:xfrm>
          <a:off x="4410075" y="1266825"/>
          <a:ext cx="323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K513"/>
  <sheetViews>
    <sheetView tabSelected="1" workbookViewId="0" topLeftCell="A1">
      <selection activeCell="Y11" sqref="Y11"/>
    </sheetView>
  </sheetViews>
  <sheetFormatPr defaultColWidth="9.00390625" defaultRowHeight="13.5"/>
  <cols>
    <col min="1" max="1" width="3.50390625" style="0" bestFit="1" customWidth="1"/>
    <col min="2" max="2" width="9.125" style="0" customWidth="1"/>
    <col min="7" max="7" width="3.50390625" style="0" bestFit="1" customWidth="1"/>
    <col min="8" max="8" width="2.875" style="0" bestFit="1" customWidth="1"/>
    <col min="9" max="9" width="7.125" style="0" bestFit="1" customWidth="1"/>
    <col min="10" max="10" width="9.125" style="0" bestFit="1" customWidth="1"/>
    <col min="11" max="11" width="3.625" style="0" bestFit="1" customWidth="1"/>
    <col min="12" max="12" width="4.125" style="0" bestFit="1" customWidth="1"/>
    <col min="13" max="13" width="6.875" style="0" bestFit="1" customWidth="1"/>
    <col min="14" max="14" width="2.875" style="0" bestFit="1" customWidth="1"/>
    <col min="15" max="15" width="9.125" style="0" bestFit="1" customWidth="1"/>
    <col min="16" max="17" width="3.50390625" style="0" bestFit="1" customWidth="1"/>
    <col min="18" max="18" width="6.625" style="0" bestFit="1" customWidth="1"/>
    <col min="19" max="19" width="2.875" style="0" bestFit="1" customWidth="1"/>
    <col min="20" max="20" width="9.125" style="0" bestFit="1" customWidth="1"/>
    <col min="21" max="21" width="3.375" style="0" bestFit="1" customWidth="1"/>
    <col min="22" max="22" width="3.50390625" style="0" bestFit="1" customWidth="1"/>
    <col min="23" max="23" width="6.50390625" style="0" bestFit="1" customWidth="1"/>
    <col min="24" max="24" width="3.75390625" style="0" customWidth="1"/>
    <col min="25" max="25" width="3.125" style="0" bestFit="1" customWidth="1"/>
    <col min="26" max="26" width="5.50390625" style="0" hidden="1" customWidth="1"/>
    <col min="27" max="27" width="4.625" style="0" customWidth="1"/>
    <col min="28" max="28" width="5.125" style="0" customWidth="1"/>
    <col min="29" max="29" width="4.625" style="0" customWidth="1"/>
    <col min="30" max="30" width="5.125" style="0" customWidth="1"/>
    <col min="31" max="31" width="8.75390625" style="0" bestFit="1" customWidth="1"/>
    <col min="32" max="33" width="7.125" style="10" customWidth="1"/>
    <col min="34" max="34" width="9.00390625" style="10" customWidth="1"/>
  </cols>
  <sheetData>
    <row r="1" spans="1:37" s="73" customFormat="1" ht="24" customHeight="1">
      <c r="A1" s="89"/>
      <c r="B1" s="98" t="s">
        <v>166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77" t="s">
        <v>137</v>
      </c>
      <c r="W1" s="77" t="s">
        <v>138</v>
      </c>
      <c r="X1" s="137" t="s">
        <v>139</v>
      </c>
      <c r="Y1" s="137"/>
      <c r="Z1" s="90"/>
      <c r="AA1" s="145" t="s">
        <v>163</v>
      </c>
      <c r="AB1" s="145"/>
      <c r="AC1" s="145"/>
      <c r="AD1" s="145"/>
      <c r="AE1" s="145"/>
      <c r="AF1" s="74"/>
      <c r="AG1" s="102"/>
      <c r="AH1" s="102"/>
      <c r="AI1" s="102"/>
      <c r="AJ1" s="102"/>
      <c r="AK1" s="102"/>
    </row>
    <row r="2" spans="1:37" s="73" customFormat="1" ht="45.75" thickBot="1">
      <c r="A2" s="89"/>
      <c r="B2" s="97" t="s">
        <v>140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91" t="s">
        <v>135</v>
      </c>
      <c r="V2" s="78">
        <f>F9</f>
        <v>0</v>
      </c>
      <c r="W2" s="79">
        <v>500</v>
      </c>
      <c r="X2" s="121">
        <f>V2*W2</f>
        <v>0</v>
      </c>
      <c r="Y2" s="121"/>
      <c r="Z2" s="92"/>
      <c r="AA2" s="93" t="s">
        <v>35</v>
      </c>
      <c r="AB2" s="93" t="s">
        <v>36</v>
      </c>
      <c r="AC2" s="93" t="s">
        <v>37</v>
      </c>
      <c r="AD2" s="93" t="s">
        <v>38</v>
      </c>
      <c r="AE2" s="94" t="s">
        <v>158</v>
      </c>
      <c r="AF2" s="75" t="s">
        <v>147</v>
      </c>
      <c r="AG2" s="103"/>
      <c r="AH2" s="102"/>
      <c r="AI2" s="102"/>
      <c r="AJ2" s="102"/>
      <c r="AK2" s="102"/>
    </row>
    <row r="3" spans="1:37" s="73" customFormat="1" ht="16.5" customHeight="1" thickBot="1">
      <c r="A3" s="89"/>
      <c r="B3" s="138" t="s">
        <v>141</v>
      </c>
      <c r="C3" s="148" t="s">
        <v>142</v>
      </c>
      <c r="D3" s="149"/>
      <c r="E3" s="131"/>
      <c r="F3" s="131"/>
      <c r="G3" s="131"/>
      <c r="H3" s="131"/>
      <c r="I3" s="132"/>
      <c r="J3" s="99" t="e">
        <f>VLOOKUP(E3,$I$132:$J$137,2,FALSE)</f>
        <v>#N/A</v>
      </c>
      <c r="K3" s="127" t="s">
        <v>169</v>
      </c>
      <c r="L3" s="128"/>
      <c r="M3" s="129"/>
      <c r="N3" s="129"/>
      <c r="O3" s="129"/>
      <c r="P3" s="129"/>
      <c r="Q3" s="130"/>
      <c r="R3" s="89"/>
      <c r="S3" s="89"/>
      <c r="T3" s="89"/>
      <c r="U3" s="91" t="s">
        <v>136</v>
      </c>
      <c r="V3" s="80">
        <f>SUM(AA3:AD3)</f>
        <v>0</v>
      </c>
      <c r="W3" s="81">
        <v>1500</v>
      </c>
      <c r="X3" s="146">
        <f>V3*W3</f>
        <v>0</v>
      </c>
      <c r="Y3" s="147"/>
      <c r="Z3" s="92"/>
      <c r="AA3" s="82">
        <f>INT(COUNTIF(AA11:AA130,"●")/4)</f>
        <v>0</v>
      </c>
      <c r="AB3" s="82">
        <f>INT(COUNTIF(AB11:AB130,"▲")/4)</f>
        <v>0</v>
      </c>
      <c r="AC3" s="82">
        <f>INT(COUNTIF(AC11:AC130,"★")/4)</f>
        <v>0</v>
      </c>
      <c r="AD3" s="82">
        <f>INT(COUNTIF(AD11:AD130,"▼")/4)</f>
        <v>0</v>
      </c>
      <c r="AE3" s="95"/>
      <c r="AF3" s="75" t="s">
        <v>148</v>
      </c>
      <c r="AG3" s="103"/>
      <c r="AH3" s="102"/>
      <c r="AI3" s="102"/>
      <c r="AJ3" s="102"/>
      <c r="AK3" s="102"/>
    </row>
    <row r="4" spans="1:37" s="73" customFormat="1" ht="16.5" customHeight="1">
      <c r="A4" s="89"/>
      <c r="B4" s="139"/>
      <c r="C4" s="125" t="s">
        <v>144</v>
      </c>
      <c r="D4" s="126"/>
      <c r="E4" s="133"/>
      <c r="F4" s="133"/>
      <c r="G4" s="133"/>
      <c r="H4" s="133"/>
      <c r="I4" s="134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91" t="s">
        <v>164</v>
      </c>
      <c r="V4" s="83">
        <f>COUNTA(J11:J130)</f>
        <v>0</v>
      </c>
      <c r="W4" s="81">
        <v>1200</v>
      </c>
      <c r="X4" s="121">
        <f>V4*W4</f>
        <v>0</v>
      </c>
      <c r="Y4" s="121"/>
      <c r="Z4" s="96"/>
      <c r="AA4" s="89"/>
      <c r="AB4" s="89"/>
      <c r="AC4" s="89"/>
      <c r="AD4" s="89"/>
      <c r="AE4" s="89"/>
      <c r="AF4" s="75" t="s">
        <v>149</v>
      </c>
      <c r="AG4" s="103"/>
      <c r="AH4" s="102"/>
      <c r="AI4" s="102"/>
      <c r="AJ4" s="102"/>
      <c r="AK4" s="102"/>
    </row>
    <row r="5" spans="1:37" s="73" customFormat="1" ht="16.5" customHeight="1">
      <c r="A5" s="89"/>
      <c r="B5" s="139"/>
      <c r="C5" s="125" t="s">
        <v>145</v>
      </c>
      <c r="D5" s="126"/>
      <c r="E5" s="133"/>
      <c r="F5" s="133"/>
      <c r="G5" s="133"/>
      <c r="H5" s="133"/>
      <c r="I5" s="134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91" t="s">
        <v>165</v>
      </c>
      <c r="V5" s="83">
        <f>COUNTA(O11:O130)+COUNTA(T11:T130)</f>
        <v>0</v>
      </c>
      <c r="W5" s="84">
        <v>600</v>
      </c>
      <c r="X5" s="119">
        <f>V5*W5</f>
        <v>0</v>
      </c>
      <c r="Y5" s="119"/>
      <c r="Z5" s="85"/>
      <c r="AA5" s="89"/>
      <c r="AB5" s="89"/>
      <c r="AC5" s="89"/>
      <c r="AD5" s="89"/>
      <c r="AE5" s="89"/>
      <c r="AF5" s="49" t="s">
        <v>143</v>
      </c>
      <c r="AG5" s="104"/>
      <c r="AH5" s="102"/>
      <c r="AI5" s="102"/>
      <c r="AJ5" s="102"/>
      <c r="AK5" s="102"/>
    </row>
    <row r="6" spans="1:37" s="73" customFormat="1" ht="18" thickBot="1">
      <c r="A6" s="89"/>
      <c r="B6" s="140"/>
      <c r="C6" s="141" t="s">
        <v>159</v>
      </c>
      <c r="D6" s="142"/>
      <c r="E6" s="143"/>
      <c r="F6" s="143"/>
      <c r="G6" s="143"/>
      <c r="H6" s="143"/>
      <c r="I6" s="144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91"/>
      <c r="V6" s="83"/>
      <c r="W6" s="81"/>
      <c r="X6" s="121"/>
      <c r="Y6" s="121"/>
      <c r="Z6" s="86"/>
      <c r="AA6" s="89"/>
      <c r="AB6" s="89"/>
      <c r="AC6" s="89"/>
      <c r="AD6" s="89"/>
      <c r="AE6" s="89"/>
      <c r="AF6" s="49" t="s">
        <v>150</v>
      </c>
      <c r="AG6" s="103"/>
      <c r="AH6" s="102"/>
      <c r="AI6" s="102"/>
      <c r="AJ6" s="102"/>
      <c r="AK6" s="102"/>
    </row>
    <row r="7" spans="1:37" s="73" customFormat="1" ht="18" thickBo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91"/>
      <c r="V7" s="87"/>
      <c r="W7" s="88"/>
      <c r="X7" s="120"/>
      <c r="Y7" s="120"/>
      <c r="Z7" s="86"/>
      <c r="AA7" s="89"/>
      <c r="AB7" s="89"/>
      <c r="AC7" s="89"/>
      <c r="AD7" s="89"/>
      <c r="AE7" s="89"/>
      <c r="AF7" s="49" t="s">
        <v>151</v>
      </c>
      <c r="AG7" s="102"/>
      <c r="AH7" s="102"/>
      <c r="AI7" s="102"/>
      <c r="AJ7" s="102"/>
      <c r="AK7" s="102"/>
    </row>
    <row r="8" spans="1:36" s="73" customFormat="1" ht="36" customHeight="1" thickBo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135" t="s">
        <v>157</v>
      </c>
      <c r="U8" s="136"/>
      <c r="V8" s="122">
        <f>X2+X3+X4+X6+X5+X7</f>
        <v>0</v>
      </c>
      <c r="W8" s="123"/>
      <c r="X8" s="123"/>
      <c r="Y8" s="124"/>
      <c r="Z8" s="90"/>
      <c r="AA8" s="89"/>
      <c r="AB8" s="89"/>
      <c r="AC8" s="89"/>
      <c r="AD8" s="89"/>
      <c r="AE8" s="89"/>
      <c r="AF8" s="74"/>
      <c r="AG8" s="76"/>
      <c r="AH8" s="76"/>
      <c r="AI8" s="76"/>
      <c r="AJ8" s="76"/>
    </row>
    <row r="9" spans="2:36" ht="13.5">
      <c r="B9" s="118">
        <f>IF(E4="","",E4&amp;"（"&amp;E5&amp;" "&amp;E6&amp;"）")</f>
      </c>
      <c r="C9" s="118"/>
      <c r="D9" s="118"/>
      <c r="E9" s="118"/>
      <c r="F9" s="48"/>
      <c r="X9" s="14" t="s">
        <v>41</v>
      </c>
      <c r="Y9" s="15" t="s">
        <v>95</v>
      </c>
      <c r="AA9" s="13" t="s">
        <v>34</v>
      </c>
      <c r="AF9" s="52">
        <f>IF(E4="","",E4&amp;"（"&amp;E5&amp;"）")</f>
      </c>
      <c r="AG9" s="52"/>
      <c r="AH9" s="52"/>
      <c r="AI9" s="52"/>
      <c r="AJ9" s="52"/>
    </row>
    <row r="10" spans="1:36" ht="31.5" customHeight="1">
      <c r="A10" s="57" t="s">
        <v>0</v>
      </c>
      <c r="B10" s="58" t="s">
        <v>146</v>
      </c>
      <c r="C10" s="59" t="s">
        <v>5</v>
      </c>
      <c r="D10" s="59" t="s">
        <v>6</v>
      </c>
      <c r="E10" s="59" t="s">
        <v>1</v>
      </c>
      <c r="F10" s="59" t="s">
        <v>2</v>
      </c>
      <c r="G10" s="60" t="s">
        <v>7</v>
      </c>
      <c r="H10" s="61" t="s">
        <v>3</v>
      </c>
      <c r="I10" s="62" t="s">
        <v>89</v>
      </c>
      <c r="J10" s="63" t="s">
        <v>152</v>
      </c>
      <c r="K10" s="59" t="s">
        <v>8</v>
      </c>
      <c r="L10" s="64" t="s">
        <v>9</v>
      </c>
      <c r="M10" s="64" t="s">
        <v>10</v>
      </c>
      <c r="N10" s="61" t="s">
        <v>4</v>
      </c>
      <c r="O10" s="65" t="s">
        <v>39</v>
      </c>
      <c r="P10" s="59" t="s">
        <v>8</v>
      </c>
      <c r="Q10" s="64" t="s">
        <v>9</v>
      </c>
      <c r="R10" s="64" t="s">
        <v>10</v>
      </c>
      <c r="S10" s="66" t="s">
        <v>4</v>
      </c>
      <c r="T10" s="63" t="s">
        <v>40</v>
      </c>
      <c r="U10" s="59" t="s">
        <v>8</v>
      </c>
      <c r="V10" s="64" t="s">
        <v>9</v>
      </c>
      <c r="W10" s="64" t="s">
        <v>10</v>
      </c>
      <c r="X10" s="61" t="s">
        <v>4</v>
      </c>
      <c r="Y10" s="67" t="s">
        <v>22</v>
      </c>
      <c r="Z10" s="68"/>
      <c r="AA10" s="69" t="s">
        <v>26</v>
      </c>
      <c r="AB10" s="70" t="s">
        <v>27</v>
      </c>
      <c r="AC10" s="71" t="s">
        <v>28</v>
      </c>
      <c r="AD10" s="70" t="s">
        <v>29</v>
      </c>
      <c r="AE10" s="70"/>
      <c r="AF10" s="11" t="s">
        <v>96</v>
      </c>
      <c r="AG10" s="53" t="s">
        <v>97</v>
      </c>
      <c r="AH10" s="52"/>
      <c r="AI10" s="52"/>
      <c r="AJ10" s="52"/>
    </row>
    <row r="11" spans="1:36" s="26" customFormat="1" ht="13.5">
      <c r="A11" s="16"/>
      <c r="B11" s="7"/>
      <c r="C11" s="17"/>
      <c r="D11" s="17"/>
      <c r="E11" s="17"/>
      <c r="F11" s="17"/>
      <c r="G11" s="17"/>
      <c r="H11" s="18"/>
      <c r="I11" s="19"/>
      <c r="J11" s="4"/>
      <c r="K11" s="17"/>
      <c r="L11" s="17"/>
      <c r="M11" s="20"/>
      <c r="N11" s="18"/>
      <c r="O11" s="7"/>
      <c r="P11" s="17"/>
      <c r="Q11" s="17"/>
      <c r="R11" s="20"/>
      <c r="S11" s="19"/>
      <c r="T11" s="4"/>
      <c r="U11" s="17"/>
      <c r="V11" s="17"/>
      <c r="W11" s="20"/>
      <c r="X11" s="18"/>
      <c r="Y11" s="46">
        <f aca="true" t="shared" si="0" ref="Y11:Y19">IF(J11="","",COUNTA(J11,O11,T11))</f>
      </c>
      <c r="Z11" s="45">
        <f>IF(C11="","",LEN(C11)+LEN(D11))</f>
      </c>
      <c r="AA11" s="21"/>
      <c r="AB11" s="22"/>
      <c r="AC11" s="23"/>
      <c r="AD11" s="22"/>
      <c r="AE11" s="24"/>
      <c r="AF11" s="25">
        <f aca="true" t="shared" si="1" ref="AF11:AF42">IF(AND(I11="兵庫",AE11&lt;&gt;""),1,0)</f>
        <v>0</v>
      </c>
      <c r="AG11" s="25">
        <f aca="true" t="shared" si="2" ref="AG11:AG42">IF(AND(I11&lt;&gt;"兵庫",AE11&lt;&gt;""),1,0)</f>
        <v>0</v>
      </c>
      <c r="AH11" s="54"/>
      <c r="AI11" s="54"/>
      <c r="AJ11" s="54"/>
    </row>
    <row r="12" spans="1:36" s="26" customFormat="1" ht="13.5">
      <c r="A12" s="27"/>
      <c r="B12" s="8"/>
      <c r="C12" s="28"/>
      <c r="D12" s="28"/>
      <c r="E12" s="28"/>
      <c r="F12" s="28"/>
      <c r="G12" s="28"/>
      <c r="H12" s="29"/>
      <c r="I12" s="30"/>
      <c r="J12" s="5"/>
      <c r="K12" s="28"/>
      <c r="L12" s="28"/>
      <c r="M12" s="31"/>
      <c r="N12" s="29"/>
      <c r="O12" s="8"/>
      <c r="P12" s="28"/>
      <c r="Q12" s="28"/>
      <c r="R12" s="31"/>
      <c r="S12" s="30"/>
      <c r="T12" s="5"/>
      <c r="U12" s="28"/>
      <c r="V12" s="28"/>
      <c r="W12" s="31"/>
      <c r="X12" s="29"/>
      <c r="Y12" s="46">
        <f t="shared" si="0"/>
      </c>
      <c r="Z12" s="45">
        <f>IF(C12="","",LEN(C12)+LEN(D12))</f>
      </c>
      <c r="AA12" s="32"/>
      <c r="AB12" s="33"/>
      <c r="AC12" s="34"/>
      <c r="AD12" s="33"/>
      <c r="AE12" s="35"/>
      <c r="AF12" s="25">
        <f t="shared" si="1"/>
        <v>0</v>
      </c>
      <c r="AG12" s="54">
        <f t="shared" si="2"/>
        <v>0</v>
      </c>
      <c r="AH12" s="54"/>
      <c r="AI12" s="54"/>
      <c r="AJ12" s="54"/>
    </row>
    <row r="13" spans="1:36" s="26" customFormat="1" ht="13.5">
      <c r="A13" s="27"/>
      <c r="B13" s="8"/>
      <c r="C13" s="28"/>
      <c r="D13" s="28"/>
      <c r="E13" s="28"/>
      <c r="F13" s="28"/>
      <c r="G13" s="28"/>
      <c r="H13" s="29"/>
      <c r="I13" s="30"/>
      <c r="J13" s="5"/>
      <c r="K13" s="28"/>
      <c r="L13" s="28"/>
      <c r="M13" s="31"/>
      <c r="N13" s="29"/>
      <c r="O13" s="8"/>
      <c r="P13" s="28"/>
      <c r="Q13" s="28"/>
      <c r="R13" s="31"/>
      <c r="S13" s="30"/>
      <c r="T13" s="5"/>
      <c r="U13" s="28"/>
      <c r="V13" s="28"/>
      <c r="W13" s="31"/>
      <c r="X13" s="29"/>
      <c r="Y13" s="46">
        <f t="shared" si="0"/>
      </c>
      <c r="Z13" s="45">
        <f>IF(C13="","",LEN(C13)+LEN(D13))</f>
      </c>
      <c r="AA13" s="32"/>
      <c r="AB13" s="33"/>
      <c r="AC13" s="34"/>
      <c r="AD13" s="33"/>
      <c r="AE13" s="35"/>
      <c r="AF13" s="25">
        <f t="shared" si="1"/>
        <v>0</v>
      </c>
      <c r="AG13" s="54">
        <f t="shared" si="2"/>
        <v>0</v>
      </c>
      <c r="AH13" s="54"/>
      <c r="AI13" s="54"/>
      <c r="AJ13" s="54"/>
    </row>
    <row r="14" spans="1:34" s="26" customFormat="1" ht="13.5">
      <c r="A14" s="27"/>
      <c r="B14" s="8"/>
      <c r="C14" s="28"/>
      <c r="D14" s="28"/>
      <c r="E14" s="28"/>
      <c r="F14" s="28"/>
      <c r="G14" s="28"/>
      <c r="H14" s="29"/>
      <c r="I14" s="30"/>
      <c r="J14" s="5"/>
      <c r="K14" s="28"/>
      <c r="L14" s="28"/>
      <c r="M14" s="31"/>
      <c r="N14" s="29"/>
      <c r="O14" s="8"/>
      <c r="P14" s="28"/>
      <c r="Q14" s="28"/>
      <c r="R14" s="31"/>
      <c r="S14" s="30"/>
      <c r="T14" s="5"/>
      <c r="U14" s="28"/>
      <c r="V14" s="28"/>
      <c r="W14" s="31"/>
      <c r="X14" s="29"/>
      <c r="Y14" s="46">
        <f t="shared" si="0"/>
      </c>
      <c r="Z14" s="45">
        <f>IF(C14="","",LEN(C14)+LEN(D14))</f>
      </c>
      <c r="AA14" s="32"/>
      <c r="AB14" s="33"/>
      <c r="AC14" s="34"/>
      <c r="AD14" s="33"/>
      <c r="AE14" s="35"/>
      <c r="AF14" s="25">
        <f t="shared" si="1"/>
        <v>0</v>
      </c>
      <c r="AG14" s="54">
        <f t="shared" si="2"/>
        <v>0</v>
      </c>
      <c r="AH14" s="25"/>
    </row>
    <row r="15" spans="1:34" s="26" customFormat="1" ht="13.5">
      <c r="A15" s="27"/>
      <c r="B15" s="8"/>
      <c r="C15" s="28"/>
      <c r="D15" s="28"/>
      <c r="E15" s="28"/>
      <c r="F15" s="28"/>
      <c r="G15" s="28"/>
      <c r="H15" s="29"/>
      <c r="I15" s="30"/>
      <c r="J15" s="5"/>
      <c r="K15" s="28"/>
      <c r="L15" s="28"/>
      <c r="M15" s="31"/>
      <c r="N15" s="29"/>
      <c r="O15" s="8"/>
      <c r="P15" s="28"/>
      <c r="Q15" s="28"/>
      <c r="R15" s="31"/>
      <c r="S15" s="30"/>
      <c r="T15" s="5"/>
      <c r="U15" s="28"/>
      <c r="V15" s="28"/>
      <c r="W15" s="31"/>
      <c r="X15" s="29"/>
      <c r="Y15" s="46">
        <f t="shared" si="0"/>
      </c>
      <c r="Z15" s="45">
        <f>IF(C15="","",LEN(C15)+LEN(D15))</f>
      </c>
      <c r="AA15" s="32"/>
      <c r="AB15" s="33"/>
      <c r="AC15" s="34"/>
      <c r="AD15" s="33"/>
      <c r="AE15" s="35"/>
      <c r="AF15" s="25">
        <f t="shared" si="1"/>
        <v>0</v>
      </c>
      <c r="AG15" s="25">
        <f t="shared" si="2"/>
        <v>0</v>
      </c>
      <c r="AH15" s="25"/>
    </row>
    <row r="16" spans="1:34" s="26" customFormat="1" ht="13.5">
      <c r="A16" s="27"/>
      <c r="B16" s="8"/>
      <c r="C16" s="28"/>
      <c r="D16" s="28"/>
      <c r="E16" s="28"/>
      <c r="F16" s="28"/>
      <c r="G16" s="28"/>
      <c r="H16" s="29"/>
      <c r="I16" s="30"/>
      <c r="J16" s="5"/>
      <c r="K16" s="28"/>
      <c r="L16" s="28"/>
      <c r="M16" s="31"/>
      <c r="N16" s="29"/>
      <c r="O16" s="8"/>
      <c r="P16" s="28"/>
      <c r="Q16" s="28"/>
      <c r="R16" s="31"/>
      <c r="S16" s="30"/>
      <c r="T16" s="5"/>
      <c r="U16" s="28"/>
      <c r="V16" s="28"/>
      <c r="W16" s="31"/>
      <c r="X16" s="29"/>
      <c r="Y16" s="46">
        <f t="shared" si="0"/>
      </c>
      <c r="Z16" s="45">
        <f aca="true" t="shared" si="3" ref="Z16:Z42">IF(C16="","",LEN(C16)+LEN(D16))</f>
      </c>
      <c r="AA16" s="32"/>
      <c r="AB16" s="33"/>
      <c r="AC16" s="34"/>
      <c r="AD16" s="33"/>
      <c r="AE16" s="35"/>
      <c r="AF16" s="25">
        <f t="shared" si="1"/>
        <v>0</v>
      </c>
      <c r="AG16" s="25">
        <f t="shared" si="2"/>
        <v>0</v>
      </c>
      <c r="AH16" s="25"/>
    </row>
    <row r="17" spans="1:34" s="26" customFormat="1" ht="13.5">
      <c r="A17" s="27"/>
      <c r="B17" s="8"/>
      <c r="C17" s="28"/>
      <c r="D17" s="28"/>
      <c r="E17" s="28"/>
      <c r="F17" s="28"/>
      <c r="G17" s="28"/>
      <c r="H17" s="29"/>
      <c r="I17" s="30"/>
      <c r="J17" s="5"/>
      <c r="K17" s="28"/>
      <c r="L17" s="28"/>
      <c r="M17" s="31"/>
      <c r="N17" s="29"/>
      <c r="O17" s="8"/>
      <c r="P17" s="28"/>
      <c r="Q17" s="28"/>
      <c r="R17" s="31"/>
      <c r="S17" s="30"/>
      <c r="T17" s="5"/>
      <c r="U17" s="28"/>
      <c r="V17" s="28"/>
      <c r="W17" s="31"/>
      <c r="X17" s="29"/>
      <c r="Y17" s="46">
        <f t="shared" si="0"/>
      </c>
      <c r="Z17" s="45">
        <f t="shared" si="3"/>
      </c>
      <c r="AA17" s="32"/>
      <c r="AB17" s="33"/>
      <c r="AC17" s="34"/>
      <c r="AD17" s="33"/>
      <c r="AE17" s="35"/>
      <c r="AF17" s="25">
        <f t="shared" si="1"/>
        <v>0</v>
      </c>
      <c r="AG17" s="25">
        <f t="shared" si="2"/>
        <v>0</v>
      </c>
      <c r="AH17" s="25"/>
    </row>
    <row r="18" spans="1:34" s="26" customFormat="1" ht="13.5">
      <c r="A18" s="27"/>
      <c r="B18" s="8"/>
      <c r="C18" s="28"/>
      <c r="D18" s="28"/>
      <c r="E18" s="28"/>
      <c r="F18" s="28"/>
      <c r="G18" s="28"/>
      <c r="H18" s="29"/>
      <c r="I18" s="30"/>
      <c r="J18" s="5"/>
      <c r="K18" s="28"/>
      <c r="L18" s="28"/>
      <c r="M18" s="31"/>
      <c r="N18" s="29"/>
      <c r="O18" s="8"/>
      <c r="P18" s="28"/>
      <c r="Q18" s="28"/>
      <c r="R18" s="31"/>
      <c r="S18" s="30"/>
      <c r="T18" s="5"/>
      <c r="U18" s="28"/>
      <c r="V18" s="28"/>
      <c r="W18" s="31"/>
      <c r="X18" s="29"/>
      <c r="Y18" s="46">
        <f t="shared" si="0"/>
      </c>
      <c r="Z18" s="45">
        <f t="shared" si="3"/>
      </c>
      <c r="AA18" s="32"/>
      <c r="AB18" s="33"/>
      <c r="AC18" s="34"/>
      <c r="AD18" s="33"/>
      <c r="AE18" s="35"/>
      <c r="AF18" s="25">
        <f t="shared" si="1"/>
        <v>0</v>
      </c>
      <c r="AG18" s="25">
        <f t="shared" si="2"/>
        <v>0</v>
      </c>
      <c r="AH18" s="25"/>
    </row>
    <row r="19" spans="1:34" s="26" customFormat="1" ht="13.5">
      <c r="A19" s="27"/>
      <c r="B19" s="8"/>
      <c r="C19" s="28"/>
      <c r="D19" s="28"/>
      <c r="E19" s="28"/>
      <c r="F19" s="28"/>
      <c r="G19" s="28"/>
      <c r="H19" s="29"/>
      <c r="I19" s="30"/>
      <c r="J19" s="5"/>
      <c r="K19" s="28"/>
      <c r="L19" s="28"/>
      <c r="M19" s="31"/>
      <c r="N19" s="29"/>
      <c r="O19" s="8"/>
      <c r="P19" s="28"/>
      <c r="Q19" s="28"/>
      <c r="R19" s="31"/>
      <c r="S19" s="30"/>
      <c r="T19" s="5"/>
      <c r="U19" s="28"/>
      <c r="V19" s="28"/>
      <c r="W19" s="31"/>
      <c r="X19" s="29"/>
      <c r="Y19" s="46">
        <f t="shared" si="0"/>
      </c>
      <c r="Z19" s="45">
        <f t="shared" si="3"/>
      </c>
      <c r="AA19" s="32"/>
      <c r="AB19" s="33"/>
      <c r="AC19" s="34"/>
      <c r="AD19" s="33"/>
      <c r="AE19" s="35"/>
      <c r="AF19" s="25">
        <f t="shared" si="1"/>
        <v>0</v>
      </c>
      <c r="AG19" s="25">
        <f t="shared" si="2"/>
        <v>0</v>
      </c>
      <c r="AH19" s="25"/>
    </row>
    <row r="20" spans="1:34" s="26" customFormat="1" ht="13.5">
      <c r="A20" s="27"/>
      <c r="B20" s="8"/>
      <c r="C20" s="28"/>
      <c r="D20" s="28"/>
      <c r="E20" s="28"/>
      <c r="F20" s="28"/>
      <c r="G20" s="28"/>
      <c r="H20" s="29"/>
      <c r="I20" s="30"/>
      <c r="J20" s="5"/>
      <c r="K20" s="28"/>
      <c r="L20" s="28"/>
      <c r="M20" s="31"/>
      <c r="N20" s="29"/>
      <c r="O20" s="8"/>
      <c r="P20" s="28"/>
      <c r="Q20" s="28"/>
      <c r="R20" s="31"/>
      <c r="S20" s="30"/>
      <c r="T20" s="5"/>
      <c r="U20" s="28"/>
      <c r="V20" s="28"/>
      <c r="W20" s="31"/>
      <c r="X20" s="29"/>
      <c r="Y20" s="46">
        <f aca="true" t="shared" si="4" ref="Y20:Y42">IF(J20="","",COUNTA(J20,O20,T20))</f>
      </c>
      <c r="Z20" s="45">
        <f t="shared" si="3"/>
      </c>
      <c r="AA20" s="32"/>
      <c r="AB20" s="33"/>
      <c r="AC20" s="34"/>
      <c r="AD20" s="33"/>
      <c r="AE20" s="35"/>
      <c r="AF20" s="25">
        <f t="shared" si="1"/>
        <v>0</v>
      </c>
      <c r="AG20" s="25">
        <f t="shared" si="2"/>
        <v>0</v>
      </c>
      <c r="AH20" s="25"/>
    </row>
    <row r="21" spans="1:34" s="26" customFormat="1" ht="13.5">
      <c r="A21" s="27"/>
      <c r="B21" s="8"/>
      <c r="C21" s="28"/>
      <c r="D21" s="28"/>
      <c r="E21" s="28"/>
      <c r="F21" s="28"/>
      <c r="G21" s="28"/>
      <c r="H21" s="29"/>
      <c r="I21" s="30"/>
      <c r="J21" s="5"/>
      <c r="K21" s="28"/>
      <c r="L21" s="28"/>
      <c r="M21" s="31"/>
      <c r="N21" s="29"/>
      <c r="O21" s="8"/>
      <c r="P21" s="28"/>
      <c r="Q21" s="28"/>
      <c r="R21" s="31"/>
      <c r="S21" s="30"/>
      <c r="T21" s="5"/>
      <c r="U21" s="28"/>
      <c r="V21" s="28"/>
      <c r="W21" s="31"/>
      <c r="X21" s="29"/>
      <c r="Y21" s="46">
        <f t="shared" si="4"/>
      </c>
      <c r="Z21" s="45">
        <f t="shared" si="3"/>
      </c>
      <c r="AA21" s="32"/>
      <c r="AB21" s="33"/>
      <c r="AC21" s="34"/>
      <c r="AD21" s="33"/>
      <c r="AE21" s="35"/>
      <c r="AF21" s="25">
        <f t="shared" si="1"/>
        <v>0</v>
      </c>
      <c r="AG21" s="25">
        <f t="shared" si="2"/>
        <v>0</v>
      </c>
      <c r="AH21" s="25"/>
    </row>
    <row r="22" spans="1:34" s="26" customFormat="1" ht="13.5">
      <c r="A22" s="27"/>
      <c r="B22" s="8"/>
      <c r="C22" s="28"/>
      <c r="D22" s="28"/>
      <c r="E22" s="28"/>
      <c r="F22" s="28"/>
      <c r="G22" s="28"/>
      <c r="H22" s="29"/>
      <c r="I22" s="30"/>
      <c r="J22" s="5"/>
      <c r="K22" s="28"/>
      <c r="L22" s="28"/>
      <c r="M22" s="31"/>
      <c r="N22" s="29"/>
      <c r="O22" s="8"/>
      <c r="P22" s="28"/>
      <c r="Q22" s="28"/>
      <c r="R22" s="31"/>
      <c r="S22" s="30"/>
      <c r="T22" s="5"/>
      <c r="U22" s="28"/>
      <c r="V22" s="28"/>
      <c r="W22" s="31"/>
      <c r="X22" s="29"/>
      <c r="Y22" s="46">
        <f t="shared" si="4"/>
      </c>
      <c r="Z22" s="45">
        <f t="shared" si="3"/>
      </c>
      <c r="AA22" s="32"/>
      <c r="AB22" s="33"/>
      <c r="AC22" s="34"/>
      <c r="AD22" s="33"/>
      <c r="AE22" s="35"/>
      <c r="AF22" s="25">
        <f t="shared" si="1"/>
        <v>0</v>
      </c>
      <c r="AG22" s="25">
        <f t="shared" si="2"/>
        <v>0</v>
      </c>
      <c r="AH22" s="25"/>
    </row>
    <row r="23" spans="1:34" s="26" customFormat="1" ht="13.5">
      <c r="A23" s="27"/>
      <c r="B23" s="8"/>
      <c r="C23" s="28"/>
      <c r="D23" s="28"/>
      <c r="E23" s="28"/>
      <c r="F23" s="28"/>
      <c r="G23" s="28"/>
      <c r="H23" s="29"/>
      <c r="I23" s="30"/>
      <c r="J23" s="5"/>
      <c r="K23" s="28"/>
      <c r="L23" s="28"/>
      <c r="M23" s="31"/>
      <c r="N23" s="29"/>
      <c r="O23" s="8"/>
      <c r="P23" s="28"/>
      <c r="Q23" s="28"/>
      <c r="R23" s="31"/>
      <c r="S23" s="30"/>
      <c r="T23" s="5"/>
      <c r="U23" s="28"/>
      <c r="V23" s="28"/>
      <c r="W23" s="31"/>
      <c r="X23" s="29"/>
      <c r="Y23" s="46">
        <f t="shared" si="4"/>
      </c>
      <c r="Z23" s="45">
        <f t="shared" si="3"/>
      </c>
      <c r="AA23" s="32"/>
      <c r="AB23" s="33"/>
      <c r="AC23" s="34"/>
      <c r="AD23" s="33"/>
      <c r="AE23" s="35"/>
      <c r="AF23" s="25">
        <f t="shared" si="1"/>
        <v>0</v>
      </c>
      <c r="AG23" s="25">
        <f t="shared" si="2"/>
        <v>0</v>
      </c>
      <c r="AH23" s="25"/>
    </row>
    <row r="24" spans="1:34" s="26" customFormat="1" ht="13.5">
      <c r="A24" s="27"/>
      <c r="B24" s="8"/>
      <c r="C24" s="28"/>
      <c r="D24" s="28"/>
      <c r="E24" s="28"/>
      <c r="F24" s="28"/>
      <c r="G24" s="28"/>
      <c r="H24" s="29"/>
      <c r="I24" s="30"/>
      <c r="J24" s="5"/>
      <c r="K24" s="28"/>
      <c r="L24" s="28"/>
      <c r="M24" s="31"/>
      <c r="N24" s="29"/>
      <c r="O24" s="8"/>
      <c r="P24" s="28"/>
      <c r="Q24" s="28"/>
      <c r="R24" s="31"/>
      <c r="S24" s="30"/>
      <c r="T24" s="5"/>
      <c r="U24" s="28"/>
      <c r="V24" s="28"/>
      <c r="W24" s="31"/>
      <c r="X24" s="29"/>
      <c r="Y24" s="46">
        <f t="shared" si="4"/>
      </c>
      <c r="Z24" s="45">
        <f t="shared" si="3"/>
      </c>
      <c r="AA24" s="32"/>
      <c r="AB24" s="33"/>
      <c r="AC24" s="34"/>
      <c r="AD24" s="33"/>
      <c r="AE24" s="35"/>
      <c r="AF24" s="25">
        <f t="shared" si="1"/>
        <v>0</v>
      </c>
      <c r="AG24" s="25">
        <f t="shared" si="2"/>
        <v>0</v>
      </c>
      <c r="AH24" s="25"/>
    </row>
    <row r="25" spans="1:34" s="26" customFormat="1" ht="13.5">
      <c r="A25" s="27"/>
      <c r="B25" s="8"/>
      <c r="C25" s="28"/>
      <c r="D25" s="28"/>
      <c r="E25" s="28"/>
      <c r="F25" s="28"/>
      <c r="G25" s="28"/>
      <c r="H25" s="29"/>
      <c r="I25" s="30"/>
      <c r="J25" s="5"/>
      <c r="K25" s="28"/>
      <c r="L25" s="28"/>
      <c r="M25" s="31"/>
      <c r="N25" s="29"/>
      <c r="O25" s="8"/>
      <c r="P25" s="28"/>
      <c r="Q25" s="28"/>
      <c r="R25" s="31"/>
      <c r="S25" s="30"/>
      <c r="T25" s="5"/>
      <c r="U25" s="28"/>
      <c r="V25" s="28"/>
      <c r="W25" s="31"/>
      <c r="X25" s="29"/>
      <c r="Y25" s="46">
        <f t="shared" si="4"/>
      </c>
      <c r="Z25" s="45">
        <f t="shared" si="3"/>
      </c>
      <c r="AA25" s="32"/>
      <c r="AB25" s="33"/>
      <c r="AC25" s="34"/>
      <c r="AD25" s="33"/>
      <c r="AE25" s="35"/>
      <c r="AF25" s="25">
        <f t="shared" si="1"/>
        <v>0</v>
      </c>
      <c r="AG25" s="25">
        <f t="shared" si="2"/>
        <v>0</v>
      </c>
      <c r="AH25" s="25"/>
    </row>
    <row r="26" spans="1:34" s="26" customFormat="1" ht="13.5">
      <c r="A26" s="27"/>
      <c r="B26" s="8"/>
      <c r="C26" s="28"/>
      <c r="D26" s="28"/>
      <c r="E26" s="28"/>
      <c r="F26" s="28"/>
      <c r="G26" s="28"/>
      <c r="H26" s="29"/>
      <c r="I26" s="30"/>
      <c r="J26" s="5"/>
      <c r="K26" s="28"/>
      <c r="L26" s="28"/>
      <c r="M26" s="31"/>
      <c r="N26" s="29"/>
      <c r="O26" s="8"/>
      <c r="P26" s="28"/>
      <c r="Q26" s="28"/>
      <c r="R26" s="31"/>
      <c r="S26" s="30"/>
      <c r="T26" s="5"/>
      <c r="U26" s="28"/>
      <c r="V26" s="28"/>
      <c r="W26" s="31"/>
      <c r="X26" s="29"/>
      <c r="Y26" s="46">
        <f t="shared" si="4"/>
      </c>
      <c r="Z26" s="45">
        <f t="shared" si="3"/>
      </c>
      <c r="AA26" s="32"/>
      <c r="AB26" s="33"/>
      <c r="AC26" s="34"/>
      <c r="AD26" s="33"/>
      <c r="AE26" s="35"/>
      <c r="AF26" s="25">
        <f t="shared" si="1"/>
        <v>0</v>
      </c>
      <c r="AG26" s="25">
        <f t="shared" si="2"/>
        <v>0</v>
      </c>
      <c r="AH26" s="25"/>
    </row>
    <row r="27" spans="1:34" s="26" customFormat="1" ht="13.5">
      <c r="A27" s="27"/>
      <c r="B27" s="8"/>
      <c r="C27" s="28"/>
      <c r="D27" s="28"/>
      <c r="E27" s="28"/>
      <c r="F27" s="28"/>
      <c r="G27" s="28"/>
      <c r="H27" s="29"/>
      <c r="I27" s="30"/>
      <c r="J27" s="5"/>
      <c r="K27" s="28"/>
      <c r="L27" s="28"/>
      <c r="M27" s="31"/>
      <c r="N27" s="29"/>
      <c r="O27" s="8"/>
      <c r="P27" s="28"/>
      <c r="Q27" s="28"/>
      <c r="R27" s="31"/>
      <c r="S27" s="30"/>
      <c r="T27" s="5"/>
      <c r="U27" s="28"/>
      <c r="V27" s="28"/>
      <c r="W27" s="31"/>
      <c r="X27" s="29"/>
      <c r="Y27" s="46">
        <f t="shared" si="4"/>
      </c>
      <c r="Z27" s="45">
        <f t="shared" si="3"/>
      </c>
      <c r="AA27" s="32"/>
      <c r="AB27" s="33"/>
      <c r="AC27" s="34"/>
      <c r="AD27" s="33"/>
      <c r="AE27" s="35"/>
      <c r="AF27" s="25">
        <f t="shared" si="1"/>
        <v>0</v>
      </c>
      <c r="AG27" s="25">
        <f t="shared" si="2"/>
        <v>0</v>
      </c>
      <c r="AH27" s="25"/>
    </row>
    <row r="28" spans="1:34" s="26" customFormat="1" ht="13.5">
      <c r="A28" s="27"/>
      <c r="B28" s="8"/>
      <c r="C28" s="28"/>
      <c r="D28" s="28"/>
      <c r="E28" s="28"/>
      <c r="F28" s="28"/>
      <c r="G28" s="28"/>
      <c r="H28" s="29"/>
      <c r="I28" s="30"/>
      <c r="J28" s="5"/>
      <c r="K28" s="28"/>
      <c r="L28" s="28"/>
      <c r="M28" s="31"/>
      <c r="N28" s="29"/>
      <c r="O28" s="8"/>
      <c r="P28" s="28"/>
      <c r="Q28" s="28"/>
      <c r="R28" s="31"/>
      <c r="S28" s="30"/>
      <c r="T28" s="5"/>
      <c r="U28" s="28"/>
      <c r="V28" s="28"/>
      <c r="W28" s="31"/>
      <c r="X28" s="29"/>
      <c r="Y28" s="46">
        <f t="shared" si="4"/>
      </c>
      <c r="Z28" s="45">
        <f t="shared" si="3"/>
      </c>
      <c r="AA28" s="32"/>
      <c r="AB28" s="33"/>
      <c r="AC28" s="34"/>
      <c r="AD28" s="33"/>
      <c r="AE28" s="35"/>
      <c r="AF28" s="25">
        <f t="shared" si="1"/>
        <v>0</v>
      </c>
      <c r="AG28" s="25">
        <f t="shared" si="2"/>
        <v>0</v>
      </c>
      <c r="AH28" s="25"/>
    </row>
    <row r="29" spans="1:34" s="26" customFormat="1" ht="13.5">
      <c r="A29" s="27"/>
      <c r="B29" s="8"/>
      <c r="C29" s="28"/>
      <c r="D29" s="28"/>
      <c r="E29" s="28"/>
      <c r="F29" s="28"/>
      <c r="G29" s="28"/>
      <c r="H29" s="29"/>
      <c r="I29" s="30"/>
      <c r="J29" s="5"/>
      <c r="K29" s="28"/>
      <c r="L29" s="28"/>
      <c r="M29" s="31"/>
      <c r="N29" s="29"/>
      <c r="O29" s="8"/>
      <c r="P29" s="28"/>
      <c r="Q29" s="28"/>
      <c r="R29" s="31"/>
      <c r="S29" s="30"/>
      <c r="T29" s="5"/>
      <c r="U29" s="28"/>
      <c r="V29" s="28"/>
      <c r="W29" s="31"/>
      <c r="X29" s="29"/>
      <c r="Y29" s="46">
        <f t="shared" si="4"/>
      </c>
      <c r="Z29" s="45">
        <f t="shared" si="3"/>
      </c>
      <c r="AA29" s="32"/>
      <c r="AB29" s="33"/>
      <c r="AC29" s="34"/>
      <c r="AD29" s="33"/>
      <c r="AE29" s="35"/>
      <c r="AF29" s="25">
        <f t="shared" si="1"/>
        <v>0</v>
      </c>
      <c r="AG29" s="25">
        <f t="shared" si="2"/>
        <v>0</v>
      </c>
      <c r="AH29" s="25"/>
    </row>
    <row r="30" spans="1:34" s="26" customFormat="1" ht="13.5">
      <c r="A30" s="27"/>
      <c r="B30" s="8"/>
      <c r="C30" s="28"/>
      <c r="D30" s="28"/>
      <c r="E30" s="28"/>
      <c r="F30" s="28"/>
      <c r="G30" s="28"/>
      <c r="H30" s="29"/>
      <c r="I30" s="30"/>
      <c r="J30" s="5"/>
      <c r="K30" s="28"/>
      <c r="L30" s="28"/>
      <c r="M30" s="31"/>
      <c r="N30" s="29"/>
      <c r="O30" s="8"/>
      <c r="P30" s="28"/>
      <c r="Q30" s="28"/>
      <c r="R30" s="31"/>
      <c r="S30" s="30"/>
      <c r="T30" s="5"/>
      <c r="U30" s="28"/>
      <c r="V30" s="28"/>
      <c r="W30" s="31"/>
      <c r="X30" s="29"/>
      <c r="Y30" s="46">
        <f t="shared" si="4"/>
      </c>
      <c r="Z30" s="45">
        <f t="shared" si="3"/>
      </c>
      <c r="AA30" s="32"/>
      <c r="AB30" s="33"/>
      <c r="AC30" s="34"/>
      <c r="AD30" s="33"/>
      <c r="AE30" s="35"/>
      <c r="AF30" s="25">
        <f t="shared" si="1"/>
        <v>0</v>
      </c>
      <c r="AG30" s="25">
        <f t="shared" si="2"/>
        <v>0</v>
      </c>
      <c r="AH30" s="25"/>
    </row>
    <row r="31" spans="1:34" s="26" customFormat="1" ht="13.5">
      <c r="A31" s="27"/>
      <c r="B31" s="8"/>
      <c r="C31" s="28"/>
      <c r="D31" s="28"/>
      <c r="E31" s="28"/>
      <c r="F31" s="28"/>
      <c r="G31" s="28"/>
      <c r="H31" s="29"/>
      <c r="I31" s="30"/>
      <c r="J31" s="5"/>
      <c r="K31" s="28"/>
      <c r="L31" s="28"/>
      <c r="M31" s="31"/>
      <c r="N31" s="29"/>
      <c r="O31" s="8"/>
      <c r="P31" s="28"/>
      <c r="Q31" s="28"/>
      <c r="R31" s="31"/>
      <c r="S31" s="30"/>
      <c r="T31" s="5"/>
      <c r="U31" s="28"/>
      <c r="V31" s="28"/>
      <c r="W31" s="31"/>
      <c r="X31" s="29"/>
      <c r="Y31" s="46">
        <f t="shared" si="4"/>
      </c>
      <c r="Z31" s="45">
        <f t="shared" si="3"/>
      </c>
      <c r="AA31" s="32"/>
      <c r="AB31" s="33"/>
      <c r="AC31" s="34"/>
      <c r="AD31" s="33"/>
      <c r="AE31" s="35"/>
      <c r="AF31" s="25">
        <f t="shared" si="1"/>
        <v>0</v>
      </c>
      <c r="AG31" s="25">
        <f t="shared" si="2"/>
        <v>0</v>
      </c>
      <c r="AH31" s="25"/>
    </row>
    <row r="32" spans="1:34" s="26" customFormat="1" ht="13.5">
      <c r="A32" s="27"/>
      <c r="B32" s="8"/>
      <c r="C32" s="28"/>
      <c r="D32" s="28"/>
      <c r="E32" s="28"/>
      <c r="F32" s="28"/>
      <c r="G32" s="28"/>
      <c r="H32" s="29"/>
      <c r="I32" s="30"/>
      <c r="J32" s="5"/>
      <c r="K32" s="28"/>
      <c r="L32" s="28"/>
      <c r="M32" s="31"/>
      <c r="N32" s="29"/>
      <c r="O32" s="8"/>
      <c r="P32" s="28"/>
      <c r="Q32" s="28"/>
      <c r="R32" s="31"/>
      <c r="S32" s="30"/>
      <c r="T32" s="5"/>
      <c r="U32" s="28"/>
      <c r="V32" s="28"/>
      <c r="W32" s="31"/>
      <c r="X32" s="29"/>
      <c r="Y32" s="46">
        <f t="shared" si="4"/>
      </c>
      <c r="Z32" s="45">
        <f t="shared" si="3"/>
      </c>
      <c r="AA32" s="32"/>
      <c r="AB32" s="33"/>
      <c r="AC32" s="34"/>
      <c r="AD32" s="33"/>
      <c r="AE32" s="35"/>
      <c r="AF32" s="25">
        <f t="shared" si="1"/>
        <v>0</v>
      </c>
      <c r="AG32" s="25">
        <f t="shared" si="2"/>
        <v>0</v>
      </c>
      <c r="AH32" s="25"/>
    </row>
    <row r="33" spans="1:34" s="26" customFormat="1" ht="13.5">
      <c r="A33" s="27"/>
      <c r="B33" s="8"/>
      <c r="C33" s="28"/>
      <c r="D33" s="28"/>
      <c r="E33" s="28"/>
      <c r="F33" s="28"/>
      <c r="G33" s="28"/>
      <c r="H33" s="29"/>
      <c r="I33" s="30"/>
      <c r="J33" s="5"/>
      <c r="K33" s="28"/>
      <c r="L33" s="28"/>
      <c r="M33" s="31"/>
      <c r="N33" s="29"/>
      <c r="O33" s="8"/>
      <c r="P33" s="28"/>
      <c r="Q33" s="28"/>
      <c r="R33" s="31"/>
      <c r="S33" s="30"/>
      <c r="T33" s="5"/>
      <c r="U33" s="28"/>
      <c r="V33" s="28"/>
      <c r="W33" s="31"/>
      <c r="X33" s="29"/>
      <c r="Y33" s="46">
        <f t="shared" si="4"/>
      </c>
      <c r="Z33" s="45">
        <f t="shared" si="3"/>
      </c>
      <c r="AA33" s="32"/>
      <c r="AB33" s="33"/>
      <c r="AC33" s="34"/>
      <c r="AD33" s="33"/>
      <c r="AE33" s="35"/>
      <c r="AF33" s="25">
        <f t="shared" si="1"/>
        <v>0</v>
      </c>
      <c r="AG33" s="25">
        <f t="shared" si="2"/>
        <v>0</v>
      </c>
      <c r="AH33" s="25"/>
    </row>
    <row r="34" spans="1:34" s="26" customFormat="1" ht="13.5">
      <c r="A34" s="27"/>
      <c r="B34" s="8"/>
      <c r="C34" s="28"/>
      <c r="D34" s="28"/>
      <c r="E34" s="28"/>
      <c r="F34" s="28"/>
      <c r="G34" s="28"/>
      <c r="H34" s="29"/>
      <c r="I34" s="30"/>
      <c r="J34" s="5"/>
      <c r="K34" s="28"/>
      <c r="L34" s="28"/>
      <c r="M34" s="31"/>
      <c r="N34" s="29"/>
      <c r="O34" s="8"/>
      <c r="P34" s="28"/>
      <c r="Q34" s="28"/>
      <c r="R34" s="31"/>
      <c r="S34" s="30"/>
      <c r="T34" s="5"/>
      <c r="U34" s="28"/>
      <c r="V34" s="28"/>
      <c r="W34" s="31"/>
      <c r="X34" s="29"/>
      <c r="Y34" s="46">
        <f t="shared" si="4"/>
      </c>
      <c r="Z34" s="45">
        <f t="shared" si="3"/>
      </c>
      <c r="AA34" s="32"/>
      <c r="AB34" s="33"/>
      <c r="AC34" s="34"/>
      <c r="AD34" s="33"/>
      <c r="AE34" s="35"/>
      <c r="AF34" s="25">
        <f t="shared" si="1"/>
        <v>0</v>
      </c>
      <c r="AG34" s="25">
        <f t="shared" si="2"/>
        <v>0</v>
      </c>
      <c r="AH34" s="25"/>
    </row>
    <row r="35" spans="1:34" s="26" customFormat="1" ht="13.5">
      <c r="A35" s="27"/>
      <c r="B35" s="8"/>
      <c r="C35" s="28"/>
      <c r="D35" s="28"/>
      <c r="E35" s="28"/>
      <c r="F35" s="28"/>
      <c r="G35" s="28"/>
      <c r="H35" s="29"/>
      <c r="I35" s="30"/>
      <c r="J35" s="5"/>
      <c r="K35" s="28"/>
      <c r="L35" s="28"/>
      <c r="M35" s="31"/>
      <c r="N35" s="29"/>
      <c r="O35" s="8"/>
      <c r="P35" s="28"/>
      <c r="Q35" s="28"/>
      <c r="R35" s="31"/>
      <c r="S35" s="30"/>
      <c r="T35" s="5"/>
      <c r="U35" s="28"/>
      <c r="V35" s="28"/>
      <c r="W35" s="31"/>
      <c r="X35" s="29"/>
      <c r="Y35" s="46">
        <f t="shared" si="4"/>
      </c>
      <c r="Z35" s="45">
        <f t="shared" si="3"/>
      </c>
      <c r="AA35" s="32"/>
      <c r="AB35" s="33"/>
      <c r="AC35" s="34"/>
      <c r="AD35" s="33"/>
      <c r="AE35" s="35"/>
      <c r="AF35" s="25">
        <f t="shared" si="1"/>
        <v>0</v>
      </c>
      <c r="AG35" s="25">
        <f t="shared" si="2"/>
        <v>0</v>
      </c>
      <c r="AH35" s="25"/>
    </row>
    <row r="36" spans="1:34" s="26" customFormat="1" ht="13.5">
      <c r="A36" s="27"/>
      <c r="B36" s="8"/>
      <c r="C36" s="28"/>
      <c r="D36" s="28"/>
      <c r="E36" s="28"/>
      <c r="F36" s="28"/>
      <c r="G36" s="28"/>
      <c r="H36" s="29"/>
      <c r="I36" s="30"/>
      <c r="J36" s="5"/>
      <c r="K36" s="28"/>
      <c r="L36" s="28"/>
      <c r="M36" s="31"/>
      <c r="N36" s="29"/>
      <c r="O36" s="8"/>
      <c r="P36" s="28"/>
      <c r="Q36" s="28"/>
      <c r="R36" s="31"/>
      <c r="S36" s="30"/>
      <c r="T36" s="5"/>
      <c r="U36" s="28"/>
      <c r="V36" s="28"/>
      <c r="W36" s="31"/>
      <c r="X36" s="29"/>
      <c r="Y36" s="46">
        <f t="shared" si="4"/>
      </c>
      <c r="Z36" s="45">
        <f t="shared" si="3"/>
      </c>
      <c r="AA36" s="32"/>
      <c r="AB36" s="33"/>
      <c r="AC36" s="34"/>
      <c r="AD36" s="33"/>
      <c r="AE36" s="35"/>
      <c r="AF36" s="25">
        <f t="shared" si="1"/>
        <v>0</v>
      </c>
      <c r="AG36" s="25">
        <f t="shared" si="2"/>
        <v>0</v>
      </c>
      <c r="AH36" s="25"/>
    </row>
    <row r="37" spans="1:34" s="26" customFormat="1" ht="13.5">
      <c r="A37" s="27"/>
      <c r="B37" s="8"/>
      <c r="C37" s="28"/>
      <c r="D37" s="28"/>
      <c r="E37" s="28"/>
      <c r="F37" s="28"/>
      <c r="G37" s="28"/>
      <c r="H37" s="29"/>
      <c r="I37" s="30"/>
      <c r="J37" s="5"/>
      <c r="K37" s="28"/>
      <c r="L37" s="28"/>
      <c r="M37" s="31"/>
      <c r="N37" s="29"/>
      <c r="O37" s="8"/>
      <c r="P37" s="28"/>
      <c r="Q37" s="28"/>
      <c r="R37" s="31"/>
      <c r="S37" s="30"/>
      <c r="T37" s="5"/>
      <c r="U37" s="28"/>
      <c r="V37" s="28"/>
      <c r="W37" s="31"/>
      <c r="X37" s="29"/>
      <c r="Y37" s="46">
        <f t="shared" si="4"/>
      </c>
      <c r="Z37" s="45">
        <f t="shared" si="3"/>
      </c>
      <c r="AA37" s="32"/>
      <c r="AB37" s="33"/>
      <c r="AC37" s="34"/>
      <c r="AD37" s="33"/>
      <c r="AE37" s="35"/>
      <c r="AF37" s="25">
        <f t="shared" si="1"/>
        <v>0</v>
      </c>
      <c r="AG37" s="25">
        <f t="shared" si="2"/>
        <v>0</v>
      </c>
      <c r="AH37" s="25"/>
    </row>
    <row r="38" spans="1:34" s="26" customFormat="1" ht="13.5">
      <c r="A38" s="27"/>
      <c r="B38" s="8"/>
      <c r="C38" s="28"/>
      <c r="D38" s="28"/>
      <c r="E38" s="28"/>
      <c r="F38" s="28"/>
      <c r="G38" s="28"/>
      <c r="H38" s="29"/>
      <c r="I38" s="30"/>
      <c r="J38" s="5"/>
      <c r="K38" s="28"/>
      <c r="L38" s="28"/>
      <c r="M38" s="31"/>
      <c r="N38" s="29"/>
      <c r="O38" s="8"/>
      <c r="P38" s="28"/>
      <c r="Q38" s="28"/>
      <c r="R38" s="31"/>
      <c r="S38" s="30"/>
      <c r="T38" s="5"/>
      <c r="U38" s="28"/>
      <c r="V38" s="28"/>
      <c r="W38" s="31"/>
      <c r="X38" s="29"/>
      <c r="Y38" s="46">
        <f t="shared" si="4"/>
      </c>
      <c r="Z38" s="45">
        <f t="shared" si="3"/>
      </c>
      <c r="AA38" s="32"/>
      <c r="AB38" s="33"/>
      <c r="AC38" s="34"/>
      <c r="AD38" s="33"/>
      <c r="AE38" s="35"/>
      <c r="AF38" s="25">
        <f t="shared" si="1"/>
        <v>0</v>
      </c>
      <c r="AG38" s="25">
        <f t="shared" si="2"/>
        <v>0</v>
      </c>
      <c r="AH38" s="25"/>
    </row>
    <row r="39" spans="1:34" s="26" customFormat="1" ht="13.5">
      <c r="A39" s="27"/>
      <c r="B39" s="8"/>
      <c r="C39" s="28"/>
      <c r="D39" s="28"/>
      <c r="E39" s="28"/>
      <c r="F39" s="28"/>
      <c r="G39" s="28"/>
      <c r="H39" s="29"/>
      <c r="I39" s="30"/>
      <c r="J39" s="5"/>
      <c r="K39" s="28"/>
      <c r="L39" s="28"/>
      <c r="M39" s="31"/>
      <c r="N39" s="29"/>
      <c r="O39" s="8"/>
      <c r="P39" s="28"/>
      <c r="Q39" s="28"/>
      <c r="R39" s="31"/>
      <c r="S39" s="30"/>
      <c r="T39" s="5"/>
      <c r="U39" s="28"/>
      <c r="V39" s="28"/>
      <c r="W39" s="31"/>
      <c r="X39" s="29"/>
      <c r="Y39" s="46">
        <f t="shared" si="4"/>
      </c>
      <c r="Z39" s="45">
        <f t="shared" si="3"/>
      </c>
      <c r="AA39" s="32"/>
      <c r="AB39" s="33"/>
      <c r="AC39" s="34"/>
      <c r="AD39" s="33"/>
      <c r="AE39" s="35"/>
      <c r="AF39" s="25">
        <f t="shared" si="1"/>
        <v>0</v>
      </c>
      <c r="AG39" s="25">
        <f t="shared" si="2"/>
        <v>0</v>
      </c>
      <c r="AH39" s="25"/>
    </row>
    <row r="40" spans="1:34" s="26" customFormat="1" ht="13.5">
      <c r="A40" s="27"/>
      <c r="B40" s="8"/>
      <c r="C40" s="28"/>
      <c r="D40" s="28"/>
      <c r="E40" s="28"/>
      <c r="F40" s="28"/>
      <c r="G40" s="28"/>
      <c r="H40" s="29"/>
      <c r="I40" s="30"/>
      <c r="J40" s="5"/>
      <c r="K40" s="28"/>
      <c r="L40" s="28"/>
      <c r="M40" s="31"/>
      <c r="N40" s="29"/>
      <c r="O40" s="8"/>
      <c r="P40" s="28"/>
      <c r="Q40" s="28"/>
      <c r="R40" s="31"/>
      <c r="S40" s="30"/>
      <c r="T40" s="5"/>
      <c r="U40" s="28"/>
      <c r="V40" s="28"/>
      <c r="W40" s="31"/>
      <c r="X40" s="29"/>
      <c r="Y40" s="46">
        <f t="shared" si="4"/>
      </c>
      <c r="Z40" s="45">
        <f t="shared" si="3"/>
      </c>
      <c r="AA40" s="32"/>
      <c r="AB40" s="33"/>
      <c r="AC40" s="34"/>
      <c r="AD40" s="33"/>
      <c r="AE40" s="35"/>
      <c r="AF40" s="25">
        <f t="shared" si="1"/>
        <v>0</v>
      </c>
      <c r="AG40" s="25">
        <f t="shared" si="2"/>
        <v>0</v>
      </c>
      <c r="AH40" s="25"/>
    </row>
    <row r="41" spans="1:34" s="26" customFormat="1" ht="13.5">
      <c r="A41" s="27"/>
      <c r="B41" s="8"/>
      <c r="C41" s="28"/>
      <c r="D41" s="28"/>
      <c r="E41" s="28"/>
      <c r="F41" s="28"/>
      <c r="G41" s="28"/>
      <c r="H41" s="29"/>
      <c r="I41" s="30"/>
      <c r="J41" s="5"/>
      <c r="K41" s="28"/>
      <c r="L41" s="28"/>
      <c r="M41" s="31"/>
      <c r="N41" s="29"/>
      <c r="O41" s="8"/>
      <c r="P41" s="28"/>
      <c r="Q41" s="28"/>
      <c r="R41" s="31"/>
      <c r="S41" s="30"/>
      <c r="T41" s="5"/>
      <c r="U41" s="28"/>
      <c r="V41" s="28"/>
      <c r="W41" s="31"/>
      <c r="X41" s="29"/>
      <c r="Y41" s="46">
        <f t="shared" si="4"/>
      </c>
      <c r="Z41" s="45">
        <f t="shared" si="3"/>
      </c>
      <c r="AA41" s="32"/>
      <c r="AB41" s="33"/>
      <c r="AC41" s="34"/>
      <c r="AD41" s="33"/>
      <c r="AE41" s="35"/>
      <c r="AF41" s="25">
        <f t="shared" si="1"/>
        <v>0</v>
      </c>
      <c r="AG41" s="25">
        <f t="shared" si="2"/>
        <v>0</v>
      </c>
      <c r="AH41" s="25"/>
    </row>
    <row r="42" spans="1:34" s="26" customFormat="1" ht="13.5">
      <c r="A42" s="27"/>
      <c r="B42" s="8"/>
      <c r="C42" s="28"/>
      <c r="D42" s="28"/>
      <c r="E42" s="28"/>
      <c r="F42" s="28"/>
      <c r="G42" s="28"/>
      <c r="H42" s="29"/>
      <c r="I42" s="30"/>
      <c r="J42" s="5"/>
      <c r="K42" s="28"/>
      <c r="L42" s="28"/>
      <c r="M42" s="31"/>
      <c r="N42" s="29"/>
      <c r="O42" s="8"/>
      <c r="P42" s="28"/>
      <c r="Q42" s="28"/>
      <c r="R42" s="31"/>
      <c r="S42" s="30"/>
      <c r="T42" s="5"/>
      <c r="U42" s="28"/>
      <c r="V42" s="28"/>
      <c r="W42" s="31"/>
      <c r="X42" s="29"/>
      <c r="Y42" s="46">
        <f t="shared" si="4"/>
      </c>
      <c r="Z42" s="45">
        <f t="shared" si="3"/>
      </c>
      <c r="AA42" s="32"/>
      <c r="AB42" s="33"/>
      <c r="AC42" s="34"/>
      <c r="AD42" s="33"/>
      <c r="AE42" s="35"/>
      <c r="AF42" s="25">
        <f t="shared" si="1"/>
        <v>0</v>
      </c>
      <c r="AG42" s="25">
        <f t="shared" si="2"/>
        <v>0</v>
      </c>
      <c r="AH42" s="25"/>
    </row>
    <row r="43" spans="1:34" s="26" customFormat="1" ht="13.5">
      <c r="A43" s="27"/>
      <c r="B43" s="8"/>
      <c r="C43" s="28"/>
      <c r="D43" s="28"/>
      <c r="E43" s="28"/>
      <c r="F43" s="28"/>
      <c r="G43" s="28"/>
      <c r="H43" s="29"/>
      <c r="I43" s="30"/>
      <c r="J43" s="5"/>
      <c r="K43" s="28"/>
      <c r="L43" s="28"/>
      <c r="M43" s="31"/>
      <c r="N43" s="29"/>
      <c r="O43" s="8"/>
      <c r="P43" s="28"/>
      <c r="Q43" s="28"/>
      <c r="R43" s="31"/>
      <c r="S43" s="30"/>
      <c r="T43" s="5"/>
      <c r="U43" s="28"/>
      <c r="V43" s="28"/>
      <c r="W43" s="31"/>
      <c r="X43" s="29"/>
      <c r="Y43" s="46">
        <f aca="true" t="shared" si="5" ref="Y43:Y74">IF(J43="","",COUNTA(J43,O43,T43))</f>
      </c>
      <c r="Z43" s="45">
        <f aca="true" t="shared" si="6" ref="Z43:Z74">IF(C43="","",LEN(C43)+LEN(D43))</f>
      </c>
      <c r="AA43" s="32"/>
      <c r="AB43" s="33"/>
      <c r="AC43" s="34"/>
      <c r="AD43" s="33"/>
      <c r="AE43" s="35"/>
      <c r="AF43" s="25">
        <f aca="true" t="shared" si="7" ref="AF43:AF74">IF(AND(I43="兵庫",AE43&lt;&gt;""),1,0)</f>
        <v>0</v>
      </c>
      <c r="AG43" s="25">
        <f aca="true" t="shared" si="8" ref="AG43:AG74">IF(AND(I43&lt;&gt;"兵庫",AE43&lt;&gt;""),1,0)</f>
        <v>0</v>
      </c>
      <c r="AH43" s="25"/>
    </row>
    <row r="44" spans="1:34" s="26" customFormat="1" ht="13.5">
      <c r="A44" s="27"/>
      <c r="B44" s="8"/>
      <c r="C44" s="28"/>
      <c r="D44" s="28"/>
      <c r="E44" s="28"/>
      <c r="F44" s="28"/>
      <c r="G44" s="28"/>
      <c r="H44" s="29"/>
      <c r="I44" s="30"/>
      <c r="J44" s="5"/>
      <c r="K44" s="28"/>
      <c r="L44" s="28"/>
      <c r="M44" s="31"/>
      <c r="N44" s="29"/>
      <c r="O44" s="8"/>
      <c r="P44" s="28"/>
      <c r="Q44" s="28"/>
      <c r="R44" s="31"/>
      <c r="S44" s="30"/>
      <c r="T44" s="5"/>
      <c r="U44" s="28"/>
      <c r="V44" s="28"/>
      <c r="W44" s="31"/>
      <c r="X44" s="29"/>
      <c r="Y44" s="46">
        <f t="shared" si="5"/>
      </c>
      <c r="Z44" s="45">
        <f t="shared" si="6"/>
      </c>
      <c r="AA44" s="32"/>
      <c r="AB44" s="33"/>
      <c r="AC44" s="34"/>
      <c r="AD44" s="33"/>
      <c r="AE44" s="35"/>
      <c r="AF44" s="25">
        <f t="shared" si="7"/>
        <v>0</v>
      </c>
      <c r="AG44" s="25">
        <f t="shared" si="8"/>
        <v>0</v>
      </c>
      <c r="AH44" s="25"/>
    </row>
    <row r="45" spans="1:34" s="26" customFormat="1" ht="13.5">
      <c r="A45" s="27"/>
      <c r="B45" s="8"/>
      <c r="C45" s="28"/>
      <c r="D45" s="28"/>
      <c r="E45" s="28"/>
      <c r="F45" s="28"/>
      <c r="G45" s="28"/>
      <c r="H45" s="29"/>
      <c r="I45" s="30"/>
      <c r="J45" s="5"/>
      <c r="K45" s="28"/>
      <c r="L45" s="28"/>
      <c r="M45" s="31"/>
      <c r="N45" s="29"/>
      <c r="O45" s="8"/>
      <c r="P45" s="28"/>
      <c r="Q45" s="28"/>
      <c r="R45" s="31"/>
      <c r="S45" s="30"/>
      <c r="T45" s="5"/>
      <c r="U45" s="28"/>
      <c r="V45" s="28"/>
      <c r="W45" s="31"/>
      <c r="X45" s="29"/>
      <c r="Y45" s="46">
        <f t="shared" si="5"/>
      </c>
      <c r="Z45" s="45">
        <f t="shared" si="6"/>
      </c>
      <c r="AA45" s="32"/>
      <c r="AB45" s="33"/>
      <c r="AC45" s="34"/>
      <c r="AD45" s="33"/>
      <c r="AE45" s="35"/>
      <c r="AF45" s="25">
        <f t="shared" si="7"/>
        <v>0</v>
      </c>
      <c r="AG45" s="25">
        <f t="shared" si="8"/>
        <v>0</v>
      </c>
      <c r="AH45" s="25"/>
    </row>
    <row r="46" spans="1:34" s="26" customFormat="1" ht="13.5">
      <c r="A46" s="27"/>
      <c r="B46" s="8"/>
      <c r="C46" s="28"/>
      <c r="D46" s="28"/>
      <c r="E46" s="28"/>
      <c r="F46" s="28"/>
      <c r="G46" s="28"/>
      <c r="H46" s="29"/>
      <c r="I46" s="30"/>
      <c r="J46" s="5"/>
      <c r="K46" s="28"/>
      <c r="L46" s="28"/>
      <c r="M46" s="31"/>
      <c r="N46" s="29"/>
      <c r="O46" s="8"/>
      <c r="P46" s="28"/>
      <c r="Q46" s="28"/>
      <c r="R46" s="31"/>
      <c r="S46" s="30"/>
      <c r="T46" s="5"/>
      <c r="U46" s="28"/>
      <c r="V46" s="28"/>
      <c r="W46" s="31"/>
      <c r="X46" s="29"/>
      <c r="Y46" s="46">
        <f t="shared" si="5"/>
      </c>
      <c r="Z46" s="45">
        <f t="shared" si="6"/>
      </c>
      <c r="AA46" s="32"/>
      <c r="AB46" s="33"/>
      <c r="AC46" s="34"/>
      <c r="AD46" s="33"/>
      <c r="AE46" s="35"/>
      <c r="AF46" s="25">
        <f t="shared" si="7"/>
        <v>0</v>
      </c>
      <c r="AG46" s="25">
        <f t="shared" si="8"/>
        <v>0</v>
      </c>
      <c r="AH46" s="25"/>
    </row>
    <row r="47" spans="1:34" s="26" customFormat="1" ht="13.5">
      <c r="A47" s="27"/>
      <c r="B47" s="8"/>
      <c r="C47" s="28"/>
      <c r="D47" s="28"/>
      <c r="E47" s="28"/>
      <c r="F47" s="28"/>
      <c r="G47" s="28"/>
      <c r="H47" s="29"/>
      <c r="I47" s="30"/>
      <c r="J47" s="5"/>
      <c r="K47" s="28"/>
      <c r="L47" s="28"/>
      <c r="M47" s="31"/>
      <c r="N47" s="29"/>
      <c r="O47" s="8"/>
      <c r="P47" s="28"/>
      <c r="Q47" s="28"/>
      <c r="R47" s="31"/>
      <c r="S47" s="30"/>
      <c r="T47" s="5"/>
      <c r="U47" s="28"/>
      <c r="V47" s="28"/>
      <c r="W47" s="31"/>
      <c r="X47" s="29"/>
      <c r="Y47" s="46">
        <f t="shared" si="5"/>
      </c>
      <c r="Z47" s="45">
        <f t="shared" si="6"/>
      </c>
      <c r="AA47" s="32"/>
      <c r="AB47" s="33"/>
      <c r="AC47" s="34"/>
      <c r="AD47" s="33"/>
      <c r="AE47" s="35"/>
      <c r="AF47" s="25">
        <f t="shared" si="7"/>
        <v>0</v>
      </c>
      <c r="AG47" s="25">
        <f t="shared" si="8"/>
        <v>0</v>
      </c>
      <c r="AH47" s="25"/>
    </row>
    <row r="48" spans="1:34" s="26" customFormat="1" ht="13.5">
      <c r="A48" s="27"/>
      <c r="B48" s="8"/>
      <c r="C48" s="28"/>
      <c r="D48" s="28"/>
      <c r="E48" s="28"/>
      <c r="F48" s="28"/>
      <c r="G48" s="28"/>
      <c r="H48" s="29"/>
      <c r="I48" s="30"/>
      <c r="J48" s="5"/>
      <c r="K48" s="28"/>
      <c r="L48" s="28"/>
      <c r="M48" s="31"/>
      <c r="N48" s="29"/>
      <c r="O48" s="8"/>
      <c r="P48" s="28"/>
      <c r="Q48" s="28"/>
      <c r="R48" s="31"/>
      <c r="S48" s="30"/>
      <c r="T48" s="5"/>
      <c r="U48" s="28"/>
      <c r="V48" s="28"/>
      <c r="W48" s="31"/>
      <c r="X48" s="29"/>
      <c r="Y48" s="46">
        <f t="shared" si="5"/>
      </c>
      <c r="Z48" s="45">
        <f t="shared" si="6"/>
      </c>
      <c r="AA48" s="32"/>
      <c r="AB48" s="33"/>
      <c r="AC48" s="34"/>
      <c r="AD48" s="33"/>
      <c r="AE48" s="35"/>
      <c r="AF48" s="25">
        <f t="shared" si="7"/>
        <v>0</v>
      </c>
      <c r="AG48" s="25">
        <f t="shared" si="8"/>
        <v>0</v>
      </c>
      <c r="AH48" s="25"/>
    </row>
    <row r="49" spans="1:34" s="26" customFormat="1" ht="13.5">
      <c r="A49" s="27"/>
      <c r="B49" s="8"/>
      <c r="C49" s="28"/>
      <c r="D49" s="28"/>
      <c r="E49" s="28"/>
      <c r="F49" s="28"/>
      <c r="G49" s="28"/>
      <c r="H49" s="29"/>
      <c r="I49" s="30"/>
      <c r="J49" s="5"/>
      <c r="K49" s="28"/>
      <c r="L49" s="28"/>
      <c r="M49" s="31"/>
      <c r="N49" s="29"/>
      <c r="O49" s="8"/>
      <c r="P49" s="28"/>
      <c r="Q49" s="28"/>
      <c r="R49" s="31"/>
      <c r="S49" s="30"/>
      <c r="T49" s="5"/>
      <c r="U49" s="28"/>
      <c r="V49" s="28"/>
      <c r="W49" s="31"/>
      <c r="X49" s="29"/>
      <c r="Y49" s="46">
        <f t="shared" si="5"/>
      </c>
      <c r="Z49" s="45">
        <f t="shared" si="6"/>
      </c>
      <c r="AA49" s="32"/>
      <c r="AB49" s="33"/>
      <c r="AC49" s="34"/>
      <c r="AD49" s="33"/>
      <c r="AE49" s="35"/>
      <c r="AF49" s="25">
        <f t="shared" si="7"/>
        <v>0</v>
      </c>
      <c r="AG49" s="25">
        <f t="shared" si="8"/>
        <v>0</v>
      </c>
      <c r="AH49" s="25"/>
    </row>
    <row r="50" spans="1:34" s="26" customFormat="1" ht="13.5">
      <c r="A50" s="27"/>
      <c r="B50" s="8"/>
      <c r="C50" s="28"/>
      <c r="D50" s="28"/>
      <c r="E50" s="28"/>
      <c r="F50" s="28"/>
      <c r="G50" s="28"/>
      <c r="H50" s="29"/>
      <c r="I50" s="30"/>
      <c r="J50" s="5"/>
      <c r="K50" s="28"/>
      <c r="L50" s="28"/>
      <c r="M50" s="31"/>
      <c r="N50" s="29"/>
      <c r="O50" s="8"/>
      <c r="P50" s="28"/>
      <c r="Q50" s="28"/>
      <c r="R50" s="31"/>
      <c r="S50" s="30"/>
      <c r="T50" s="5"/>
      <c r="U50" s="28"/>
      <c r="V50" s="28"/>
      <c r="W50" s="31"/>
      <c r="X50" s="29"/>
      <c r="Y50" s="46">
        <f t="shared" si="5"/>
      </c>
      <c r="Z50" s="45">
        <f t="shared" si="6"/>
      </c>
      <c r="AA50" s="32"/>
      <c r="AB50" s="33"/>
      <c r="AC50" s="34"/>
      <c r="AD50" s="33"/>
      <c r="AE50" s="35"/>
      <c r="AF50" s="25">
        <f t="shared" si="7"/>
        <v>0</v>
      </c>
      <c r="AG50" s="25">
        <f t="shared" si="8"/>
        <v>0</v>
      </c>
      <c r="AH50" s="25"/>
    </row>
    <row r="51" spans="1:34" s="26" customFormat="1" ht="13.5">
      <c r="A51" s="27"/>
      <c r="B51" s="8"/>
      <c r="C51" s="28"/>
      <c r="D51" s="28"/>
      <c r="E51" s="28"/>
      <c r="F51" s="28"/>
      <c r="G51" s="28"/>
      <c r="H51" s="29"/>
      <c r="I51" s="30"/>
      <c r="J51" s="5"/>
      <c r="K51" s="28"/>
      <c r="L51" s="28"/>
      <c r="M51" s="31"/>
      <c r="N51" s="29"/>
      <c r="O51" s="8"/>
      <c r="P51" s="28"/>
      <c r="Q51" s="28"/>
      <c r="R51" s="31"/>
      <c r="S51" s="30"/>
      <c r="T51" s="5"/>
      <c r="U51" s="28"/>
      <c r="V51" s="28"/>
      <c r="W51" s="31"/>
      <c r="X51" s="29"/>
      <c r="Y51" s="46">
        <f t="shared" si="5"/>
      </c>
      <c r="Z51" s="45">
        <f t="shared" si="6"/>
      </c>
      <c r="AA51" s="32"/>
      <c r="AB51" s="33"/>
      <c r="AC51" s="34"/>
      <c r="AD51" s="33"/>
      <c r="AE51" s="35"/>
      <c r="AF51" s="25">
        <f t="shared" si="7"/>
        <v>0</v>
      </c>
      <c r="AG51" s="25">
        <f t="shared" si="8"/>
        <v>0</v>
      </c>
      <c r="AH51" s="25"/>
    </row>
    <row r="52" spans="1:34" s="26" customFormat="1" ht="13.5">
      <c r="A52" s="27"/>
      <c r="B52" s="8"/>
      <c r="C52" s="28"/>
      <c r="D52" s="28"/>
      <c r="E52" s="28"/>
      <c r="F52" s="28"/>
      <c r="G52" s="28"/>
      <c r="H52" s="29"/>
      <c r="I52" s="30"/>
      <c r="J52" s="5"/>
      <c r="K52" s="28"/>
      <c r="L52" s="28"/>
      <c r="M52" s="31"/>
      <c r="N52" s="29"/>
      <c r="O52" s="8"/>
      <c r="P52" s="28"/>
      <c r="Q52" s="28"/>
      <c r="R52" s="31"/>
      <c r="S52" s="30"/>
      <c r="T52" s="5"/>
      <c r="U52" s="28"/>
      <c r="V52" s="28"/>
      <c r="W52" s="31"/>
      <c r="X52" s="29"/>
      <c r="Y52" s="46">
        <f t="shared" si="5"/>
      </c>
      <c r="Z52" s="45">
        <f t="shared" si="6"/>
      </c>
      <c r="AA52" s="32"/>
      <c r="AB52" s="33"/>
      <c r="AC52" s="34"/>
      <c r="AD52" s="33"/>
      <c r="AE52" s="35"/>
      <c r="AF52" s="25">
        <f t="shared" si="7"/>
        <v>0</v>
      </c>
      <c r="AG52" s="25">
        <f t="shared" si="8"/>
        <v>0</v>
      </c>
      <c r="AH52" s="25"/>
    </row>
    <row r="53" spans="1:34" s="26" customFormat="1" ht="13.5">
      <c r="A53" s="27"/>
      <c r="B53" s="8"/>
      <c r="C53" s="28"/>
      <c r="D53" s="28"/>
      <c r="E53" s="28"/>
      <c r="F53" s="28"/>
      <c r="G53" s="28"/>
      <c r="H53" s="29"/>
      <c r="I53" s="30"/>
      <c r="J53" s="5"/>
      <c r="K53" s="28"/>
      <c r="L53" s="28"/>
      <c r="M53" s="31"/>
      <c r="N53" s="29"/>
      <c r="O53" s="8"/>
      <c r="P53" s="28"/>
      <c r="Q53" s="28"/>
      <c r="R53" s="31"/>
      <c r="S53" s="30"/>
      <c r="T53" s="5"/>
      <c r="U53" s="28"/>
      <c r="V53" s="28"/>
      <c r="W53" s="31"/>
      <c r="X53" s="29"/>
      <c r="Y53" s="46">
        <f t="shared" si="5"/>
      </c>
      <c r="Z53" s="45">
        <f t="shared" si="6"/>
      </c>
      <c r="AA53" s="32"/>
      <c r="AB53" s="33"/>
      <c r="AC53" s="34"/>
      <c r="AD53" s="33"/>
      <c r="AE53" s="35"/>
      <c r="AF53" s="25">
        <f t="shared" si="7"/>
        <v>0</v>
      </c>
      <c r="AG53" s="25">
        <f t="shared" si="8"/>
        <v>0</v>
      </c>
      <c r="AH53" s="25"/>
    </row>
    <row r="54" spans="1:34" s="26" customFormat="1" ht="13.5">
      <c r="A54" s="27"/>
      <c r="B54" s="8"/>
      <c r="C54" s="28"/>
      <c r="D54" s="28"/>
      <c r="E54" s="28"/>
      <c r="F54" s="28"/>
      <c r="G54" s="28"/>
      <c r="H54" s="29"/>
      <c r="I54" s="30"/>
      <c r="J54" s="5"/>
      <c r="K54" s="28"/>
      <c r="L54" s="28"/>
      <c r="M54" s="31"/>
      <c r="N54" s="29"/>
      <c r="O54" s="8"/>
      <c r="P54" s="28"/>
      <c r="Q54" s="28"/>
      <c r="R54" s="31"/>
      <c r="S54" s="30"/>
      <c r="T54" s="5"/>
      <c r="U54" s="28"/>
      <c r="V54" s="28"/>
      <c r="W54" s="31"/>
      <c r="X54" s="29"/>
      <c r="Y54" s="46">
        <f t="shared" si="5"/>
      </c>
      <c r="Z54" s="45">
        <f t="shared" si="6"/>
      </c>
      <c r="AA54" s="32"/>
      <c r="AB54" s="33"/>
      <c r="AC54" s="34"/>
      <c r="AD54" s="33"/>
      <c r="AE54" s="35"/>
      <c r="AF54" s="25">
        <f t="shared" si="7"/>
        <v>0</v>
      </c>
      <c r="AG54" s="25">
        <f t="shared" si="8"/>
        <v>0</v>
      </c>
      <c r="AH54" s="25"/>
    </row>
    <row r="55" spans="1:34" s="26" customFormat="1" ht="13.5">
      <c r="A55" s="27"/>
      <c r="B55" s="8"/>
      <c r="C55" s="28"/>
      <c r="D55" s="28"/>
      <c r="E55" s="28"/>
      <c r="F55" s="28"/>
      <c r="G55" s="28"/>
      <c r="H55" s="29"/>
      <c r="I55" s="30"/>
      <c r="J55" s="5"/>
      <c r="K55" s="28"/>
      <c r="L55" s="28"/>
      <c r="M55" s="31"/>
      <c r="N55" s="29"/>
      <c r="O55" s="8"/>
      <c r="P55" s="28"/>
      <c r="Q55" s="28"/>
      <c r="R55" s="31"/>
      <c r="S55" s="30"/>
      <c r="T55" s="5"/>
      <c r="U55" s="28"/>
      <c r="V55" s="28"/>
      <c r="W55" s="31"/>
      <c r="X55" s="29"/>
      <c r="Y55" s="46">
        <f t="shared" si="5"/>
      </c>
      <c r="Z55" s="45">
        <f t="shared" si="6"/>
      </c>
      <c r="AA55" s="32"/>
      <c r="AB55" s="33"/>
      <c r="AC55" s="34"/>
      <c r="AD55" s="33"/>
      <c r="AE55" s="35"/>
      <c r="AF55" s="25">
        <f t="shared" si="7"/>
        <v>0</v>
      </c>
      <c r="AG55" s="25">
        <f t="shared" si="8"/>
        <v>0</v>
      </c>
      <c r="AH55" s="25"/>
    </row>
    <row r="56" spans="1:34" s="26" customFormat="1" ht="13.5">
      <c r="A56" s="27"/>
      <c r="B56" s="8"/>
      <c r="C56" s="28"/>
      <c r="D56" s="28"/>
      <c r="E56" s="28"/>
      <c r="F56" s="28"/>
      <c r="G56" s="28"/>
      <c r="H56" s="29"/>
      <c r="I56" s="30"/>
      <c r="J56" s="5"/>
      <c r="K56" s="28"/>
      <c r="L56" s="28"/>
      <c r="M56" s="31"/>
      <c r="N56" s="29"/>
      <c r="O56" s="8"/>
      <c r="P56" s="28"/>
      <c r="Q56" s="28"/>
      <c r="R56" s="31"/>
      <c r="S56" s="30"/>
      <c r="T56" s="5"/>
      <c r="U56" s="28"/>
      <c r="V56" s="28"/>
      <c r="W56" s="31"/>
      <c r="X56" s="29"/>
      <c r="Y56" s="46">
        <f t="shared" si="5"/>
      </c>
      <c r="Z56" s="45">
        <f t="shared" si="6"/>
      </c>
      <c r="AA56" s="32"/>
      <c r="AB56" s="33"/>
      <c r="AC56" s="34"/>
      <c r="AD56" s="33"/>
      <c r="AE56" s="35"/>
      <c r="AF56" s="25">
        <f t="shared" si="7"/>
        <v>0</v>
      </c>
      <c r="AG56" s="25">
        <f t="shared" si="8"/>
        <v>0</v>
      </c>
      <c r="AH56" s="25"/>
    </row>
    <row r="57" spans="1:34" s="26" customFormat="1" ht="13.5">
      <c r="A57" s="27"/>
      <c r="B57" s="8"/>
      <c r="C57" s="28"/>
      <c r="D57" s="28"/>
      <c r="E57" s="28"/>
      <c r="F57" s="28"/>
      <c r="G57" s="28"/>
      <c r="H57" s="29"/>
      <c r="I57" s="30"/>
      <c r="J57" s="5"/>
      <c r="K57" s="28"/>
      <c r="L57" s="28"/>
      <c r="M57" s="31"/>
      <c r="N57" s="29"/>
      <c r="O57" s="8"/>
      <c r="P57" s="28"/>
      <c r="Q57" s="28"/>
      <c r="R57" s="31"/>
      <c r="S57" s="30"/>
      <c r="T57" s="5"/>
      <c r="U57" s="28"/>
      <c r="V57" s="28"/>
      <c r="W57" s="31"/>
      <c r="X57" s="29"/>
      <c r="Y57" s="46">
        <f t="shared" si="5"/>
      </c>
      <c r="Z57" s="45">
        <f t="shared" si="6"/>
      </c>
      <c r="AA57" s="32"/>
      <c r="AB57" s="33"/>
      <c r="AC57" s="34"/>
      <c r="AD57" s="33"/>
      <c r="AE57" s="35"/>
      <c r="AF57" s="25">
        <f t="shared" si="7"/>
        <v>0</v>
      </c>
      <c r="AG57" s="25">
        <f t="shared" si="8"/>
        <v>0</v>
      </c>
      <c r="AH57" s="25"/>
    </row>
    <row r="58" spans="1:34" s="26" customFormat="1" ht="13.5">
      <c r="A58" s="27"/>
      <c r="B58" s="8"/>
      <c r="C58" s="28"/>
      <c r="D58" s="28"/>
      <c r="E58" s="28"/>
      <c r="F58" s="28"/>
      <c r="G58" s="28"/>
      <c r="H58" s="29"/>
      <c r="I58" s="30"/>
      <c r="J58" s="5"/>
      <c r="K58" s="28"/>
      <c r="L58" s="28"/>
      <c r="M58" s="31"/>
      <c r="N58" s="29"/>
      <c r="O58" s="8"/>
      <c r="P58" s="28"/>
      <c r="Q58" s="28"/>
      <c r="R58" s="31"/>
      <c r="S58" s="30"/>
      <c r="T58" s="5"/>
      <c r="U58" s="28"/>
      <c r="V58" s="28"/>
      <c r="W58" s="31"/>
      <c r="X58" s="29"/>
      <c r="Y58" s="46">
        <f t="shared" si="5"/>
      </c>
      <c r="Z58" s="45">
        <f t="shared" si="6"/>
      </c>
      <c r="AA58" s="32"/>
      <c r="AB58" s="33"/>
      <c r="AC58" s="34"/>
      <c r="AD58" s="33"/>
      <c r="AE58" s="35"/>
      <c r="AF58" s="25">
        <f t="shared" si="7"/>
        <v>0</v>
      </c>
      <c r="AG58" s="25">
        <f t="shared" si="8"/>
        <v>0</v>
      </c>
      <c r="AH58" s="25"/>
    </row>
    <row r="59" spans="1:34" s="26" customFormat="1" ht="13.5">
      <c r="A59" s="27"/>
      <c r="B59" s="8"/>
      <c r="C59" s="28"/>
      <c r="D59" s="28"/>
      <c r="E59" s="28"/>
      <c r="F59" s="28"/>
      <c r="G59" s="28"/>
      <c r="H59" s="29"/>
      <c r="I59" s="30"/>
      <c r="J59" s="5"/>
      <c r="K59" s="28"/>
      <c r="L59" s="28"/>
      <c r="M59" s="31"/>
      <c r="N59" s="29"/>
      <c r="O59" s="8"/>
      <c r="P59" s="28"/>
      <c r="Q59" s="28"/>
      <c r="R59" s="31"/>
      <c r="S59" s="30"/>
      <c r="T59" s="5"/>
      <c r="U59" s="28"/>
      <c r="V59" s="28"/>
      <c r="W59" s="31"/>
      <c r="X59" s="29"/>
      <c r="Y59" s="46">
        <f t="shared" si="5"/>
      </c>
      <c r="Z59" s="45">
        <f t="shared" si="6"/>
      </c>
      <c r="AA59" s="32"/>
      <c r="AB59" s="33"/>
      <c r="AC59" s="34"/>
      <c r="AD59" s="33"/>
      <c r="AE59" s="35"/>
      <c r="AF59" s="25">
        <f t="shared" si="7"/>
        <v>0</v>
      </c>
      <c r="AG59" s="25">
        <f t="shared" si="8"/>
        <v>0</v>
      </c>
      <c r="AH59" s="25"/>
    </row>
    <row r="60" spans="1:34" s="26" customFormat="1" ht="13.5">
      <c r="A60" s="27"/>
      <c r="B60" s="8"/>
      <c r="C60" s="28"/>
      <c r="D60" s="28"/>
      <c r="E60" s="28"/>
      <c r="F60" s="28"/>
      <c r="G60" s="28"/>
      <c r="H60" s="29"/>
      <c r="I60" s="30"/>
      <c r="J60" s="5"/>
      <c r="K60" s="28"/>
      <c r="L60" s="28"/>
      <c r="M60" s="31"/>
      <c r="N60" s="29"/>
      <c r="O60" s="8"/>
      <c r="P60" s="28"/>
      <c r="Q60" s="28"/>
      <c r="R60" s="31"/>
      <c r="S60" s="30"/>
      <c r="T60" s="5"/>
      <c r="U60" s="28"/>
      <c r="V60" s="28"/>
      <c r="W60" s="31"/>
      <c r="X60" s="29"/>
      <c r="Y60" s="46">
        <f t="shared" si="5"/>
      </c>
      <c r="Z60" s="45">
        <f t="shared" si="6"/>
      </c>
      <c r="AA60" s="32"/>
      <c r="AB60" s="33"/>
      <c r="AC60" s="34"/>
      <c r="AD60" s="33"/>
      <c r="AE60" s="35"/>
      <c r="AF60" s="25">
        <f t="shared" si="7"/>
        <v>0</v>
      </c>
      <c r="AG60" s="25">
        <f t="shared" si="8"/>
        <v>0</v>
      </c>
      <c r="AH60" s="25"/>
    </row>
    <row r="61" spans="1:34" s="26" customFormat="1" ht="13.5">
      <c r="A61" s="27"/>
      <c r="B61" s="8"/>
      <c r="C61" s="28"/>
      <c r="D61" s="28"/>
      <c r="E61" s="28"/>
      <c r="F61" s="28"/>
      <c r="G61" s="28"/>
      <c r="H61" s="29"/>
      <c r="I61" s="30"/>
      <c r="J61" s="5"/>
      <c r="K61" s="28"/>
      <c r="L61" s="28"/>
      <c r="M61" s="31"/>
      <c r="N61" s="29"/>
      <c r="O61" s="8"/>
      <c r="P61" s="28"/>
      <c r="Q61" s="28"/>
      <c r="R61" s="31"/>
      <c r="S61" s="30"/>
      <c r="T61" s="5"/>
      <c r="U61" s="28"/>
      <c r="V61" s="28"/>
      <c r="W61" s="31"/>
      <c r="X61" s="29"/>
      <c r="Y61" s="46">
        <f t="shared" si="5"/>
      </c>
      <c r="Z61" s="45">
        <f t="shared" si="6"/>
      </c>
      <c r="AA61" s="32"/>
      <c r="AB61" s="33"/>
      <c r="AC61" s="34"/>
      <c r="AD61" s="33"/>
      <c r="AE61" s="35"/>
      <c r="AF61" s="25">
        <f t="shared" si="7"/>
        <v>0</v>
      </c>
      <c r="AG61" s="25">
        <f t="shared" si="8"/>
        <v>0</v>
      </c>
      <c r="AH61" s="25"/>
    </row>
    <row r="62" spans="1:34" s="26" customFormat="1" ht="13.5">
      <c r="A62" s="27"/>
      <c r="B62" s="8"/>
      <c r="C62" s="28"/>
      <c r="D62" s="28"/>
      <c r="E62" s="28"/>
      <c r="F62" s="28"/>
      <c r="G62" s="28"/>
      <c r="H62" s="29"/>
      <c r="I62" s="30"/>
      <c r="J62" s="5"/>
      <c r="K62" s="28"/>
      <c r="L62" s="28"/>
      <c r="M62" s="31"/>
      <c r="N62" s="29"/>
      <c r="O62" s="8"/>
      <c r="P62" s="28"/>
      <c r="Q62" s="28"/>
      <c r="R62" s="31"/>
      <c r="S62" s="30"/>
      <c r="T62" s="5"/>
      <c r="U62" s="28"/>
      <c r="V62" s="28"/>
      <c r="W62" s="31"/>
      <c r="X62" s="29"/>
      <c r="Y62" s="46">
        <f t="shared" si="5"/>
      </c>
      <c r="Z62" s="45">
        <f t="shared" si="6"/>
      </c>
      <c r="AA62" s="32"/>
      <c r="AB62" s="33"/>
      <c r="AC62" s="34"/>
      <c r="AD62" s="33"/>
      <c r="AE62" s="35"/>
      <c r="AF62" s="25">
        <f t="shared" si="7"/>
        <v>0</v>
      </c>
      <c r="AG62" s="25">
        <f t="shared" si="8"/>
        <v>0</v>
      </c>
      <c r="AH62" s="25"/>
    </row>
    <row r="63" spans="1:34" s="26" customFormat="1" ht="13.5">
      <c r="A63" s="27"/>
      <c r="B63" s="8"/>
      <c r="C63" s="28"/>
      <c r="D63" s="28"/>
      <c r="E63" s="28"/>
      <c r="F63" s="28"/>
      <c r="G63" s="28"/>
      <c r="H63" s="29"/>
      <c r="I63" s="30"/>
      <c r="J63" s="5"/>
      <c r="K63" s="28"/>
      <c r="L63" s="28"/>
      <c r="M63" s="31"/>
      <c r="N63" s="29"/>
      <c r="O63" s="8"/>
      <c r="P63" s="28"/>
      <c r="Q63" s="28"/>
      <c r="R63" s="31"/>
      <c r="S63" s="30"/>
      <c r="T63" s="5"/>
      <c r="U63" s="28"/>
      <c r="V63" s="28"/>
      <c r="W63" s="31"/>
      <c r="X63" s="29"/>
      <c r="Y63" s="46">
        <f t="shared" si="5"/>
      </c>
      <c r="Z63" s="45">
        <f t="shared" si="6"/>
      </c>
      <c r="AA63" s="32"/>
      <c r="AB63" s="33"/>
      <c r="AC63" s="34"/>
      <c r="AD63" s="33"/>
      <c r="AE63" s="35"/>
      <c r="AF63" s="25">
        <f t="shared" si="7"/>
        <v>0</v>
      </c>
      <c r="AG63" s="25">
        <f t="shared" si="8"/>
        <v>0</v>
      </c>
      <c r="AH63" s="25"/>
    </row>
    <row r="64" spans="1:34" s="26" customFormat="1" ht="13.5">
      <c r="A64" s="27"/>
      <c r="B64" s="8"/>
      <c r="C64" s="28"/>
      <c r="D64" s="28"/>
      <c r="E64" s="28"/>
      <c r="F64" s="28"/>
      <c r="G64" s="28"/>
      <c r="H64" s="29"/>
      <c r="I64" s="30"/>
      <c r="J64" s="5"/>
      <c r="K64" s="28"/>
      <c r="L64" s="28"/>
      <c r="M64" s="31"/>
      <c r="N64" s="29"/>
      <c r="O64" s="8"/>
      <c r="P64" s="28"/>
      <c r="Q64" s="28"/>
      <c r="R64" s="31"/>
      <c r="S64" s="30"/>
      <c r="T64" s="5"/>
      <c r="U64" s="28"/>
      <c r="V64" s="28"/>
      <c r="W64" s="31"/>
      <c r="X64" s="29"/>
      <c r="Y64" s="46">
        <f t="shared" si="5"/>
      </c>
      <c r="Z64" s="45">
        <f t="shared" si="6"/>
      </c>
      <c r="AA64" s="32"/>
      <c r="AB64" s="33"/>
      <c r="AC64" s="34"/>
      <c r="AD64" s="33"/>
      <c r="AE64" s="35"/>
      <c r="AF64" s="25">
        <f t="shared" si="7"/>
        <v>0</v>
      </c>
      <c r="AG64" s="25">
        <f t="shared" si="8"/>
        <v>0</v>
      </c>
      <c r="AH64" s="25"/>
    </row>
    <row r="65" spans="1:34" s="26" customFormat="1" ht="13.5">
      <c r="A65" s="27"/>
      <c r="B65" s="8"/>
      <c r="C65" s="28"/>
      <c r="D65" s="28"/>
      <c r="E65" s="28"/>
      <c r="F65" s="28"/>
      <c r="G65" s="28"/>
      <c r="H65" s="29"/>
      <c r="I65" s="30"/>
      <c r="J65" s="5"/>
      <c r="K65" s="28"/>
      <c r="L65" s="28"/>
      <c r="M65" s="31"/>
      <c r="N65" s="29"/>
      <c r="O65" s="8"/>
      <c r="P65" s="28"/>
      <c r="Q65" s="28"/>
      <c r="R65" s="31"/>
      <c r="S65" s="30"/>
      <c r="T65" s="5"/>
      <c r="U65" s="28"/>
      <c r="V65" s="28"/>
      <c r="W65" s="31"/>
      <c r="X65" s="29"/>
      <c r="Y65" s="46">
        <f t="shared" si="5"/>
      </c>
      <c r="Z65" s="45">
        <f t="shared" si="6"/>
      </c>
      <c r="AA65" s="32"/>
      <c r="AB65" s="33"/>
      <c r="AC65" s="34"/>
      <c r="AD65" s="33"/>
      <c r="AE65" s="35"/>
      <c r="AF65" s="25">
        <f t="shared" si="7"/>
        <v>0</v>
      </c>
      <c r="AG65" s="25">
        <f t="shared" si="8"/>
        <v>0</v>
      </c>
      <c r="AH65" s="25"/>
    </row>
    <row r="66" spans="1:34" s="26" customFormat="1" ht="13.5">
      <c r="A66" s="27"/>
      <c r="B66" s="8"/>
      <c r="C66" s="28"/>
      <c r="D66" s="28"/>
      <c r="E66" s="28"/>
      <c r="F66" s="28"/>
      <c r="G66" s="28"/>
      <c r="H66" s="29"/>
      <c r="I66" s="30"/>
      <c r="J66" s="5"/>
      <c r="K66" s="28"/>
      <c r="L66" s="28"/>
      <c r="M66" s="31"/>
      <c r="N66" s="29"/>
      <c r="O66" s="8"/>
      <c r="P66" s="28"/>
      <c r="Q66" s="28"/>
      <c r="R66" s="31"/>
      <c r="S66" s="30"/>
      <c r="T66" s="5"/>
      <c r="U66" s="28"/>
      <c r="V66" s="28"/>
      <c r="W66" s="31"/>
      <c r="X66" s="29"/>
      <c r="Y66" s="46">
        <f t="shared" si="5"/>
      </c>
      <c r="Z66" s="45">
        <f t="shared" si="6"/>
      </c>
      <c r="AA66" s="32"/>
      <c r="AB66" s="33"/>
      <c r="AC66" s="34"/>
      <c r="AD66" s="33"/>
      <c r="AE66" s="35"/>
      <c r="AF66" s="25">
        <f t="shared" si="7"/>
        <v>0</v>
      </c>
      <c r="AG66" s="25">
        <f t="shared" si="8"/>
        <v>0</v>
      </c>
      <c r="AH66" s="25"/>
    </row>
    <row r="67" spans="1:34" s="26" customFormat="1" ht="13.5">
      <c r="A67" s="27"/>
      <c r="B67" s="8"/>
      <c r="C67" s="28"/>
      <c r="D67" s="28"/>
      <c r="E67" s="28"/>
      <c r="F67" s="28"/>
      <c r="G67" s="28"/>
      <c r="H67" s="29"/>
      <c r="I67" s="30"/>
      <c r="J67" s="5"/>
      <c r="K67" s="28"/>
      <c r="L67" s="28"/>
      <c r="M67" s="31"/>
      <c r="N67" s="29"/>
      <c r="O67" s="8"/>
      <c r="P67" s="28"/>
      <c r="Q67" s="28"/>
      <c r="R67" s="31"/>
      <c r="S67" s="30"/>
      <c r="T67" s="5"/>
      <c r="U67" s="28"/>
      <c r="V67" s="28"/>
      <c r="W67" s="31"/>
      <c r="X67" s="29"/>
      <c r="Y67" s="46">
        <f t="shared" si="5"/>
      </c>
      <c r="Z67" s="45">
        <f t="shared" si="6"/>
      </c>
      <c r="AA67" s="32"/>
      <c r="AB67" s="33"/>
      <c r="AC67" s="34"/>
      <c r="AD67" s="33"/>
      <c r="AE67" s="35"/>
      <c r="AF67" s="25">
        <f t="shared" si="7"/>
        <v>0</v>
      </c>
      <c r="AG67" s="25">
        <f t="shared" si="8"/>
        <v>0</v>
      </c>
      <c r="AH67" s="25"/>
    </row>
    <row r="68" spans="1:34" s="26" customFormat="1" ht="13.5">
      <c r="A68" s="27"/>
      <c r="B68" s="8"/>
      <c r="C68" s="28"/>
      <c r="D68" s="28"/>
      <c r="E68" s="28"/>
      <c r="F68" s="28"/>
      <c r="G68" s="28"/>
      <c r="H68" s="29"/>
      <c r="I68" s="30"/>
      <c r="J68" s="5"/>
      <c r="K68" s="28"/>
      <c r="L68" s="28"/>
      <c r="M68" s="31"/>
      <c r="N68" s="29"/>
      <c r="O68" s="8"/>
      <c r="P68" s="28"/>
      <c r="Q68" s="28"/>
      <c r="R68" s="31"/>
      <c r="S68" s="30"/>
      <c r="T68" s="5"/>
      <c r="U68" s="28"/>
      <c r="V68" s="28"/>
      <c r="W68" s="31"/>
      <c r="X68" s="29"/>
      <c r="Y68" s="46">
        <f t="shared" si="5"/>
      </c>
      <c r="Z68" s="45">
        <f t="shared" si="6"/>
      </c>
      <c r="AA68" s="32"/>
      <c r="AB68" s="33"/>
      <c r="AC68" s="34"/>
      <c r="AD68" s="33"/>
      <c r="AE68" s="35"/>
      <c r="AF68" s="25">
        <f t="shared" si="7"/>
        <v>0</v>
      </c>
      <c r="AG68" s="25">
        <f t="shared" si="8"/>
        <v>0</v>
      </c>
      <c r="AH68" s="25"/>
    </row>
    <row r="69" spans="1:34" s="26" customFormat="1" ht="13.5">
      <c r="A69" s="27"/>
      <c r="B69" s="8"/>
      <c r="C69" s="28"/>
      <c r="D69" s="28"/>
      <c r="E69" s="28"/>
      <c r="F69" s="28"/>
      <c r="G69" s="28"/>
      <c r="H69" s="29"/>
      <c r="I69" s="30"/>
      <c r="J69" s="5"/>
      <c r="K69" s="28"/>
      <c r="L69" s="28"/>
      <c r="M69" s="31"/>
      <c r="N69" s="29"/>
      <c r="O69" s="8"/>
      <c r="P69" s="28"/>
      <c r="Q69" s="28"/>
      <c r="R69" s="31"/>
      <c r="S69" s="30"/>
      <c r="T69" s="5"/>
      <c r="U69" s="28"/>
      <c r="V69" s="28"/>
      <c r="W69" s="31"/>
      <c r="X69" s="29"/>
      <c r="Y69" s="46">
        <f t="shared" si="5"/>
      </c>
      <c r="Z69" s="45">
        <f t="shared" si="6"/>
      </c>
      <c r="AA69" s="32"/>
      <c r="AB69" s="33"/>
      <c r="AC69" s="34"/>
      <c r="AD69" s="33"/>
      <c r="AE69" s="35"/>
      <c r="AF69" s="25">
        <f t="shared" si="7"/>
        <v>0</v>
      </c>
      <c r="AG69" s="25">
        <f t="shared" si="8"/>
        <v>0</v>
      </c>
      <c r="AH69" s="25"/>
    </row>
    <row r="70" spans="1:34" s="26" customFormat="1" ht="13.5">
      <c r="A70" s="27"/>
      <c r="B70" s="8"/>
      <c r="C70" s="28"/>
      <c r="D70" s="28"/>
      <c r="E70" s="28"/>
      <c r="F70" s="28"/>
      <c r="G70" s="28"/>
      <c r="H70" s="29"/>
      <c r="I70" s="30"/>
      <c r="J70" s="5"/>
      <c r="K70" s="28"/>
      <c r="L70" s="28"/>
      <c r="M70" s="31"/>
      <c r="N70" s="29"/>
      <c r="O70" s="8"/>
      <c r="P70" s="28"/>
      <c r="Q70" s="28"/>
      <c r="R70" s="31"/>
      <c r="S70" s="30"/>
      <c r="T70" s="5"/>
      <c r="U70" s="28"/>
      <c r="V70" s="28"/>
      <c r="W70" s="31"/>
      <c r="X70" s="29"/>
      <c r="Y70" s="46">
        <f t="shared" si="5"/>
      </c>
      <c r="Z70" s="45">
        <f t="shared" si="6"/>
      </c>
      <c r="AA70" s="32"/>
      <c r="AB70" s="33"/>
      <c r="AC70" s="34"/>
      <c r="AD70" s="33"/>
      <c r="AE70" s="35"/>
      <c r="AF70" s="25">
        <f t="shared" si="7"/>
        <v>0</v>
      </c>
      <c r="AG70" s="25">
        <f t="shared" si="8"/>
        <v>0</v>
      </c>
      <c r="AH70" s="25"/>
    </row>
    <row r="71" spans="1:34" s="26" customFormat="1" ht="13.5">
      <c r="A71" s="27"/>
      <c r="B71" s="8"/>
      <c r="C71" s="28"/>
      <c r="D71" s="28"/>
      <c r="E71" s="28"/>
      <c r="F71" s="28"/>
      <c r="G71" s="28"/>
      <c r="H71" s="29"/>
      <c r="I71" s="30"/>
      <c r="J71" s="5"/>
      <c r="K71" s="28"/>
      <c r="L71" s="28"/>
      <c r="M71" s="31"/>
      <c r="N71" s="29"/>
      <c r="O71" s="8"/>
      <c r="P71" s="28"/>
      <c r="Q71" s="28"/>
      <c r="R71" s="31"/>
      <c r="S71" s="30"/>
      <c r="T71" s="5"/>
      <c r="U71" s="28"/>
      <c r="V71" s="28"/>
      <c r="W71" s="31"/>
      <c r="X71" s="29"/>
      <c r="Y71" s="46">
        <f t="shared" si="5"/>
      </c>
      <c r="Z71" s="45">
        <f t="shared" si="6"/>
      </c>
      <c r="AA71" s="32"/>
      <c r="AB71" s="33"/>
      <c r="AC71" s="34"/>
      <c r="AD71" s="33"/>
      <c r="AE71" s="35"/>
      <c r="AF71" s="25">
        <f t="shared" si="7"/>
        <v>0</v>
      </c>
      <c r="AG71" s="25">
        <f t="shared" si="8"/>
        <v>0</v>
      </c>
      <c r="AH71" s="25"/>
    </row>
    <row r="72" spans="1:34" s="26" customFormat="1" ht="13.5">
      <c r="A72" s="27"/>
      <c r="B72" s="8"/>
      <c r="C72" s="28"/>
      <c r="D72" s="28"/>
      <c r="E72" s="28"/>
      <c r="F72" s="28"/>
      <c r="G72" s="28"/>
      <c r="H72" s="29"/>
      <c r="I72" s="30"/>
      <c r="J72" s="5"/>
      <c r="K72" s="28"/>
      <c r="L72" s="28"/>
      <c r="M72" s="31"/>
      <c r="N72" s="29"/>
      <c r="O72" s="8"/>
      <c r="P72" s="28"/>
      <c r="Q72" s="28"/>
      <c r="R72" s="31"/>
      <c r="S72" s="30"/>
      <c r="T72" s="5"/>
      <c r="U72" s="28"/>
      <c r="V72" s="28"/>
      <c r="W72" s="31"/>
      <c r="X72" s="29"/>
      <c r="Y72" s="46">
        <f t="shared" si="5"/>
      </c>
      <c r="Z72" s="45">
        <f t="shared" si="6"/>
      </c>
      <c r="AA72" s="32"/>
      <c r="AB72" s="33"/>
      <c r="AC72" s="34"/>
      <c r="AD72" s="33"/>
      <c r="AE72" s="35"/>
      <c r="AF72" s="25">
        <f t="shared" si="7"/>
        <v>0</v>
      </c>
      <c r="AG72" s="25">
        <f t="shared" si="8"/>
        <v>0</v>
      </c>
      <c r="AH72" s="25"/>
    </row>
    <row r="73" spans="1:34" s="26" customFormat="1" ht="13.5">
      <c r="A73" s="27"/>
      <c r="B73" s="8"/>
      <c r="C73" s="28"/>
      <c r="D73" s="28"/>
      <c r="E73" s="28"/>
      <c r="F73" s="28"/>
      <c r="G73" s="28"/>
      <c r="H73" s="29"/>
      <c r="I73" s="30"/>
      <c r="J73" s="5"/>
      <c r="K73" s="28"/>
      <c r="L73" s="28"/>
      <c r="M73" s="31"/>
      <c r="N73" s="29"/>
      <c r="O73" s="8"/>
      <c r="P73" s="28"/>
      <c r="Q73" s="28"/>
      <c r="R73" s="31"/>
      <c r="S73" s="30"/>
      <c r="T73" s="5"/>
      <c r="U73" s="28"/>
      <c r="V73" s="28"/>
      <c r="W73" s="31"/>
      <c r="X73" s="29"/>
      <c r="Y73" s="46">
        <f t="shared" si="5"/>
      </c>
      <c r="Z73" s="45">
        <f t="shared" si="6"/>
      </c>
      <c r="AA73" s="32"/>
      <c r="AB73" s="33"/>
      <c r="AC73" s="34"/>
      <c r="AD73" s="33"/>
      <c r="AE73" s="35"/>
      <c r="AF73" s="25">
        <f t="shared" si="7"/>
        <v>0</v>
      </c>
      <c r="AG73" s="25">
        <f t="shared" si="8"/>
        <v>0</v>
      </c>
      <c r="AH73" s="25"/>
    </row>
    <row r="74" spans="1:34" s="26" customFormat="1" ht="13.5">
      <c r="A74" s="27"/>
      <c r="B74" s="8"/>
      <c r="C74" s="28"/>
      <c r="D74" s="28"/>
      <c r="E74" s="28"/>
      <c r="F74" s="28"/>
      <c r="G74" s="28"/>
      <c r="H74" s="29"/>
      <c r="I74" s="30"/>
      <c r="J74" s="5"/>
      <c r="K74" s="28"/>
      <c r="L74" s="28"/>
      <c r="M74" s="31"/>
      <c r="N74" s="29"/>
      <c r="O74" s="8"/>
      <c r="P74" s="28"/>
      <c r="Q74" s="28"/>
      <c r="R74" s="31"/>
      <c r="S74" s="30"/>
      <c r="T74" s="5"/>
      <c r="U74" s="28"/>
      <c r="V74" s="28"/>
      <c r="W74" s="31"/>
      <c r="X74" s="29"/>
      <c r="Y74" s="46">
        <f t="shared" si="5"/>
      </c>
      <c r="Z74" s="45">
        <f t="shared" si="6"/>
      </c>
      <c r="AA74" s="32"/>
      <c r="AB74" s="33"/>
      <c r="AC74" s="34"/>
      <c r="AD74" s="33"/>
      <c r="AE74" s="35"/>
      <c r="AF74" s="25">
        <f t="shared" si="7"/>
        <v>0</v>
      </c>
      <c r="AG74" s="25">
        <f t="shared" si="8"/>
        <v>0</v>
      </c>
      <c r="AH74" s="25"/>
    </row>
    <row r="75" spans="1:34" s="26" customFormat="1" ht="13.5">
      <c r="A75" s="27"/>
      <c r="B75" s="8"/>
      <c r="C75" s="28"/>
      <c r="D75" s="28"/>
      <c r="E75" s="28"/>
      <c r="F75" s="28"/>
      <c r="G75" s="28"/>
      <c r="H75" s="29"/>
      <c r="I75" s="30"/>
      <c r="J75" s="5"/>
      <c r="K75" s="28"/>
      <c r="L75" s="28"/>
      <c r="M75" s="31"/>
      <c r="N75" s="29"/>
      <c r="O75" s="8"/>
      <c r="P75" s="28"/>
      <c r="Q75" s="28"/>
      <c r="R75" s="31"/>
      <c r="S75" s="30"/>
      <c r="T75" s="5"/>
      <c r="U75" s="28"/>
      <c r="V75" s="28"/>
      <c r="W75" s="31"/>
      <c r="X75" s="29"/>
      <c r="Y75" s="46">
        <f aca="true" t="shared" si="9" ref="Y75:Y106">IF(J75="","",COUNTA(J75,O75,T75))</f>
      </c>
      <c r="Z75" s="45">
        <f aca="true" t="shared" si="10" ref="Z75:Z106">IF(C75="","",LEN(C75)+LEN(D75))</f>
      </c>
      <c r="AA75" s="32"/>
      <c r="AB75" s="33"/>
      <c r="AC75" s="34"/>
      <c r="AD75" s="33"/>
      <c r="AE75" s="35"/>
      <c r="AF75" s="25">
        <f aca="true" t="shared" si="11" ref="AF75:AF106">IF(AND(I75="兵庫",AE75&lt;&gt;""),1,0)</f>
        <v>0</v>
      </c>
      <c r="AG75" s="25">
        <f aca="true" t="shared" si="12" ref="AG75:AG106">IF(AND(I75&lt;&gt;"兵庫",AE75&lt;&gt;""),1,0)</f>
        <v>0</v>
      </c>
      <c r="AH75" s="25"/>
    </row>
    <row r="76" spans="1:34" s="26" customFormat="1" ht="13.5">
      <c r="A76" s="27"/>
      <c r="B76" s="8"/>
      <c r="C76" s="28"/>
      <c r="D76" s="28"/>
      <c r="E76" s="28"/>
      <c r="F76" s="28"/>
      <c r="G76" s="28"/>
      <c r="H76" s="29"/>
      <c r="I76" s="30"/>
      <c r="J76" s="5"/>
      <c r="K76" s="28"/>
      <c r="L76" s="28"/>
      <c r="M76" s="31"/>
      <c r="N76" s="29"/>
      <c r="O76" s="8"/>
      <c r="P76" s="28"/>
      <c r="Q76" s="28"/>
      <c r="R76" s="31"/>
      <c r="S76" s="30"/>
      <c r="T76" s="5"/>
      <c r="U76" s="28"/>
      <c r="V76" s="28"/>
      <c r="W76" s="31"/>
      <c r="X76" s="29"/>
      <c r="Y76" s="46">
        <f t="shared" si="9"/>
      </c>
      <c r="Z76" s="45">
        <f t="shared" si="10"/>
      </c>
      <c r="AA76" s="32"/>
      <c r="AB76" s="33"/>
      <c r="AC76" s="34"/>
      <c r="AD76" s="33"/>
      <c r="AE76" s="35"/>
      <c r="AF76" s="25">
        <f t="shared" si="11"/>
        <v>0</v>
      </c>
      <c r="AG76" s="25">
        <f t="shared" si="12"/>
        <v>0</v>
      </c>
      <c r="AH76" s="25"/>
    </row>
    <row r="77" spans="1:34" s="26" customFormat="1" ht="13.5">
      <c r="A77" s="27"/>
      <c r="B77" s="8"/>
      <c r="C77" s="28"/>
      <c r="D77" s="28"/>
      <c r="E77" s="28"/>
      <c r="F77" s="28"/>
      <c r="G77" s="28"/>
      <c r="H77" s="29"/>
      <c r="I77" s="30"/>
      <c r="J77" s="5"/>
      <c r="K77" s="28"/>
      <c r="L77" s="28"/>
      <c r="M77" s="31"/>
      <c r="N77" s="29"/>
      <c r="O77" s="8"/>
      <c r="P77" s="28"/>
      <c r="Q77" s="28"/>
      <c r="R77" s="31"/>
      <c r="S77" s="30"/>
      <c r="T77" s="5"/>
      <c r="U77" s="28"/>
      <c r="V77" s="28"/>
      <c r="W77" s="31"/>
      <c r="X77" s="29"/>
      <c r="Y77" s="46">
        <f t="shared" si="9"/>
      </c>
      <c r="Z77" s="45">
        <f t="shared" si="10"/>
      </c>
      <c r="AA77" s="32"/>
      <c r="AB77" s="33"/>
      <c r="AC77" s="34"/>
      <c r="AD77" s="33"/>
      <c r="AE77" s="35"/>
      <c r="AF77" s="25">
        <f t="shared" si="11"/>
        <v>0</v>
      </c>
      <c r="AG77" s="25">
        <f t="shared" si="12"/>
        <v>0</v>
      </c>
      <c r="AH77" s="25"/>
    </row>
    <row r="78" spans="1:34" s="26" customFormat="1" ht="13.5">
      <c r="A78" s="27"/>
      <c r="B78" s="8"/>
      <c r="C78" s="28"/>
      <c r="D78" s="28"/>
      <c r="E78" s="28"/>
      <c r="F78" s="28"/>
      <c r="G78" s="28"/>
      <c r="H78" s="29"/>
      <c r="I78" s="30"/>
      <c r="J78" s="5"/>
      <c r="K78" s="28"/>
      <c r="L78" s="28"/>
      <c r="M78" s="31"/>
      <c r="N78" s="29"/>
      <c r="O78" s="8"/>
      <c r="P78" s="28"/>
      <c r="Q78" s="28"/>
      <c r="R78" s="31"/>
      <c r="S78" s="30"/>
      <c r="T78" s="5"/>
      <c r="U78" s="28"/>
      <c r="V78" s="28"/>
      <c r="W78" s="31"/>
      <c r="X78" s="29"/>
      <c r="Y78" s="46">
        <f t="shared" si="9"/>
      </c>
      <c r="Z78" s="45">
        <f t="shared" si="10"/>
      </c>
      <c r="AA78" s="32"/>
      <c r="AB78" s="33"/>
      <c r="AC78" s="34"/>
      <c r="AD78" s="33"/>
      <c r="AE78" s="35"/>
      <c r="AF78" s="25">
        <f t="shared" si="11"/>
        <v>0</v>
      </c>
      <c r="AG78" s="25">
        <f t="shared" si="12"/>
        <v>0</v>
      </c>
      <c r="AH78" s="25"/>
    </row>
    <row r="79" spans="1:34" s="26" customFormat="1" ht="13.5">
      <c r="A79" s="27"/>
      <c r="B79" s="8"/>
      <c r="C79" s="28"/>
      <c r="D79" s="28"/>
      <c r="E79" s="28"/>
      <c r="F79" s="28"/>
      <c r="G79" s="28"/>
      <c r="H79" s="29"/>
      <c r="I79" s="30"/>
      <c r="J79" s="5"/>
      <c r="K79" s="28"/>
      <c r="L79" s="28"/>
      <c r="M79" s="31"/>
      <c r="N79" s="29"/>
      <c r="O79" s="8"/>
      <c r="P79" s="28"/>
      <c r="Q79" s="28"/>
      <c r="R79" s="31"/>
      <c r="S79" s="30"/>
      <c r="T79" s="5"/>
      <c r="U79" s="28"/>
      <c r="V79" s="28"/>
      <c r="W79" s="31"/>
      <c r="X79" s="29"/>
      <c r="Y79" s="46">
        <f t="shared" si="9"/>
      </c>
      <c r="Z79" s="45">
        <f t="shared" si="10"/>
      </c>
      <c r="AA79" s="32"/>
      <c r="AB79" s="33"/>
      <c r="AC79" s="34"/>
      <c r="AD79" s="33"/>
      <c r="AE79" s="35"/>
      <c r="AF79" s="25">
        <f t="shared" si="11"/>
        <v>0</v>
      </c>
      <c r="AG79" s="25">
        <f t="shared" si="12"/>
        <v>0</v>
      </c>
      <c r="AH79" s="25"/>
    </row>
    <row r="80" spans="1:34" s="26" customFormat="1" ht="13.5">
      <c r="A80" s="27"/>
      <c r="B80" s="8"/>
      <c r="C80" s="28"/>
      <c r="D80" s="28"/>
      <c r="E80" s="28"/>
      <c r="F80" s="28"/>
      <c r="G80" s="28"/>
      <c r="H80" s="29"/>
      <c r="I80" s="30"/>
      <c r="J80" s="5"/>
      <c r="K80" s="28"/>
      <c r="L80" s="28"/>
      <c r="M80" s="31"/>
      <c r="N80" s="29"/>
      <c r="O80" s="8"/>
      <c r="P80" s="28"/>
      <c r="Q80" s="28"/>
      <c r="R80" s="31"/>
      <c r="S80" s="30"/>
      <c r="T80" s="5"/>
      <c r="U80" s="28"/>
      <c r="V80" s="28"/>
      <c r="W80" s="31"/>
      <c r="X80" s="29"/>
      <c r="Y80" s="46">
        <f t="shared" si="9"/>
      </c>
      <c r="Z80" s="45">
        <f t="shared" si="10"/>
      </c>
      <c r="AA80" s="32"/>
      <c r="AB80" s="33"/>
      <c r="AC80" s="34"/>
      <c r="AD80" s="33"/>
      <c r="AE80" s="35"/>
      <c r="AF80" s="25">
        <f t="shared" si="11"/>
        <v>0</v>
      </c>
      <c r="AG80" s="25">
        <f t="shared" si="12"/>
        <v>0</v>
      </c>
      <c r="AH80" s="25"/>
    </row>
    <row r="81" spans="1:34" s="26" customFormat="1" ht="13.5">
      <c r="A81" s="27"/>
      <c r="B81" s="8"/>
      <c r="C81" s="28"/>
      <c r="D81" s="28"/>
      <c r="E81" s="28"/>
      <c r="F81" s="28"/>
      <c r="G81" s="28"/>
      <c r="H81" s="29"/>
      <c r="I81" s="30"/>
      <c r="J81" s="5"/>
      <c r="K81" s="28"/>
      <c r="L81" s="28"/>
      <c r="M81" s="31"/>
      <c r="N81" s="29"/>
      <c r="O81" s="8"/>
      <c r="P81" s="28"/>
      <c r="Q81" s="28"/>
      <c r="R81" s="31"/>
      <c r="S81" s="30"/>
      <c r="T81" s="5"/>
      <c r="U81" s="28"/>
      <c r="V81" s="28"/>
      <c r="W81" s="31"/>
      <c r="X81" s="29"/>
      <c r="Y81" s="46">
        <f t="shared" si="9"/>
      </c>
      <c r="Z81" s="45">
        <f t="shared" si="10"/>
      </c>
      <c r="AA81" s="32"/>
      <c r="AB81" s="33"/>
      <c r="AC81" s="34"/>
      <c r="AD81" s="33"/>
      <c r="AE81" s="35"/>
      <c r="AF81" s="25">
        <f t="shared" si="11"/>
        <v>0</v>
      </c>
      <c r="AG81" s="25">
        <f t="shared" si="12"/>
        <v>0</v>
      </c>
      <c r="AH81" s="25"/>
    </row>
    <row r="82" spans="1:34" s="26" customFormat="1" ht="13.5">
      <c r="A82" s="27"/>
      <c r="B82" s="8"/>
      <c r="C82" s="28"/>
      <c r="D82" s="28"/>
      <c r="E82" s="28"/>
      <c r="F82" s="28"/>
      <c r="G82" s="28"/>
      <c r="H82" s="29"/>
      <c r="I82" s="30"/>
      <c r="J82" s="5"/>
      <c r="K82" s="28"/>
      <c r="L82" s="28"/>
      <c r="M82" s="31"/>
      <c r="N82" s="29"/>
      <c r="O82" s="8"/>
      <c r="P82" s="28"/>
      <c r="Q82" s="28"/>
      <c r="R82" s="31"/>
      <c r="S82" s="30"/>
      <c r="T82" s="5"/>
      <c r="U82" s="28"/>
      <c r="V82" s="28"/>
      <c r="W82" s="31"/>
      <c r="X82" s="29"/>
      <c r="Y82" s="46">
        <f t="shared" si="9"/>
      </c>
      <c r="Z82" s="45">
        <f t="shared" si="10"/>
      </c>
      <c r="AA82" s="32"/>
      <c r="AB82" s="33"/>
      <c r="AC82" s="34"/>
      <c r="AD82" s="33"/>
      <c r="AE82" s="35"/>
      <c r="AF82" s="25">
        <f t="shared" si="11"/>
        <v>0</v>
      </c>
      <c r="AG82" s="25">
        <f t="shared" si="12"/>
        <v>0</v>
      </c>
      <c r="AH82" s="25"/>
    </row>
    <row r="83" spans="1:34" s="26" customFormat="1" ht="13.5">
      <c r="A83" s="27"/>
      <c r="B83" s="8"/>
      <c r="C83" s="28"/>
      <c r="D83" s="28"/>
      <c r="E83" s="28"/>
      <c r="F83" s="28"/>
      <c r="G83" s="28"/>
      <c r="H83" s="29"/>
      <c r="I83" s="30"/>
      <c r="J83" s="5"/>
      <c r="K83" s="28"/>
      <c r="L83" s="28"/>
      <c r="M83" s="31"/>
      <c r="N83" s="29"/>
      <c r="O83" s="8"/>
      <c r="P83" s="28"/>
      <c r="Q83" s="28"/>
      <c r="R83" s="31"/>
      <c r="S83" s="30"/>
      <c r="T83" s="5"/>
      <c r="U83" s="28"/>
      <c r="V83" s="28"/>
      <c r="W83" s="31"/>
      <c r="X83" s="29"/>
      <c r="Y83" s="46">
        <f t="shared" si="9"/>
      </c>
      <c r="Z83" s="45">
        <f t="shared" si="10"/>
      </c>
      <c r="AA83" s="32"/>
      <c r="AB83" s="33"/>
      <c r="AC83" s="34"/>
      <c r="AD83" s="33"/>
      <c r="AE83" s="35"/>
      <c r="AF83" s="25">
        <f t="shared" si="11"/>
        <v>0</v>
      </c>
      <c r="AG83" s="25">
        <f t="shared" si="12"/>
        <v>0</v>
      </c>
      <c r="AH83" s="25"/>
    </row>
    <row r="84" spans="1:34" s="26" customFormat="1" ht="13.5">
      <c r="A84" s="27"/>
      <c r="B84" s="8"/>
      <c r="C84" s="28"/>
      <c r="D84" s="28"/>
      <c r="E84" s="28"/>
      <c r="F84" s="28"/>
      <c r="G84" s="28"/>
      <c r="H84" s="29"/>
      <c r="I84" s="30"/>
      <c r="J84" s="5"/>
      <c r="K84" s="28"/>
      <c r="L84" s="28"/>
      <c r="M84" s="31"/>
      <c r="N84" s="29"/>
      <c r="O84" s="8"/>
      <c r="P84" s="28"/>
      <c r="Q84" s="28"/>
      <c r="R84" s="31"/>
      <c r="S84" s="30"/>
      <c r="T84" s="5"/>
      <c r="U84" s="28"/>
      <c r="V84" s="28"/>
      <c r="W84" s="31"/>
      <c r="X84" s="29"/>
      <c r="Y84" s="46">
        <f t="shared" si="9"/>
      </c>
      <c r="Z84" s="45">
        <f t="shared" si="10"/>
      </c>
      <c r="AA84" s="32"/>
      <c r="AB84" s="33"/>
      <c r="AC84" s="34"/>
      <c r="AD84" s="33"/>
      <c r="AE84" s="35"/>
      <c r="AF84" s="25">
        <f t="shared" si="11"/>
        <v>0</v>
      </c>
      <c r="AG84" s="25">
        <f t="shared" si="12"/>
        <v>0</v>
      </c>
      <c r="AH84" s="25"/>
    </row>
    <row r="85" spans="1:34" s="26" customFormat="1" ht="13.5">
      <c r="A85" s="27"/>
      <c r="B85" s="8"/>
      <c r="C85" s="28"/>
      <c r="D85" s="28"/>
      <c r="E85" s="28"/>
      <c r="F85" s="28"/>
      <c r="G85" s="28"/>
      <c r="H85" s="29"/>
      <c r="I85" s="30"/>
      <c r="J85" s="5"/>
      <c r="K85" s="28"/>
      <c r="L85" s="28"/>
      <c r="M85" s="31"/>
      <c r="N85" s="29"/>
      <c r="O85" s="8"/>
      <c r="P85" s="28"/>
      <c r="Q85" s="28"/>
      <c r="R85" s="31"/>
      <c r="S85" s="30"/>
      <c r="T85" s="5"/>
      <c r="U85" s="28"/>
      <c r="V85" s="28"/>
      <c r="W85" s="31"/>
      <c r="X85" s="29"/>
      <c r="Y85" s="46">
        <f t="shared" si="9"/>
      </c>
      <c r="Z85" s="45">
        <f t="shared" si="10"/>
      </c>
      <c r="AA85" s="32"/>
      <c r="AB85" s="33"/>
      <c r="AC85" s="34"/>
      <c r="AD85" s="33"/>
      <c r="AE85" s="35"/>
      <c r="AF85" s="25">
        <f t="shared" si="11"/>
        <v>0</v>
      </c>
      <c r="AG85" s="25">
        <f t="shared" si="12"/>
        <v>0</v>
      </c>
      <c r="AH85" s="25"/>
    </row>
    <row r="86" spans="1:34" s="26" customFormat="1" ht="13.5">
      <c r="A86" s="27"/>
      <c r="B86" s="8"/>
      <c r="C86" s="28"/>
      <c r="D86" s="28"/>
      <c r="E86" s="28"/>
      <c r="F86" s="28"/>
      <c r="G86" s="28"/>
      <c r="H86" s="29"/>
      <c r="I86" s="30"/>
      <c r="J86" s="5"/>
      <c r="K86" s="28"/>
      <c r="L86" s="28"/>
      <c r="M86" s="31"/>
      <c r="N86" s="29"/>
      <c r="O86" s="8"/>
      <c r="P86" s="28"/>
      <c r="Q86" s="28"/>
      <c r="R86" s="31"/>
      <c r="S86" s="30"/>
      <c r="T86" s="5"/>
      <c r="U86" s="28"/>
      <c r="V86" s="28"/>
      <c r="W86" s="31"/>
      <c r="X86" s="29"/>
      <c r="Y86" s="46">
        <f t="shared" si="9"/>
      </c>
      <c r="Z86" s="45">
        <f t="shared" si="10"/>
      </c>
      <c r="AA86" s="32"/>
      <c r="AB86" s="33"/>
      <c r="AC86" s="34"/>
      <c r="AD86" s="33"/>
      <c r="AE86" s="35"/>
      <c r="AF86" s="25">
        <f t="shared" si="11"/>
        <v>0</v>
      </c>
      <c r="AG86" s="25">
        <f t="shared" si="12"/>
        <v>0</v>
      </c>
      <c r="AH86" s="25"/>
    </row>
    <row r="87" spans="1:34" s="26" customFormat="1" ht="13.5">
      <c r="A87" s="27"/>
      <c r="B87" s="8"/>
      <c r="C87" s="28"/>
      <c r="D87" s="28"/>
      <c r="E87" s="28"/>
      <c r="F87" s="28"/>
      <c r="G87" s="28"/>
      <c r="H87" s="29"/>
      <c r="I87" s="30"/>
      <c r="J87" s="5"/>
      <c r="K87" s="28"/>
      <c r="L87" s="28"/>
      <c r="M87" s="31"/>
      <c r="N87" s="29"/>
      <c r="O87" s="8"/>
      <c r="P87" s="28"/>
      <c r="Q87" s="28"/>
      <c r="R87" s="31"/>
      <c r="S87" s="30"/>
      <c r="T87" s="5"/>
      <c r="U87" s="28"/>
      <c r="V87" s="28"/>
      <c r="W87" s="31"/>
      <c r="X87" s="29"/>
      <c r="Y87" s="46">
        <f t="shared" si="9"/>
      </c>
      <c r="Z87" s="45">
        <f t="shared" si="10"/>
      </c>
      <c r="AA87" s="32"/>
      <c r="AB87" s="33"/>
      <c r="AC87" s="34"/>
      <c r="AD87" s="33"/>
      <c r="AE87" s="35"/>
      <c r="AF87" s="25">
        <f t="shared" si="11"/>
        <v>0</v>
      </c>
      <c r="AG87" s="25">
        <f t="shared" si="12"/>
        <v>0</v>
      </c>
      <c r="AH87" s="25"/>
    </row>
    <row r="88" spans="1:34" s="26" customFormat="1" ht="13.5">
      <c r="A88" s="27"/>
      <c r="B88" s="8"/>
      <c r="C88" s="28"/>
      <c r="D88" s="28"/>
      <c r="E88" s="28"/>
      <c r="F88" s="28"/>
      <c r="G88" s="28"/>
      <c r="H88" s="29"/>
      <c r="I88" s="30"/>
      <c r="J88" s="5"/>
      <c r="K88" s="28"/>
      <c r="L88" s="28"/>
      <c r="M88" s="31"/>
      <c r="N88" s="29"/>
      <c r="O88" s="8"/>
      <c r="P88" s="28"/>
      <c r="Q88" s="28"/>
      <c r="R88" s="31"/>
      <c r="S88" s="30"/>
      <c r="T88" s="5"/>
      <c r="U88" s="28"/>
      <c r="V88" s="28"/>
      <c r="W88" s="31"/>
      <c r="X88" s="29"/>
      <c r="Y88" s="46">
        <f t="shared" si="9"/>
      </c>
      <c r="Z88" s="45">
        <f t="shared" si="10"/>
      </c>
      <c r="AA88" s="32"/>
      <c r="AB88" s="33"/>
      <c r="AC88" s="34"/>
      <c r="AD88" s="33"/>
      <c r="AE88" s="35"/>
      <c r="AF88" s="25">
        <f t="shared" si="11"/>
        <v>0</v>
      </c>
      <c r="AG88" s="25">
        <f t="shared" si="12"/>
        <v>0</v>
      </c>
      <c r="AH88" s="25"/>
    </row>
    <row r="89" spans="1:34" s="26" customFormat="1" ht="13.5">
      <c r="A89" s="27"/>
      <c r="B89" s="8"/>
      <c r="C89" s="28"/>
      <c r="D89" s="28"/>
      <c r="E89" s="28"/>
      <c r="F89" s="28"/>
      <c r="G89" s="28"/>
      <c r="H89" s="29"/>
      <c r="I89" s="30"/>
      <c r="J89" s="5"/>
      <c r="K89" s="28"/>
      <c r="L89" s="28"/>
      <c r="M89" s="31"/>
      <c r="N89" s="29"/>
      <c r="O89" s="8"/>
      <c r="P89" s="28"/>
      <c r="Q89" s="28"/>
      <c r="R89" s="31"/>
      <c r="S89" s="30"/>
      <c r="T89" s="5"/>
      <c r="U89" s="28"/>
      <c r="V89" s="28"/>
      <c r="W89" s="31"/>
      <c r="X89" s="29"/>
      <c r="Y89" s="46">
        <f t="shared" si="9"/>
      </c>
      <c r="Z89" s="45">
        <f t="shared" si="10"/>
      </c>
      <c r="AA89" s="32"/>
      <c r="AB89" s="33"/>
      <c r="AC89" s="34"/>
      <c r="AD89" s="33"/>
      <c r="AE89" s="35"/>
      <c r="AF89" s="25">
        <f t="shared" si="11"/>
        <v>0</v>
      </c>
      <c r="AG89" s="25">
        <f t="shared" si="12"/>
        <v>0</v>
      </c>
      <c r="AH89" s="25"/>
    </row>
    <row r="90" spans="1:34" s="26" customFormat="1" ht="13.5">
      <c r="A90" s="27"/>
      <c r="B90" s="8"/>
      <c r="C90" s="28"/>
      <c r="D90" s="28"/>
      <c r="E90" s="28"/>
      <c r="F90" s="28"/>
      <c r="G90" s="28"/>
      <c r="H90" s="29"/>
      <c r="I90" s="30"/>
      <c r="J90" s="5"/>
      <c r="K90" s="28"/>
      <c r="L90" s="28"/>
      <c r="M90" s="31"/>
      <c r="N90" s="29"/>
      <c r="O90" s="8"/>
      <c r="P90" s="28"/>
      <c r="Q90" s="28"/>
      <c r="R90" s="31"/>
      <c r="S90" s="30"/>
      <c r="T90" s="5"/>
      <c r="U90" s="28"/>
      <c r="V90" s="28"/>
      <c r="W90" s="31"/>
      <c r="X90" s="29"/>
      <c r="Y90" s="46">
        <f t="shared" si="9"/>
      </c>
      <c r="Z90" s="45">
        <f t="shared" si="10"/>
      </c>
      <c r="AA90" s="32"/>
      <c r="AB90" s="33"/>
      <c r="AC90" s="34"/>
      <c r="AD90" s="33"/>
      <c r="AE90" s="35"/>
      <c r="AF90" s="25">
        <f t="shared" si="11"/>
        <v>0</v>
      </c>
      <c r="AG90" s="25">
        <f t="shared" si="12"/>
        <v>0</v>
      </c>
      <c r="AH90" s="25"/>
    </row>
    <row r="91" spans="1:34" s="26" customFormat="1" ht="13.5">
      <c r="A91" s="27"/>
      <c r="B91" s="8"/>
      <c r="C91" s="28"/>
      <c r="D91" s="28"/>
      <c r="E91" s="28"/>
      <c r="F91" s="28"/>
      <c r="G91" s="28"/>
      <c r="H91" s="29"/>
      <c r="I91" s="30"/>
      <c r="J91" s="5"/>
      <c r="K91" s="28"/>
      <c r="L91" s="28"/>
      <c r="M91" s="31"/>
      <c r="N91" s="29"/>
      <c r="O91" s="8"/>
      <c r="P91" s="28"/>
      <c r="Q91" s="28"/>
      <c r="R91" s="31"/>
      <c r="S91" s="30"/>
      <c r="T91" s="5"/>
      <c r="U91" s="28"/>
      <c r="V91" s="28"/>
      <c r="W91" s="31"/>
      <c r="X91" s="29"/>
      <c r="Y91" s="46">
        <f t="shared" si="9"/>
      </c>
      <c r="Z91" s="45">
        <f t="shared" si="10"/>
      </c>
      <c r="AA91" s="32"/>
      <c r="AB91" s="33"/>
      <c r="AC91" s="34"/>
      <c r="AD91" s="33"/>
      <c r="AE91" s="35"/>
      <c r="AF91" s="25">
        <f t="shared" si="11"/>
        <v>0</v>
      </c>
      <c r="AG91" s="25">
        <f t="shared" si="12"/>
        <v>0</v>
      </c>
      <c r="AH91" s="25"/>
    </row>
    <row r="92" spans="1:34" s="26" customFormat="1" ht="13.5">
      <c r="A92" s="27"/>
      <c r="B92" s="8"/>
      <c r="C92" s="28"/>
      <c r="D92" s="28"/>
      <c r="E92" s="28"/>
      <c r="F92" s="28"/>
      <c r="G92" s="28"/>
      <c r="H92" s="29"/>
      <c r="I92" s="30"/>
      <c r="J92" s="5"/>
      <c r="K92" s="28"/>
      <c r="L92" s="28"/>
      <c r="M92" s="31"/>
      <c r="N92" s="29"/>
      <c r="O92" s="8"/>
      <c r="P92" s="28"/>
      <c r="Q92" s="28"/>
      <c r="R92" s="31"/>
      <c r="S92" s="30"/>
      <c r="T92" s="5"/>
      <c r="U92" s="28"/>
      <c r="V92" s="28"/>
      <c r="W92" s="31"/>
      <c r="X92" s="29"/>
      <c r="Y92" s="46">
        <f t="shared" si="9"/>
      </c>
      <c r="Z92" s="45">
        <f t="shared" si="10"/>
      </c>
      <c r="AA92" s="32"/>
      <c r="AB92" s="33"/>
      <c r="AC92" s="34"/>
      <c r="AD92" s="33"/>
      <c r="AE92" s="35"/>
      <c r="AF92" s="25">
        <f t="shared" si="11"/>
        <v>0</v>
      </c>
      <c r="AG92" s="25">
        <f t="shared" si="12"/>
        <v>0</v>
      </c>
      <c r="AH92" s="25"/>
    </row>
    <row r="93" spans="1:34" s="26" customFormat="1" ht="13.5">
      <c r="A93" s="27"/>
      <c r="B93" s="8"/>
      <c r="C93" s="28"/>
      <c r="D93" s="28"/>
      <c r="E93" s="28"/>
      <c r="F93" s="28"/>
      <c r="G93" s="28"/>
      <c r="H93" s="29"/>
      <c r="I93" s="30"/>
      <c r="J93" s="5"/>
      <c r="K93" s="28"/>
      <c r="L93" s="28"/>
      <c r="M93" s="31"/>
      <c r="N93" s="29"/>
      <c r="O93" s="8"/>
      <c r="P93" s="28"/>
      <c r="Q93" s="28"/>
      <c r="R93" s="31"/>
      <c r="S93" s="30"/>
      <c r="T93" s="5"/>
      <c r="U93" s="28"/>
      <c r="V93" s="28"/>
      <c r="W93" s="31"/>
      <c r="X93" s="29"/>
      <c r="Y93" s="46">
        <f t="shared" si="9"/>
      </c>
      <c r="Z93" s="45">
        <f t="shared" si="10"/>
      </c>
      <c r="AA93" s="32"/>
      <c r="AB93" s="33"/>
      <c r="AC93" s="34"/>
      <c r="AD93" s="33"/>
      <c r="AE93" s="35"/>
      <c r="AF93" s="25">
        <f t="shared" si="11"/>
        <v>0</v>
      </c>
      <c r="AG93" s="25">
        <f t="shared" si="12"/>
        <v>0</v>
      </c>
      <c r="AH93" s="25"/>
    </row>
    <row r="94" spans="1:34" s="26" customFormat="1" ht="13.5">
      <c r="A94" s="27"/>
      <c r="B94" s="8"/>
      <c r="C94" s="28"/>
      <c r="D94" s="28"/>
      <c r="E94" s="28"/>
      <c r="F94" s="28"/>
      <c r="G94" s="28"/>
      <c r="H94" s="29"/>
      <c r="I94" s="30"/>
      <c r="J94" s="5"/>
      <c r="K94" s="28"/>
      <c r="L94" s="28"/>
      <c r="M94" s="31"/>
      <c r="N94" s="29"/>
      <c r="O94" s="8"/>
      <c r="P94" s="28"/>
      <c r="Q94" s="28"/>
      <c r="R94" s="31"/>
      <c r="S94" s="30"/>
      <c r="T94" s="5"/>
      <c r="U94" s="28"/>
      <c r="V94" s="28"/>
      <c r="W94" s="31"/>
      <c r="X94" s="29"/>
      <c r="Y94" s="46">
        <f t="shared" si="9"/>
      </c>
      <c r="Z94" s="45">
        <f t="shared" si="10"/>
      </c>
      <c r="AA94" s="32"/>
      <c r="AB94" s="33"/>
      <c r="AC94" s="34"/>
      <c r="AD94" s="33"/>
      <c r="AE94" s="35"/>
      <c r="AF94" s="25">
        <f t="shared" si="11"/>
        <v>0</v>
      </c>
      <c r="AG94" s="25">
        <f t="shared" si="12"/>
        <v>0</v>
      </c>
      <c r="AH94" s="25"/>
    </row>
    <row r="95" spans="1:34" s="26" customFormat="1" ht="13.5">
      <c r="A95" s="27"/>
      <c r="B95" s="8"/>
      <c r="C95" s="28"/>
      <c r="D95" s="28"/>
      <c r="E95" s="28"/>
      <c r="F95" s="28"/>
      <c r="G95" s="28"/>
      <c r="H95" s="29"/>
      <c r="I95" s="30"/>
      <c r="J95" s="5"/>
      <c r="K95" s="28"/>
      <c r="L95" s="28"/>
      <c r="M95" s="31"/>
      <c r="N95" s="29"/>
      <c r="O95" s="8"/>
      <c r="P95" s="28"/>
      <c r="Q95" s="28"/>
      <c r="R95" s="31"/>
      <c r="S95" s="30"/>
      <c r="T95" s="5"/>
      <c r="U95" s="28"/>
      <c r="V95" s="28"/>
      <c r="W95" s="31"/>
      <c r="X95" s="29"/>
      <c r="Y95" s="46">
        <f t="shared" si="9"/>
      </c>
      <c r="Z95" s="45">
        <f t="shared" si="10"/>
      </c>
      <c r="AA95" s="32"/>
      <c r="AB95" s="33"/>
      <c r="AC95" s="34"/>
      <c r="AD95" s="33"/>
      <c r="AE95" s="35"/>
      <c r="AF95" s="25">
        <f t="shared" si="11"/>
        <v>0</v>
      </c>
      <c r="AG95" s="25">
        <f t="shared" si="12"/>
        <v>0</v>
      </c>
      <c r="AH95" s="25"/>
    </row>
    <row r="96" spans="1:34" s="26" customFormat="1" ht="13.5">
      <c r="A96" s="27"/>
      <c r="B96" s="8"/>
      <c r="C96" s="28"/>
      <c r="D96" s="28"/>
      <c r="E96" s="28"/>
      <c r="F96" s="28"/>
      <c r="G96" s="28"/>
      <c r="H96" s="29"/>
      <c r="I96" s="30"/>
      <c r="J96" s="5"/>
      <c r="K96" s="28"/>
      <c r="L96" s="28"/>
      <c r="M96" s="31"/>
      <c r="N96" s="29"/>
      <c r="O96" s="8"/>
      <c r="P96" s="28"/>
      <c r="Q96" s="28"/>
      <c r="R96" s="31"/>
      <c r="S96" s="30"/>
      <c r="T96" s="5"/>
      <c r="U96" s="28"/>
      <c r="V96" s="28"/>
      <c r="W96" s="31"/>
      <c r="X96" s="29"/>
      <c r="Y96" s="46">
        <f t="shared" si="9"/>
      </c>
      <c r="Z96" s="45">
        <f t="shared" si="10"/>
      </c>
      <c r="AA96" s="32"/>
      <c r="AB96" s="33"/>
      <c r="AC96" s="34"/>
      <c r="AD96" s="33"/>
      <c r="AE96" s="35"/>
      <c r="AF96" s="25">
        <f t="shared" si="11"/>
        <v>0</v>
      </c>
      <c r="AG96" s="25">
        <f t="shared" si="12"/>
        <v>0</v>
      </c>
      <c r="AH96" s="25"/>
    </row>
    <row r="97" spans="1:34" s="26" customFormat="1" ht="13.5">
      <c r="A97" s="27"/>
      <c r="B97" s="8"/>
      <c r="C97" s="28"/>
      <c r="D97" s="28"/>
      <c r="E97" s="28"/>
      <c r="F97" s="28"/>
      <c r="G97" s="28"/>
      <c r="H97" s="29"/>
      <c r="I97" s="30"/>
      <c r="J97" s="5"/>
      <c r="K97" s="28"/>
      <c r="L97" s="28"/>
      <c r="M97" s="31"/>
      <c r="N97" s="29"/>
      <c r="O97" s="8"/>
      <c r="P97" s="28"/>
      <c r="Q97" s="28"/>
      <c r="R97" s="31"/>
      <c r="S97" s="30"/>
      <c r="T97" s="5"/>
      <c r="U97" s="28"/>
      <c r="V97" s="28"/>
      <c r="W97" s="31"/>
      <c r="X97" s="29"/>
      <c r="Y97" s="46">
        <f t="shared" si="9"/>
      </c>
      <c r="Z97" s="45">
        <f t="shared" si="10"/>
      </c>
      <c r="AA97" s="32"/>
      <c r="AB97" s="33"/>
      <c r="AC97" s="34"/>
      <c r="AD97" s="33"/>
      <c r="AE97" s="35"/>
      <c r="AF97" s="25">
        <f t="shared" si="11"/>
        <v>0</v>
      </c>
      <c r="AG97" s="25">
        <f t="shared" si="12"/>
        <v>0</v>
      </c>
      <c r="AH97" s="25"/>
    </row>
    <row r="98" spans="1:34" s="26" customFormat="1" ht="13.5">
      <c r="A98" s="27"/>
      <c r="B98" s="8"/>
      <c r="C98" s="28"/>
      <c r="D98" s="28"/>
      <c r="E98" s="28"/>
      <c r="F98" s="28"/>
      <c r="G98" s="28"/>
      <c r="H98" s="29"/>
      <c r="I98" s="30"/>
      <c r="J98" s="5"/>
      <c r="K98" s="28"/>
      <c r="L98" s="28"/>
      <c r="M98" s="31"/>
      <c r="N98" s="29"/>
      <c r="O98" s="8"/>
      <c r="P98" s="28"/>
      <c r="Q98" s="28"/>
      <c r="R98" s="31"/>
      <c r="S98" s="30"/>
      <c r="T98" s="5"/>
      <c r="U98" s="28"/>
      <c r="V98" s="28"/>
      <c r="W98" s="31"/>
      <c r="X98" s="29"/>
      <c r="Y98" s="46">
        <f t="shared" si="9"/>
      </c>
      <c r="Z98" s="45">
        <f t="shared" si="10"/>
      </c>
      <c r="AA98" s="32"/>
      <c r="AB98" s="33"/>
      <c r="AC98" s="34"/>
      <c r="AD98" s="33"/>
      <c r="AE98" s="35"/>
      <c r="AF98" s="25">
        <f t="shared" si="11"/>
        <v>0</v>
      </c>
      <c r="AG98" s="25">
        <f t="shared" si="12"/>
        <v>0</v>
      </c>
      <c r="AH98" s="25"/>
    </row>
    <row r="99" spans="1:34" s="26" customFormat="1" ht="13.5">
      <c r="A99" s="27"/>
      <c r="B99" s="8"/>
      <c r="C99" s="28"/>
      <c r="D99" s="28"/>
      <c r="E99" s="28"/>
      <c r="F99" s="28"/>
      <c r="G99" s="28"/>
      <c r="H99" s="29"/>
      <c r="I99" s="30"/>
      <c r="J99" s="5"/>
      <c r="K99" s="28"/>
      <c r="L99" s="28"/>
      <c r="M99" s="31"/>
      <c r="N99" s="29"/>
      <c r="O99" s="8"/>
      <c r="P99" s="28"/>
      <c r="Q99" s="28"/>
      <c r="R99" s="31"/>
      <c r="S99" s="30"/>
      <c r="T99" s="5"/>
      <c r="U99" s="28"/>
      <c r="V99" s="28"/>
      <c r="W99" s="31"/>
      <c r="X99" s="29"/>
      <c r="Y99" s="46">
        <f t="shared" si="9"/>
      </c>
      <c r="Z99" s="45">
        <f t="shared" si="10"/>
      </c>
      <c r="AA99" s="32"/>
      <c r="AB99" s="33"/>
      <c r="AC99" s="34"/>
      <c r="AD99" s="33"/>
      <c r="AE99" s="35"/>
      <c r="AF99" s="25">
        <f t="shared" si="11"/>
        <v>0</v>
      </c>
      <c r="AG99" s="25">
        <f t="shared" si="12"/>
        <v>0</v>
      </c>
      <c r="AH99" s="25"/>
    </row>
    <row r="100" spans="1:34" s="26" customFormat="1" ht="13.5">
      <c r="A100" s="27"/>
      <c r="B100" s="8"/>
      <c r="C100" s="28"/>
      <c r="D100" s="28"/>
      <c r="E100" s="28"/>
      <c r="F100" s="28"/>
      <c r="G100" s="28"/>
      <c r="H100" s="29"/>
      <c r="I100" s="30"/>
      <c r="J100" s="5"/>
      <c r="K100" s="28"/>
      <c r="L100" s="28"/>
      <c r="M100" s="31"/>
      <c r="N100" s="29"/>
      <c r="O100" s="8"/>
      <c r="P100" s="28"/>
      <c r="Q100" s="28"/>
      <c r="R100" s="31"/>
      <c r="S100" s="30"/>
      <c r="T100" s="5"/>
      <c r="U100" s="28"/>
      <c r="V100" s="28"/>
      <c r="W100" s="31"/>
      <c r="X100" s="29"/>
      <c r="Y100" s="46">
        <f t="shared" si="9"/>
      </c>
      <c r="Z100" s="45">
        <f t="shared" si="10"/>
      </c>
      <c r="AA100" s="32"/>
      <c r="AB100" s="33"/>
      <c r="AC100" s="34"/>
      <c r="AD100" s="33"/>
      <c r="AE100" s="35"/>
      <c r="AF100" s="25">
        <f t="shared" si="11"/>
        <v>0</v>
      </c>
      <c r="AG100" s="25">
        <f t="shared" si="12"/>
        <v>0</v>
      </c>
      <c r="AH100" s="25"/>
    </row>
    <row r="101" spans="1:34" s="26" customFormat="1" ht="13.5">
      <c r="A101" s="27"/>
      <c r="B101" s="8"/>
      <c r="C101" s="28"/>
      <c r="D101" s="28"/>
      <c r="E101" s="28"/>
      <c r="F101" s="28"/>
      <c r="G101" s="28"/>
      <c r="H101" s="29"/>
      <c r="I101" s="30"/>
      <c r="J101" s="5"/>
      <c r="K101" s="28"/>
      <c r="L101" s="28"/>
      <c r="M101" s="31"/>
      <c r="N101" s="29"/>
      <c r="O101" s="8"/>
      <c r="P101" s="28"/>
      <c r="Q101" s="28"/>
      <c r="R101" s="31"/>
      <c r="S101" s="30"/>
      <c r="T101" s="5"/>
      <c r="U101" s="28"/>
      <c r="V101" s="28"/>
      <c r="W101" s="31"/>
      <c r="X101" s="29"/>
      <c r="Y101" s="46">
        <f t="shared" si="9"/>
      </c>
      <c r="Z101" s="45">
        <f t="shared" si="10"/>
      </c>
      <c r="AA101" s="32"/>
      <c r="AB101" s="33"/>
      <c r="AC101" s="34"/>
      <c r="AD101" s="33"/>
      <c r="AE101" s="35"/>
      <c r="AF101" s="25">
        <f t="shared" si="11"/>
        <v>0</v>
      </c>
      <c r="AG101" s="25">
        <f t="shared" si="12"/>
        <v>0</v>
      </c>
      <c r="AH101" s="25"/>
    </row>
    <row r="102" spans="1:34" s="26" customFormat="1" ht="13.5">
      <c r="A102" s="27"/>
      <c r="B102" s="8"/>
      <c r="C102" s="28"/>
      <c r="D102" s="28"/>
      <c r="E102" s="28"/>
      <c r="F102" s="28"/>
      <c r="G102" s="28"/>
      <c r="H102" s="29"/>
      <c r="I102" s="30"/>
      <c r="J102" s="5"/>
      <c r="K102" s="28"/>
      <c r="L102" s="28"/>
      <c r="M102" s="31"/>
      <c r="N102" s="29"/>
      <c r="O102" s="8"/>
      <c r="P102" s="28"/>
      <c r="Q102" s="28"/>
      <c r="R102" s="31"/>
      <c r="S102" s="30"/>
      <c r="T102" s="5"/>
      <c r="U102" s="28"/>
      <c r="V102" s="28"/>
      <c r="W102" s="31"/>
      <c r="X102" s="29"/>
      <c r="Y102" s="46">
        <f t="shared" si="9"/>
      </c>
      <c r="Z102" s="45">
        <f t="shared" si="10"/>
      </c>
      <c r="AA102" s="32"/>
      <c r="AB102" s="33"/>
      <c r="AC102" s="34"/>
      <c r="AD102" s="33"/>
      <c r="AE102" s="35"/>
      <c r="AF102" s="25">
        <f t="shared" si="11"/>
        <v>0</v>
      </c>
      <c r="AG102" s="25">
        <f t="shared" si="12"/>
        <v>0</v>
      </c>
      <c r="AH102" s="25"/>
    </row>
    <row r="103" spans="1:34" s="26" customFormat="1" ht="13.5">
      <c r="A103" s="27"/>
      <c r="B103" s="8"/>
      <c r="C103" s="28"/>
      <c r="D103" s="28"/>
      <c r="E103" s="28"/>
      <c r="F103" s="28"/>
      <c r="G103" s="28"/>
      <c r="H103" s="29"/>
      <c r="I103" s="30"/>
      <c r="J103" s="5"/>
      <c r="K103" s="28"/>
      <c r="L103" s="28"/>
      <c r="M103" s="31"/>
      <c r="N103" s="29"/>
      <c r="O103" s="8"/>
      <c r="P103" s="28"/>
      <c r="Q103" s="28"/>
      <c r="R103" s="31"/>
      <c r="S103" s="30"/>
      <c r="T103" s="5"/>
      <c r="U103" s="28"/>
      <c r="V103" s="28"/>
      <c r="W103" s="31"/>
      <c r="X103" s="29"/>
      <c r="Y103" s="46">
        <f t="shared" si="9"/>
      </c>
      <c r="Z103" s="45">
        <f t="shared" si="10"/>
      </c>
      <c r="AA103" s="32"/>
      <c r="AB103" s="33"/>
      <c r="AC103" s="34"/>
      <c r="AD103" s="33"/>
      <c r="AE103" s="35"/>
      <c r="AF103" s="25">
        <f t="shared" si="11"/>
        <v>0</v>
      </c>
      <c r="AG103" s="25">
        <f t="shared" si="12"/>
        <v>0</v>
      </c>
      <c r="AH103" s="25"/>
    </row>
    <row r="104" spans="1:34" s="26" customFormat="1" ht="13.5">
      <c r="A104" s="27"/>
      <c r="B104" s="8"/>
      <c r="C104" s="28"/>
      <c r="D104" s="28"/>
      <c r="E104" s="28"/>
      <c r="F104" s="28"/>
      <c r="G104" s="28"/>
      <c r="H104" s="29"/>
      <c r="I104" s="30"/>
      <c r="J104" s="5"/>
      <c r="K104" s="28"/>
      <c r="L104" s="28"/>
      <c r="M104" s="31"/>
      <c r="N104" s="29"/>
      <c r="O104" s="8"/>
      <c r="P104" s="28"/>
      <c r="Q104" s="28"/>
      <c r="R104" s="31"/>
      <c r="S104" s="30"/>
      <c r="T104" s="5"/>
      <c r="U104" s="28"/>
      <c r="V104" s="28"/>
      <c r="W104" s="31"/>
      <c r="X104" s="29"/>
      <c r="Y104" s="46">
        <f t="shared" si="9"/>
      </c>
      <c r="Z104" s="45">
        <f t="shared" si="10"/>
      </c>
      <c r="AA104" s="32"/>
      <c r="AB104" s="33"/>
      <c r="AC104" s="34"/>
      <c r="AD104" s="33"/>
      <c r="AE104" s="35"/>
      <c r="AF104" s="25">
        <f t="shared" si="11"/>
        <v>0</v>
      </c>
      <c r="AG104" s="25">
        <f t="shared" si="12"/>
        <v>0</v>
      </c>
      <c r="AH104" s="25"/>
    </row>
    <row r="105" spans="1:34" s="26" customFormat="1" ht="13.5">
      <c r="A105" s="27"/>
      <c r="B105" s="8"/>
      <c r="C105" s="28"/>
      <c r="D105" s="28"/>
      <c r="E105" s="28"/>
      <c r="F105" s="28"/>
      <c r="G105" s="28"/>
      <c r="H105" s="29"/>
      <c r="I105" s="30"/>
      <c r="J105" s="5"/>
      <c r="K105" s="28"/>
      <c r="L105" s="28"/>
      <c r="M105" s="31"/>
      <c r="N105" s="29"/>
      <c r="O105" s="8"/>
      <c r="P105" s="28"/>
      <c r="Q105" s="28"/>
      <c r="R105" s="31"/>
      <c r="S105" s="30"/>
      <c r="T105" s="5"/>
      <c r="U105" s="28"/>
      <c r="V105" s="28"/>
      <c r="W105" s="31"/>
      <c r="X105" s="29"/>
      <c r="Y105" s="46">
        <f t="shared" si="9"/>
      </c>
      <c r="Z105" s="45">
        <f t="shared" si="10"/>
      </c>
      <c r="AA105" s="32"/>
      <c r="AB105" s="33"/>
      <c r="AC105" s="34"/>
      <c r="AD105" s="33"/>
      <c r="AE105" s="35"/>
      <c r="AF105" s="25">
        <f t="shared" si="11"/>
        <v>0</v>
      </c>
      <c r="AG105" s="25">
        <f t="shared" si="12"/>
        <v>0</v>
      </c>
      <c r="AH105" s="25"/>
    </row>
    <row r="106" spans="1:34" s="26" customFormat="1" ht="13.5">
      <c r="A106" s="27"/>
      <c r="B106" s="8"/>
      <c r="C106" s="28"/>
      <c r="D106" s="28"/>
      <c r="E106" s="28"/>
      <c r="F106" s="28"/>
      <c r="G106" s="28"/>
      <c r="H106" s="29"/>
      <c r="I106" s="30"/>
      <c r="J106" s="5"/>
      <c r="K106" s="28"/>
      <c r="L106" s="28"/>
      <c r="M106" s="31"/>
      <c r="N106" s="29"/>
      <c r="O106" s="8"/>
      <c r="P106" s="28"/>
      <c r="Q106" s="28"/>
      <c r="R106" s="31"/>
      <c r="S106" s="30"/>
      <c r="T106" s="5"/>
      <c r="U106" s="28"/>
      <c r="V106" s="28"/>
      <c r="W106" s="31"/>
      <c r="X106" s="29"/>
      <c r="Y106" s="46">
        <f t="shared" si="9"/>
      </c>
      <c r="Z106" s="45">
        <f t="shared" si="10"/>
      </c>
      <c r="AA106" s="32"/>
      <c r="AB106" s="33"/>
      <c r="AC106" s="34"/>
      <c r="AD106" s="33"/>
      <c r="AE106" s="35"/>
      <c r="AF106" s="25">
        <f t="shared" si="11"/>
        <v>0</v>
      </c>
      <c r="AG106" s="25">
        <f t="shared" si="12"/>
        <v>0</v>
      </c>
      <c r="AH106" s="25"/>
    </row>
    <row r="107" spans="1:34" s="26" customFormat="1" ht="13.5">
      <c r="A107" s="27"/>
      <c r="B107" s="8"/>
      <c r="C107" s="28"/>
      <c r="D107" s="28"/>
      <c r="E107" s="28"/>
      <c r="F107" s="28"/>
      <c r="G107" s="28"/>
      <c r="H107" s="29"/>
      <c r="I107" s="30"/>
      <c r="J107" s="5"/>
      <c r="K107" s="28"/>
      <c r="L107" s="28"/>
      <c r="M107" s="31"/>
      <c r="N107" s="29"/>
      <c r="O107" s="8"/>
      <c r="P107" s="28"/>
      <c r="Q107" s="28"/>
      <c r="R107" s="31"/>
      <c r="S107" s="30"/>
      <c r="T107" s="5"/>
      <c r="U107" s="28"/>
      <c r="V107" s="28"/>
      <c r="W107" s="31"/>
      <c r="X107" s="29"/>
      <c r="Y107" s="46">
        <f aca="true" t="shared" si="13" ref="Y107:Y130">IF(J107="","",COUNTA(J107,O107,T107))</f>
      </c>
      <c r="Z107" s="45">
        <f aca="true" t="shared" si="14" ref="Z107:Z130">IF(C107="","",LEN(C107)+LEN(D107))</f>
      </c>
      <c r="AA107" s="32"/>
      <c r="AB107" s="33"/>
      <c r="AC107" s="34"/>
      <c r="AD107" s="33"/>
      <c r="AE107" s="35"/>
      <c r="AF107" s="25">
        <f aca="true" t="shared" si="15" ref="AF107:AF130">IF(AND(I107="兵庫",AE107&lt;&gt;""),1,0)</f>
        <v>0</v>
      </c>
      <c r="AG107" s="25">
        <f aca="true" t="shared" si="16" ref="AG107:AG130">IF(AND(I107&lt;&gt;"兵庫",AE107&lt;&gt;""),1,0)</f>
        <v>0</v>
      </c>
      <c r="AH107" s="25"/>
    </row>
    <row r="108" spans="1:34" s="26" customFormat="1" ht="13.5">
      <c r="A108" s="27"/>
      <c r="B108" s="8"/>
      <c r="C108" s="28"/>
      <c r="D108" s="28"/>
      <c r="E108" s="28"/>
      <c r="F108" s="28"/>
      <c r="G108" s="28"/>
      <c r="H108" s="29"/>
      <c r="I108" s="30"/>
      <c r="J108" s="5"/>
      <c r="K108" s="28"/>
      <c r="L108" s="28"/>
      <c r="M108" s="31"/>
      <c r="N108" s="29"/>
      <c r="O108" s="8"/>
      <c r="P108" s="28"/>
      <c r="Q108" s="28"/>
      <c r="R108" s="31"/>
      <c r="S108" s="30"/>
      <c r="T108" s="5"/>
      <c r="U108" s="28"/>
      <c r="V108" s="28"/>
      <c r="W108" s="31"/>
      <c r="X108" s="29"/>
      <c r="Y108" s="46">
        <f t="shared" si="13"/>
      </c>
      <c r="Z108" s="45">
        <f t="shared" si="14"/>
      </c>
      <c r="AA108" s="32"/>
      <c r="AB108" s="33"/>
      <c r="AC108" s="34"/>
      <c r="AD108" s="33"/>
      <c r="AE108" s="35"/>
      <c r="AF108" s="25">
        <f t="shared" si="15"/>
        <v>0</v>
      </c>
      <c r="AG108" s="25">
        <f t="shared" si="16"/>
        <v>0</v>
      </c>
      <c r="AH108" s="25"/>
    </row>
    <row r="109" spans="1:34" s="26" customFormat="1" ht="13.5">
      <c r="A109" s="27"/>
      <c r="B109" s="8"/>
      <c r="C109" s="28"/>
      <c r="D109" s="28"/>
      <c r="E109" s="28"/>
      <c r="F109" s="28"/>
      <c r="G109" s="28"/>
      <c r="H109" s="29"/>
      <c r="I109" s="30"/>
      <c r="J109" s="5"/>
      <c r="K109" s="28"/>
      <c r="L109" s="28"/>
      <c r="M109" s="31"/>
      <c r="N109" s="29"/>
      <c r="O109" s="8"/>
      <c r="P109" s="28"/>
      <c r="Q109" s="28"/>
      <c r="R109" s="31"/>
      <c r="S109" s="30"/>
      <c r="T109" s="5"/>
      <c r="U109" s="28"/>
      <c r="V109" s="28"/>
      <c r="W109" s="31"/>
      <c r="X109" s="29"/>
      <c r="Y109" s="46">
        <f t="shared" si="13"/>
      </c>
      <c r="Z109" s="45">
        <f t="shared" si="14"/>
      </c>
      <c r="AA109" s="32"/>
      <c r="AB109" s="33"/>
      <c r="AC109" s="34"/>
      <c r="AD109" s="33"/>
      <c r="AE109" s="35"/>
      <c r="AF109" s="25">
        <f t="shared" si="15"/>
        <v>0</v>
      </c>
      <c r="AG109" s="25">
        <f t="shared" si="16"/>
        <v>0</v>
      </c>
      <c r="AH109" s="25"/>
    </row>
    <row r="110" spans="1:34" s="26" customFormat="1" ht="13.5">
      <c r="A110" s="27"/>
      <c r="B110" s="8"/>
      <c r="C110" s="28"/>
      <c r="D110" s="28"/>
      <c r="E110" s="28"/>
      <c r="F110" s="28"/>
      <c r="G110" s="28"/>
      <c r="H110" s="29"/>
      <c r="I110" s="30"/>
      <c r="J110" s="5"/>
      <c r="K110" s="28"/>
      <c r="L110" s="28"/>
      <c r="M110" s="31"/>
      <c r="N110" s="29"/>
      <c r="O110" s="8"/>
      <c r="P110" s="28"/>
      <c r="Q110" s="28"/>
      <c r="R110" s="31"/>
      <c r="S110" s="30"/>
      <c r="T110" s="5"/>
      <c r="U110" s="28"/>
      <c r="V110" s="28"/>
      <c r="W110" s="31"/>
      <c r="X110" s="29"/>
      <c r="Y110" s="46">
        <f t="shared" si="13"/>
      </c>
      <c r="Z110" s="45">
        <f t="shared" si="14"/>
      </c>
      <c r="AA110" s="32"/>
      <c r="AB110" s="33"/>
      <c r="AC110" s="34"/>
      <c r="AD110" s="33"/>
      <c r="AE110" s="35"/>
      <c r="AF110" s="25">
        <f t="shared" si="15"/>
        <v>0</v>
      </c>
      <c r="AG110" s="25">
        <f t="shared" si="16"/>
        <v>0</v>
      </c>
      <c r="AH110" s="25"/>
    </row>
    <row r="111" spans="1:34" s="26" customFormat="1" ht="13.5">
      <c r="A111" s="27"/>
      <c r="B111" s="8"/>
      <c r="C111" s="28"/>
      <c r="D111" s="28"/>
      <c r="E111" s="28"/>
      <c r="F111" s="28"/>
      <c r="G111" s="28"/>
      <c r="H111" s="29"/>
      <c r="I111" s="30"/>
      <c r="J111" s="5"/>
      <c r="K111" s="28"/>
      <c r="L111" s="28"/>
      <c r="M111" s="31"/>
      <c r="N111" s="29"/>
      <c r="O111" s="8"/>
      <c r="P111" s="28"/>
      <c r="Q111" s="28"/>
      <c r="R111" s="31"/>
      <c r="S111" s="30"/>
      <c r="T111" s="5"/>
      <c r="U111" s="28"/>
      <c r="V111" s="28"/>
      <c r="W111" s="31"/>
      <c r="X111" s="29"/>
      <c r="Y111" s="46">
        <f t="shared" si="13"/>
      </c>
      <c r="Z111" s="45">
        <f t="shared" si="14"/>
      </c>
      <c r="AA111" s="32"/>
      <c r="AB111" s="33"/>
      <c r="AC111" s="34"/>
      <c r="AD111" s="33"/>
      <c r="AE111" s="35"/>
      <c r="AF111" s="25">
        <f t="shared" si="15"/>
        <v>0</v>
      </c>
      <c r="AG111" s="25">
        <f t="shared" si="16"/>
        <v>0</v>
      </c>
      <c r="AH111" s="25"/>
    </row>
    <row r="112" spans="1:34" s="26" customFormat="1" ht="13.5">
      <c r="A112" s="27"/>
      <c r="B112" s="8"/>
      <c r="C112" s="28"/>
      <c r="D112" s="28"/>
      <c r="E112" s="28"/>
      <c r="F112" s="28"/>
      <c r="G112" s="28"/>
      <c r="H112" s="29"/>
      <c r="I112" s="30"/>
      <c r="J112" s="5"/>
      <c r="K112" s="28"/>
      <c r="L112" s="28"/>
      <c r="M112" s="31"/>
      <c r="N112" s="29"/>
      <c r="O112" s="8"/>
      <c r="P112" s="28"/>
      <c r="Q112" s="28"/>
      <c r="R112" s="31"/>
      <c r="S112" s="30"/>
      <c r="T112" s="5"/>
      <c r="U112" s="28"/>
      <c r="V112" s="28"/>
      <c r="W112" s="31"/>
      <c r="X112" s="29"/>
      <c r="Y112" s="46">
        <f t="shared" si="13"/>
      </c>
      <c r="Z112" s="45">
        <f t="shared" si="14"/>
      </c>
      <c r="AA112" s="32"/>
      <c r="AB112" s="33"/>
      <c r="AC112" s="34"/>
      <c r="AD112" s="33"/>
      <c r="AE112" s="35"/>
      <c r="AF112" s="25">
        <f t="shared" si="15"/>
        <v>0</v>
      </c>
      <c r="AG112" s="25">
        <f t="shared" si="16"/>
        <v>0</v>
      </c>
      <c r="AH112" s="25"/>
    </row>
    <row r="113" spans="1:34" s="26" customFormat="1" ht="13.5">
      <c r="A113" s="27"/>
      <c r="B113" s="8"/>
      <c r="C113" s="28"/>
      <c r="D113" s="28"/>
      <c r="E113" s="28"/>
      <c r="F113" s="28"/>
      <c r="G113" s="28"/>
      <c r="H113" s="29"/>
      <c r="I113" s="30"/>
      <c r="J113" s="5"/>
      <c r="K113" s="28"/>
      <c r="L113" s="28"/>
      <c r="M113" s="31"/>
      <c r="N113" s="29"/>
      <c r="O113" s="8"/>
      <c r="P113" s="28"/>
      <c r="Q113" s="28"/>
      <c r="R113" s="31"/>
      <c r="S113" s="30"/>
      <c r="T113" s="5"/>
      <c r="U113" s="28"/>
      <c r="V113" s="28"/>
      <c r="W113" s="31"/>
      <c r="X113" s="29"/>
      <c r="Y113" s="46">
        <f t="shared" si="13"/>
      </c>
      <c r="Z113" s="45">
        <f t="shared" si="14"/>
      </c>
      <c r="AA113" s="32"/>
      <c r="AB113" s="33"/>
      <c r="AC113" s="34"/>
      <c r="AD113" s="33"/>
      <c r="AE113" s="35"/>
      <c r="AF113" s="25">
        <f t="shared" si="15"/>
        <v>0</v>
      </c>
      <c r="AG113" s="25">
        <f t="shared" si="16"/>
        <v>0</v>
      </c>
      <c r="AH113" s="25"/>
    </row>
    <row r="114" spans="1:34" s="26" customFormat="1" ht="13.5">
      <c r="A114" s="27"/>
      <c r="B114" s="8"/>
      <c r="C114" s="28"/>
      <c r="D114" s="28"/>
      <c r="E114" s="28"/>
      <c r="F114" s="28"/>
      <c r="G114" s="28"/>
      <c r="H114" s="29"/>
      <c r="I114" s="30"/>
      <c r="J114" s="5"/>
      <c r="K114" s="28"/>
      <c r="L114" s="28"/>
      <c r="M114" s="31"/>
      <c r="N114" s="29"/>
      <c r="O114" s="8"/>
      <c r="P114" s="28"/>
      <c r="Q114" s="28"/>
      <c r="R114" s="31"/>
      <c r="S114" s="30"/>
      <c r="T114" s="5"/>
      <c r="U114" s="28"/>
      <c r="V114" s="28"/>
      <c r="W114" s="31"/>
      <c r="X114" s="29"/>
      <c r="Y114" s="46">
        <f t="shared" si="13"/>
      </c>
      <c r="Z114" s="45">
        <f t="shared" si="14"/>
      </c>
      <c r="AA114" s="32"/>
      <c r="AB114" s="33"/>
      <c r="AC114" s="34"/>
      <c r="AD114" s="33"/>
      <c r="AE114" s="35"/>
      <c r="AF114" s="25">
        <f t="shared" si="15"/>
        <v>0</v>
      </c>
      <c r="AG114" s="25">
        <f t="shared" si="16"/>
        <v>0</v>
      </c>
      <c r="AH114" s="25"/>
    </row>
    <row r="115" spans="1:34" s="26" customFormat="1" ht="13.5">
      <c r="A115" s="27"/>
      <c r="B115" s="8"/>
      <c r="C115" s="28"/>
      <c r="D115" s="28"/>
      <c r="E115" s="28"/>
      <c r="F115" s="28"/>
      <c r="G115" s="28"/>
      <c r="H115" s="29"/>
      <c r="I115" s="30"/>
      <c r="J115" s="5"/>
      <c r="K115" s="28"/>
      <c r="L115" s="28"/>
      <c r="M115" s="31"/>
      <c r="N115" s="29"/>
      <c r="O115" s="8"/>
      <c r="P115" s="28"/>
      <c r="Q115" s="28"/>
      <c r="R115" s="31"/>
      <c r="S115" s="30"/>
      <c r="T115" s="5"/>
      <c r="U115" s="28"/>
      <c r="V115" s="28"/>
      <c r="W115" s="31"/>
      <c r="X115" s="29"/>
      <c r="Y115" s="46">
        <f t="shared" si="13"/>
      </c>
      <c r="Z115" s="45">
        <f t="shared" si="14"/>
      </c>
      <c r="AA115" s="32"/>
      <c r="AB115" s="33"/>
      <c r="AC115" s="34"/>
      <c r="AD115" s="33"/>
      <c r="AE115" s="35"/>
      <c r="AF115" s="25">
        <f t="shared" si="15"/>
        <v>0</v>
      </c>
      <c r="AG115" s="25">
        <f t="shared" si="16"/>
        <v>0</v>
      </c>
      <c r="AH115" s="25"/>
    </row>
    <row r="116" spans="1:34" s="26" customFormat="1" ht="13.5">
      <c r="A116" s="27"/>
      <c r="B116" s="8"/>
      <c r="C116" s="28"/>
      <c r="D116" s="28"/>
      <c r="E116" s="28"/>
      <c r="F116" s="28"/>
      <c r="G116" s="28"/>
      <c r="H116" s="29"/>
      <c r="I116" s="30"/>
      <c r="J116" s="5"/>
      <c r="K116" s="28"/>
      <c r="L116" s="28"/>
      <c r="M116" s="31"/>
      <c r="N116" s="29"/>
      <c r="O116" s="8"/>
      <c r="P116" s="28"/>
      <c r="Q116" s="28"/>
      <c r="R116" s="31"/>
      <c r="S116" s="30"/>
      <c r="T116" s="5"/>
      <c r="U116" s="28"/>
      <c r="V116" s="28"/>
      <c r="W116" s="31"/>
      <c r="X116" s="29"/>
      <c r="Y116" s="46">
        <f t="shared" si="13"/>
      </c>
      <c r="Z116" s="45">
        <f t="shared" si="14"/>
      </c>
      <c r="AA116" s="32"/>
      <c r="AB116" s="33"/>
      <c r="AC116" s="34"/>
      <c r="AD116" s="33"/>
      <c r="AE116" s="35"/>
      <c r="AF116" s="25">
        <f t="shared" si="15"/>
        <v>0</v>
      </c>
      <c r="AG116" s="25">
        <f t="shared" si="16"/>
        <v>0</v>
      </c>
      <c r="AH116" s="25"/>
    </row>
    <row r="117" spans="1:34" s="26" customFormat="1" ht="13.5">
      <c r="A117" s="27"/>
      <c r="B117" s="8"/>
      <c r="C117" s="28"/>
      <c r="D117" s="28"/>
      <c r="E117" s="28"/>
      <c r="F117" s="28"/>
      <c r="G117" s="28"/>
      <c r="H117" s="29"/>
      <c r="I117" s="30"/>
      <c r="J117" s="5"/>
      <c r="K117" s="28"/>
      <c r="L117" s="28"/>
      <c r="M117" s="31"/>
      <c r="N117" s="29"/>
      <c r="O117" s="8"/>
      <c r="P117" s="28"/>
      <c r="Q117" s="28"/>
      <c r="R117" s="31"/>
      <c r="S117" s="30"/>
      <c r="T117" s="5"/>
      <c r="U117" s="28"/>
      <c r="V117" s="28"/>
      <c r="W117" s="31"/>
      <c r="X117" s="29"/>
      <c r="Y117" s="46">
        <f t="shared" si="13"/>
      </c>
      <c r="Z117" s="45">
        <f t="shared" si="14"/>
      </c>
      <c r="AA117" s="32"/>
      <c r="AB117" s="33"/>
      <c r="AC117" s="34"/>
      <c r="AD117" s="33"/>
      <c r="AE117" s="35"/>
      <c r="AF117" s="25">
        <f t="shared" si="15"/>
        <v>0</v>
      </c>
      <c r="AG117" s="25">
        <f t="shared" si="16"/>
        <v>0</v>
      </c>
      <c r="AH117" s="25"/>
    </row>
    <row r="118" spans="1:34" s="26" customFormat="1" ht="13.5">
      <c r="A118" s="27"/>
      <c r="B118" s="8"/>
      <c r="C118" s="28"/>
      <c r="D118" s="28"/>
      <c r="E118" s="28"/>
      <c r="F118" s="28"/>
      <c r="G118" s="28"/>
      <c r="H118" s="29"/>
      <c r="I118" s="30"/>
      <c r="J118" s="5"/>
      <c r="K118" s="28"/>
      <c r="L118" s="28"/>
      <c r="M118" s="31"/>
      <c r="N118" s="29"/>
      <c r="O118" s="8"/>
      <c r="P118" s="28"/>
      <c r="Q118" s="28"/>
      <c r="R118" s="31"/>
      <c r="S118" s="30"/>
      <c r="T118" s="5"/>
      <c r="U118" s="28"/>
      <c r="V118" s="28"/>
      <c r="W118" s="31"/>
      <c r="X118" s="29"/>
      <c r="Y118" s="46">
        <f t="shared" si="13"/>
      </c>
      <c r="Z118" s="45">
        <f t="shared" si="14"/>
      </c>
      <c r="AA118" s="32"/>
      <c r="AB118" s="33"/>
      <c r="AC118" s="34"/>
      <c r="AD118" s="33"/>
      <c r="AE118" s="35"/>
      <c r="AF118" s="25">
        <f t="shared" si="15"/>
        <v>0</v>
      </c>
      <c r="AG118" s="25">
        <f t="shared" si="16"/>
        <v>0</v>
      </c>
      <c r="AH118" s="25"/>
    </row>
    <row r="119" spans="1:34" s="26" customFormat="1" ht="13.5">
      <c r="A119" s="27"/>
      <c r="B119" s="8"/>
      <c r="C119" s="28"/>
      <c r="D119" s="28"/>
      <c r="E119" s="28"/>
      <c r="F119" s="28"/>
      <c r="G119" s="28"/>
      <c r="H119" s="29"/>
      <c r="I119" s="30"/>
      <c r="J119" s="5"/>
      <c r="K119" s="28"/>
      <c r="L119" s="28"/>
      <c r="M119" s="31"/>
      <c r="N119" s="29"/>
      <c r="O119" s="8"/>
      <c r="P119" s="28"/>
      <c r="Q119" s="28"/>
      <c r="R119" s="31"/>
      <c r="S119" s="30"/>
      <c r="T119" s="5"/>
      <c r="U119" s="28"/>
      <c r="V119" s="28"/>
      <c r="W119" s="31"/>
      <c r="X119" s="29"/>
      <c r="Y119" s="46">
        <f t="shared" si="13"/>
      </c>
      <c r="Z119" s="45">
        <f t="shared" si="14"/>
      </c>
      <c r="AA119" s="32"/>
      <c r="AB119" s="33"/>
      <c r="AC119" s="34"/>
      <c r="AD119" s="33"/>
      <c r="AE119" s="35"/>
      <c r="AF119" s="25">
        <f t="shared" si="15"/>
        <v>0</v>
      </c>
      <c r="AG119" s="25">
        <f t="shared" si="16"/>
        <v>0</v>
      </c>
      <c r="AH119" s="25"/>
    </row>
    <row r="120" spans="1:34" s="26" customFormat="1" ht="13.5">
      <c r="A120" s="27"/>
      <c r="B120" s="8"/>
      <c r="C120" s="28"/>
      <c r="D120" s="28"/>
      <c r="E120" s="28"/>
      <c r="F120" s="28"/>
      <c r="G120" s="28"/>
      <c r="H120" s="29"/>
      <c r="I120" s="30"/>
      <c r="J120" s="5"/>
      <c r="K120" s="28"/>
      <c r="L120" s="28"/>
      <c r="M120" s="31"/>
      <c r="N120" s="29"/>
      <c r="O120" s="8"/>
      <c r="P120" s="28"/>
      <c r="Q120" s="28"/>
      <c r="R120" s="31"/>
      <c r="S120" s="30"/>
      <c r="T120" s="5"/>
      <c r="U120" s="28"/>
      <c r="V120" s="28"/>
      <c r="W120" s="31"/>
      <c r="X120" s="29"/>
      <c r="Y120" s="46">
        <f t="shared" si="13"/>
      </c>
      <c r="Z120" s="45">
        <f t="shared" si="14"/>
      </c>
      <c r="AA120" s="32"/>
      <c r="AB120" s="33"/>
      <c r="AC120" s="34"/>
      <c r="AD120" s="33"/>
      <c r="AE120" s="35"/>
      <c r="AF120" s="25">
        <f t="shared" si="15"/>
        <v>0</v>
      </c>
      <c r="AG120" s="25">
        <f t="shared" si="16"/>
        <v>0</v>
      </c>
      <c r="AH120" s="25"/>
    </row>
    <row r="121" spans="1:34" s="26" customFormat="1" ht="13.5">
      <c r="A121" s="27"/>
      <c r="B121" s="8"/>
      <c r="C121" s="28"/>
      <c r="D121" s="28"/>
      <c r="E121" s="28"/>
      <c r="F121" s="28"/>
      <c r="G121" s="28"/>
      <c r="H121" s="29"/>
      <c r="I121" s="30"/>
      <c r="J121" s="5"/>
      <c r="K121" s="28"/>
      <c r="L121" s="28"/>
      <c r="M121" s="31"/>
      <c r="N121" s="29"/>
      <c r="O121" s="8"/>
      <c r="P121" s="28"/>
      <c r="Q121" s="28"/>
      <c r="R121" s="31"/>
      <c r="S121" s="30"/>
      <c r="T121" s="5"/>
      <c r="U121" s="28"/>
      <c r="V121" s="28"/>
      <c r="W121" s="31"/>
      <c r="X121" s="29"/>
      <c r="Y121" s="46">
        <f t="shared" si="13"/>
      </c>
      <c r="Z121" s="45">
        <f t="shared" si="14"/>
      </c>
      <c r="AA121" s="32"/>
      <c r="AB121" s="33"/>
      <c r="AC121" s="34"/>
      <c r="AD121" s="33"/>
      <c r="AE121" s="35"/>
      <c r="AF121" s="25">
        <f t="shared" si="15"/>
        <v>0</v>
      </c>
      <c r="AG121" s="25">
        <f t="shared" si="16"/>
        <v>0</v>
      </c>
      <c r="AH121" s="25"/>
    </row>
    <row r="122" spans="1:34" s="26" customFormat="1" ht="13.5">
      <c r="A122" s="27"/>
      <c r="B122" s="8"/>
      <c r="C122" s="28"/>
      <c r="D122" s="28"/>
      <c r="E122" s="28"/>
      <c r="F122" s="28"/>
      <c r="G122" s="28"/>
      <c r="H122" s="29"/>
      <c r="I122" s="30"/>
      <c r="J122" s="5"/>
      <c r="K122" s="28"/>
      <c r="L122" s="28"/>
      <c r="M122" s="31"/>
      <c r="N122" s="29"/>
      <c r="O122" s="8"/>
      <c r="P122" s="28"/>
      <c r="Q122" s="28"/>
      <c r="R122" s="31"/>
      <c r="S122" s="30"/>
      <c r="T122" s="5"/>
      <c r="U122" s="28"/>
      <c r="V122" s="28"/>
      <c r="W122" s="31"/>
      <c r="X122" s="29"/>
      <c r="Y122" s="46">
        <f t="shared" si="13"/>
      </c>
      <c r="Z122" s="45">
        <f t="shared" si="14"/>
      </c>
      <c r="AA122" s="32"/>
      <c r="AB122" s="33"/>
      <c r="AC122" s="34"/>
      <c r="AD122" s="33"/>
      <c r="AE122" s="35"/>
      <c r="AF122" s="25">
        <f t="shared" si="15"/>
        <v>0</v>
      </c>
      <c r="AG122" s="25">
        <f t="shared" si="16"/>
        <v>0</v>
      </c>
      <c r="AH122" s="25"/>
    </row>
    <row r="123" spans="1:34" s="26" customFormat="1" ht="13.5">
      <c r="A123" s="27"/>
      <c r="B123" s="8"/>
      <c r="C123" s="28"/>
      <c r="D123" s="28"/>
      <c r="E123" s="28"/>
      <c r="F123" s="28"/>
      <c r="G123" s="28"/>
      <c r="H123" s="29"/>
      <c r="I123" s="30"/>
      <c r="J123" s="5"/>
      <c r="K123" s="28"/>
      <c r="L123" s="28"/>
      <c r="M123" s="31"/>
      <c r="N123" s="29"/>
      <c r="O123" s="8"/>
      <c r="P123" s="28"/>
      <c r="Q123" s="28"/>
      <c r="R123" s="31"/>
      <c r="S123" s="30"/>
      <c r="T123" s="5"/>
      <c r="U123" s="28"/>
      <c r="V123" s="28"/>
      <c r="W123" s="31"/>
      <c r="X123" s="29"/>
      <c r="Y123" s="46">
        <f t="shared" si="13"/>
      </c>
      <c r="Z123" s="45">
        <f t="shared" si="14"/>
      </c>
      <c r="AA123" s="32"/>
      <c r="AB123" s="33"/>
      <c r="AC123" s="34"/>
      <c r="AD123" s="33"/>
      <c r="AE123" s="35"/>
      <c r="AF123" s="25">
        <f t="shared" si="15"/>
        <v>0</v>
      </c>
      <c r="AG123" s="25">
        <f t="shared" si="16"/>
        <v>0</v>
      </c>
      <c r="AH123" s="25"/>
    </row>
    <row r="124" spans="1:34" s="26" customFormat="1" ht="13.5">
      <c r="A124" s="27"/>
      <c r="B124" s="8"/>
      <c r="C124" s="28"/>
      <c r="D124" s="28"/>
      <c r="E124" s="28"/>
      <c r="F124" s="28"/>
      <c r="G124" s="28"/>
      <c r="H124" s="29"/>
      <c r="I124" s="30"/>
      <c r="J124" s="5"/>
      <c r="K124" s="28"/>
      <c r="L124" s="28"/>
      <c r="M124" s="31"/>
      <c r="N124" s="29"/>
      <c r="O124" s="8"/>
      <c r="P124" s="28"/>
      <c r="Q124" s="28"/>
      <c r="R124" s="31"/>
      <c r="S124" s="30"/>
      <c r="T124" s="5"/>
      <c r="U124" s="28"/>
      <c r="V124" s="28"/>
      <c r="W124" s="31"/>
      <c r="X124" s="29"/>
      <c r="Y124" s="46">
        <f t="shared" si="13"/>
      </c>
      <c r="Z124" s="45">
        <f t="shared" si="14"/>
      </c>
      <c r="AA124" s="32"/>
      <c r="AB124" s="33"/>
      <c r="AC124" s="34"/>
      <c r="AD124" s="33"/>
      <c r="AE124" s="35"/>
      <c r="AF124" s="25">
        <f t="shared" si="15"/>
        <v>0</v>
      </c>
      <c r="AG124" s="25">
        <f t="shared" si="16"/>
        <v>0</v>
      </c>
      <c r="AH124" s="25"/>
    </row>
    <row r="125" spans="1:34" s="26" customFormat="1" ht="13.5">
      <c r="A125" s="27"/>
      <c r="B125" s="8"/>
      <c r="C125" s="28"/>
      <c r="D125" s="28"/>
      <c r="E125" s="28"/>
      <c r="F125" s="28"/>
      <c r="G125" s="28"/>
      <c r="H125" s="29"/>
      <c r="I125" s="30"/>
      <c r="J125" s="5"/>
      <c r="K125" s="28"/>
      <c r="L125" s="28"/>
      <c r="M125" s="31"/>
      <c r="N125" s="29"/>
      <c r="O125" s="8"/>
      <c r="P125" s="28"/>
      <c r="Q125" s="28"/>
      <c r="R125" s="31"/>
      <c r="S125" s="30"/>
      <c r="T125" s="5"/>
      <c r="U125" s="28"/>
      <c r="V125" s="28"/>
      <c r="W125" s="31"/>
      <c r="X125" s="29"/>
      <c r="Y125" s="46">
        <f t="shared" si="13"/>
      </c>
      <c r="Z125" s="45">
        <f t="shared" si="14"/>
      </c>
      <c r="AA125" s="32"/>
      <c r="AB125" s="33"/>
      <c r="AC125" s="34"/>
      <c r="AD125" s="33"/>
      <c r="AE125" s="35"/>
      <c r="AF125" s="25">
        <f t="shared" si="15"/>
        <v>0</v>
      </c>
      <c r="AG125" s="25">
        <f t="shared" si="16"/>
        <v>0</v>
      </c>
      <c r="AH125" s="25"/>
    </row>
    <row r="126" spans="1:34" s="26" customFormat="1" ht="13.5">
      <c r="A126" s="27"/>
      <c r="B126" s="8"/>
      <c r="C126" s="28"/>
      <c r="D126" s="28"/>
      <c r="E126" s="28"/>
      <c r="F126" s="28"/>
      <c r="G126" s="28"/>
      <c r="H126" s="29"/>
      <c r="I126" s="30"/>
      <c r="J126" s="5"/>
      <c r="K126" s="28"/>
      <c r="L126" s="28"/>
      <c r="M126" s="31"/>
      <c r="N126" s="29"/>
      <c r="O126" s="8"/>
      <c r="P126" s="28"/>
      <c r="Q126" s="28"/>
      <c r="R126" s="31"/>
      <c r="S126" s="30"/>
      <c r="T126" s="5"/>
      <c r="U126" s="28"/>
      <c r="V126" s="28"/>
      <c r="W126" s="31"/>
      <c r="X126" s="29"/>
      <c r="Y126" s="46">
        <f t="shared" si="13"/>
      </c>
      <c r="Z126" s="45">
        <f t="shared" si="14"/>
      </c>
      <c r="AA126" s="32"/>
      <c r="AB126" s="33"/>
      <c r="AC126" s="34"/>
      <c r="AD126" s="33"/>
      <c r="AE126" s="35"/>
      <c r="AF126" s="25">
        <f t="shared" si="15"/>
        <v>0</v>
      </c>
      <c r="AG126" s="25">
        <f t="shared" si="16"/>
        <v>0</v>
      </c>
      <c r="AH126" s="25"/>
    </row>
    <row r="127" spans="1:34" s="26" customFormat="1" ht="13.5">
      <c r="A127" s="27"/>
      <c r="B127" s="8"/>
      <c r="C127" s="28"/>
      <c r="D127" s="28"/>
      <c r="E127" s="28"/>
      <c r="F127" s="28"/>
      <c r="G127" s="28"/>
      <c r="H127" s="29"/>
      <c r="I127" s="30"/>
      <c r="J127" s="5"/>
      <c r="K127" s="28"/>
      <c r="L127" s="28"/>
      <c r="M127" s="31"/>
      <c r="N127" s="29"/>
      <c r="O127" s="8"/>
      <c r="P127" s="28"/>
      <c r="Q127" s="28"/>
      <c r="R127" s="31"/>
      <c r="S127" s="30"/>
      <c r="T127" s="5"/>
      <c r="U127" s="28"/>
      <c r="V127" s="28"/>
      <c r="W127" s="31"/>
      <c r="X127" s="29"/>
      <c r="Y127" s="46">
        <f t="shared" si="13"/>
      </c>
      <c r="Z127" s="45">
        <f t="shared" si="14"/>
      </c>
      <c r="AA127" s="32"/>
      <c r="AB127" s="33"/>
      <c r="AC127" s="34"/>
      <c r="AD127" s="33"/>
      <c r="AE127" s="35"/>
      <c r="AF127" s="25">
        <f t="shared" si="15"/>
        <v>0</v>
      </c>
      <c r="AG127" s="25">
        <f t="shared" si="16"/>
        <v>0</v>
      </c>
      <c r="AH127" s="25"/>
    </row>
    <row r="128" spans="1:34" s="26" customFormat="1" ht="13.5">
      <c r="A128" s="27"/>
      <c r="B128" s="8"/>
      <c r="C128" s="28"/>
      <c r="D128" s="28"/>
      <c r="E128" s="28"/>
      <c r="F128" s="28"/>
      <c r="G128" s="28"/>
      <c r="H128" s="29"/>
      <c r="I128" s="30"/>
      <c r="J128" s="5"/>
      <c r="K128" s="28"/>
      <c r="L128" s="28"/>
      <c r="M128" s="31"/>
      <c r="N128" s="29"/>
      <c r="O128" s="8"/>
      <c r="P128" s="28"/>
      <c r="Q128" s="28"/>
      <c r="R128" s="31"/>
      <c r="S128" s="30"/>
      <c r="T128" s="5"/>
      <c r="U128" s="28"/>
      <c r="V128" s="28"/>
      <c r="W128" s="31"/>
      <c r="X128" s="29"/>
      <c r="Y128" s="46">
        <f t="shared" si="13"/>
      </c>
      <c r="Z128" s="45">
        <f t="shared" si="14"/>
      </c>
      <c r="AA128" s="32"/>
      <c r="AB128" s="33"/>
      <c r="AC128" s="34"/>
      <c r="AD128" s="33"/>
      <c r="AE128" s="35"/>
      <c r="AF128" s="25">
        <f t="shared" si="15"/>
        <v>0</v>
      </c>
      <c r="AG128" s="25">
        <f t="shared" si="16"/>
        <v>0</v>
      </c>
      <c r="AH128" s="25"/>
    </row>
    <row r="129" spans="1:34" s="26" customFormat="1" ht="13.5">
      <c r="A129" s="27"/>
      <c r="B129" s="8"/>
      <c r="C129" s="28"/>
      <c r="D129" s="28"/>
      <c r="E129" s="28"/>
      <c r="F129" s="28"/>
      <c r="G129" s="28"/>
      <c r="H129" s="29"/>
      <c r="I129" s="30"/>
      <c r="J129" s="5"/>
      <c r="K129" s="28"/>
      <c r="L129" s="28"/>
      <c r="M129" s="31"/>
      <c r="N129" s="29"/>
      <c r="O129" s="8"/>
      <c r="P129" s="28"/>
      <c r="Q129" s="28"/>
      <c r="R129" s="31"/>
      <c r="S129" s="30"/>
      <c r="T129" s="5"/>
      <c r="U129" s="28"/>
      <c r="V129" s="28"/>
      <c r="W129" s="31"/>
      <c r="X129" s="29"/>
      <c r="Y129" s="46">
        <f t="shared" si="13"/>
      </c>
      <c r="Z129" s="45">
        <f t="shared" si="14"/>
      </c>
      <c r="AA129" s="32"/>
      <c r="AB129" s="33"/>
      <c r="AC129" s="34"/>
      <c r="AD129" s="33"/>
      <c r="AE129" s="35"/>
      <c r="AF129" s="25">
        <f t="shared" si="15"/>
        <v>0</v>
      </c>
      <c r="AG129" s="25">
        <f t="shared" si="16"/>
        <v>0</v>
      </c>
      <c r="AH129" s="25"/>
    </row>
    <row r="130" spans="1:34" s="26" customFormat="1" ht="13.5">
      <c r="A130" s="36"/>
      <c r="B130" s="9"/>
      <c r="C130" s="37"/>
      <c r="D130" s="37"/>
      <c r="E130" s="37"/>
      <c r="F130" s="37"/>
      <c r="G130" s="37"/>
      <c r="H130" s="38"/>
      <c r="I130" s="39"/>
      <c r="J130" s="6"/>
      <c r="K130" s="37"/>
      <c r="L130" s="37"/>
      <c r="M130" s="40"/>
      <c r="N130" s="38"/>
      <c r="O130" s="9"/>
      <c r="P130" s="37"/>
      <c r="Q130" s="37"/>
      <c r="R130" s="40"/>
      <c r="S130" s="39"/>
      <c r="T130" s="6"/>
      <c r="U130" s="37"/>
      <c r="V130" s="37"/>
      <c r="W130" s="40"/>
      <c r="X130" s="38"/>
      <c r="Y130" s="47">
        <f t="shared" si="13"/>
      </c>
      <c r="Z130" s="45">
        <f t="shared" si="14"/>
      </c>
      <c r="AA130" s="41"/>
      <c r="AB130" s="42"/>
      <c r="AC130" s="43"/>
      <c r="AD130" s="42"/>
      <c r="AE130" s="44"/>
      <c r="AF130" s="25">
        <f t="shared" si="15"/>
        <v>0</v>
      </c>
      <c r="AG130" s="25">
        <f t="shared" si="16"/>
        <v>0</v>
      </c>
      <c r="AH130" s="25"/>
    </row>
    <row r="131" spans="1:31" s="112" customFormat="1" ht="13.5">
      <c r="A131" s="106"/>
      <c r="B131" s="106"/>
      <c r="C131" s="106"/>
      <c r="D131" s="106"/>
      <c r="E131" s="106"/>
      <c r="F131" s="106"/>
      <c r="G131" s="106"/>
      <c r="H131" s="106"/>
      <c r="I131" s="107"/>
      <c r="J131" s="107"/>
      <c r="K131" s="106"/>
      <c r="L131" s="106"/>
      <c r="M131" s="108"/>
      <c r="N131" s="106"/>
      <c r="O131" s="106"/>
      <c r="P131" s="106"/>
      <c r="Q131" s="106"/>
      <c r="R131" s="108"/>
      <c r="S131" s="106"/>
      <c r="T131" s="106"/>
      <c r="U131" s="106"/>
      <c r="V131" s="106"/>
      <c r="W131" s="108"/>
      <c r="X131" s="106"/>
      <c r="Y131" s="109"/>
      <c r="Z131" s="110"/>
      <c r="AA131" s="111"/>
      <c r="AB131" s="111"/>
      <c r="AC131" s="111"/>
      <c r="AD131" s="111"/>
      <c r="AE131" s="111"/>
    </row>
    <row r="132" spans="2:11" s="113" customFormat="1" ht="13.5">
      <c r="B132" s="114">
        <f>IF(Sheet2!A1="","",Sheet2!A1)</f>
      </c>
      <c r="I132" s="114" t="s">
        <v>147</v>
      </c>
      <c r="J132" s="114">
        <v>1</v>
      </c>
      <c r="K132" s="113">
        <f>IF(Sheet2!E1="","",Sheet2!E1)</f>
      </c>
    </row>
    <row r="133" spans="2:12" s="113" customFormat="1" ht="13.5">
      <c r="B133" s="114" t="str">
        <f>IF(Sheet2!A2="","",Sheet2!A2)</f>
        <v>100ｍ</v>
      </c>
      <c r="C133" s="113">
        <v>1</v>
      </c>
      <c r="D133" s="113" t="s">
        <v>23</v>
      </c>
      <c r="E133" s="113" t="s">
        <v>25</v>
      </c>
      <c r="F133" s="113" t="s">
        <v>156</v>
      </c>
      <c r="G133" s="113" t="s">
        <v>153</v>
      </c>
      <c r="H133" s="113" t="s">
        <v>154</v>
      </c>
      <c r="I133" s="114" t="s">
        <v>148</v>
      </c>
      <c r="J133" s="114">
        <v>2</v>
      </c>
      <c r="K133" s="113" t="str">
        <f>IF(Sheet2!E2="","",Sheet2!E2)</f>
        <v>兵庫</v>
      </c>
      <c r="L133" s="113" t="s">
        <v>179</v>
      </c>
    </row>
    <row r="134" spans="2:11" s="113" customFormat="1" ht="13.5">
      <c r="B134" s="114" t="str">
        <f>IF(Sheet2!A3="","",Sheet2!A3)</f>
        <v>200ｍ</v>
      </c>
      <c r="C134" s="113">
        <v>2</v>
      </c>
      <c r="D134" s="113" t="s">
        <v>24</v>
      </c>
      <c r="I134" s="114" t="s">
        <v>167</v>
      </c>
      <c r="J134" s="114">
        <v>3</v>
      </c>
      <c r="K134" s="113">
        <f>IF(Sheet2!E3="","",Sheet2!E3)</f>
      </c>
    </row>
    <row r="135" spans="2:11" s="113" customFormat="1" ht="13.5">
      <c r="B135" s="114" t="str">
        <f>IF(Sheet2!A4="","",Sheet2!A4)</f>
        <v>400ｍ</v>
      </c>
      <c r="C135" s="113">
        <v>3</v>
      </c>
      <c r="I135" s="114" t="s">
        <v>149</v>
      </c>
      <c r="J135" s="115">
        <v>4</v>
      </c>
      <c r="K135" s="113" t="str">
        <f>IF(Sheet2!E4="","",Sheet2!E4)</f>
        <v>滋賀</v>
      </c>
    </row>
    <row r="136" spans="2:11" s="113" customFormat="1" ht="13.5">
      <c r="B136" s="114" t="str">
        <f>IF(Sheet2!A5="","",Sheet2!A5)</f>
        <v>800ｍ</v>
      </c>
      <c r="C136" s="113">
        <v>4</v>
      </c>
      <c r="I136" s="115" t="s">
        <v>168</v>
      </c>
      <c r="J136" s="114">
        <v>5</v>
      </c>
      <c r="K136" s="113" t="str">
        <f>IF(Sheet2!E5="","",Sheet2!E5)</f>
        <v>京都</v>
      </c>
    </row>
    <row r="137" spans="2:11" s="113" customFormat="1" ht="13.5">
      <c r="B137" s="114" t="str">
        <f>IF(Sheet2!A6="","",Sheet2!A6)</f>
        <v>1500ｍ</v>
      </c>
      <c r="C137" s="113">
        <v>5</v>
      </c>
      <c r="I137" s="115" t="s">
        <v>150</v>
      </c>
      <c r="J137" s="114">
        <v>6</v>
      </c>
      <c r="K137" s="113" t="str">
        <f>IF(Sheet2!E6="","",Sheet2!E6)</f>
        <v>大阪</v>
      </c>
    </row>
    <row r="138" spans="2:11" s="113" customFormat="1" ht="13.5">
      <c r="B138" s="114" t="str">
        <f>IF(Sheet2!A7="","",Sheet2!A7)</f>
        <v>3000ｍ（女)</v>
      </c>
      <c r="C138" s="113">
        <v>6</v>
      </c>
      <c r="I138" s="115" t="s">
        <v>151</v>
      </c>
      <c r="K138" s="113" t="str">
        <f>IF(Sheet2!E7="","",Sheet2!E7)</f>
        <v>奈良</v>
      </c>
    </row>
    <row r="139" spans="2:11" s="113" customFormat="1" ht="13.5">
      <c r="B139" s="114" t="str">
        <f>IF(Sheet2!A8="","",Sheet2!A8)</f>
        <v>5000ｍ(男)</v>
      </c>
      <c r="C139" s="116" t="s">
        <v>90</v>
      </c>
      <c r="K139" s="113" t="str">
        <f>IF(Sheet2!E8="","",Sheet2!E8)</f>
        <v>和歌山</v>
      </c>
    </row>
    <row r="140" spans="2:11" s="113" customFormat="1" ht="13.5">
      <c r="B140" s="114" t="str">
        <f>IF(Sheet2!A9="","",Sheet2!A9)</f>
        <v>110ｍＨ</v>
      </c>
      <c r="C140" s="116" t="s">
        <v>91</v>
      </c>
      <c r="K140" s="113">
        <f>IF(Sheet2!E9="","",Sheet2!E9)</f>
      </c>
    </row>
    <row r="141" spans="2:11" s="113" customFormat="1" ht="13.5">
      <c r="B141" s="114" t="str">
        <f>IF(Sheet2!A10="","",Sheet2!A10)</f>
        <v>100ｍＨ</v>
      </c>
      <c r="C141" s="116" t="s">
        <v>92</v>
      </c>
      <c r="K141" s="113" t="str">
        <f>IF(Sheet2!E10="","",Sheet2!E10)</f>
        <v>北海道</v>
      </c>
    </row>
    <row r="142" spans="2:11" s="113" customFormat="1" ht="13.5">
      <c r="B142" s="114" t="str">
        <f>IF(Sheet2!A11="","",Sheet2!A11)</f>
        <v>400ｍＨ（男）</v>
      </c>
      <c r="C142" s="116" t="s">
        <v>93</v>
      </c>
      <c r="K142" s="113" t="str">
        <f>IF(Sheet2!E11="","",Sheet2!E11)</f>
        <v>青森</v>
      </c>
    </row>
    <row r="143" spans="2:11" s="113" customFormat="1" ht="13.5">
      <c r="B143" s="114" t="str">
        <f>IF(Sheet2!A12="","",Sheet2!A12)</f>
        <v>400ｍＨ（女）</v>
      </c>
      <c r="C143" s="116" t="s">
        <v>94</v>
      </c>
      <c r="K143" s="113" t="str">
        <f>IF(Sheet2!E12="","",Sheet2!E12)</f>
        <v>岩手</v>
      </c>
    </row>
    <row r="144" spans="2:11" s="113" customFormat="1" ht="13.5">
      <c r="B144" s="114" t="str">
        <f>IF(Sheet2!A13="","",Sheet2!A13)</f>
        <v>3000ｍＳＣ（男）</v>
      </c>
      <c r="K144" s="113" t="str">
        <f>IF(Sheet2!E13="","",Sheet2!E13)</f>
        <v>宮城</v>
      </c>
    </row>
    <row r="145" spans="2:11" s="113" customFormat="1" ht="13.5">
      <c r="B145" s="114" t="str">
        <f>IF(Sheet2!A14="","",Sheet2!A14)</f>
        <v>5000ｍＷ</v>
      </c>
      <c r="K145" s="113" t="str">
        <f>IF(Sheet2!E14="","",Sheet2!E14)</f>
        <v>秋田</v>
      </c>
    </row>
    <row r="146" spans="2:11" s="113" customFormat="1" ht="13.5">
      <c r="B146" s="114" t="str">
        <f>IF(Sheet2!A15="","",Sheet2!A15)</f>
        <v>走高跳</v>
      </c>
      <c r="K146" s="113" t="str">
        <f>IF(Sheet2!E15="","",Sheet2!E15)</f>
        <v>山形</v>
      </c>
    </row>
    <row r="147" spans="2:11" s="113" customFormat="1" ht="13.5">
      <c r="B147" s="114" t="str">
        <f>IF(Sheet2!A16="","",Sheet2!A16)</f>
        <v>棒高跳</v>
      </c>
      <c r="K147" s="113" t="str">
        <f>IF(Sheet2!E16="","",Sheet2!E16)</f>
        <v>福島</v>
      </c>
    </row>
    <row r="148" spans="2:11" s="113" customFormat="1" ht="13.5">
      <c r="B148" s="114" t="str">
        <f>IF(Sheet2!A17="","",Sheet2!A17)</f>
        <v>走幅跳</v>
      </c>
      <c r="K148" s="113" t="str">
        <f>IF(Sheet2!E17="","",Sheet2!E17)</f>
        <v>茨城</v>
      </c>
    </row>
    <row r="149" spans="2:11" s="113" customFormat="1" ht="13.5">
      <c r="B149" s="114" t="str">
        <f>IF(Sheet2!A18="","",Sheet2!A18)</f>
        <v>三段跳</v>
      </c>
      <c r="K149" s="113" t="str">
        <f>IF(Sheet2!E18="","",Sheet2!E18)</f>
        <v>栃木</v>
      </c>
    </row>
    <row r="150" spans="2:11" s="113" customFormat="1" ht="13.5">
      <c r="B150" s="114" t="str">
        <f>IF(Sheet2!A19="","",Sheet2!A19)</f>
        <v>砲丸（7.2kg）</v>
      </c>
      <c r="K150" s="113" t="str">
        <f>IF(Sheet2!E19="","",Sheet2!E19)</f>
        <v>群馬</v>
      </c>
    </row>
    <row r="151" spans="2:11" s="113" customFormat="1" ht="13.5">
      <c r="B151" s="114" t="str">
        <f>IF(Sheet2!A20="","",Sheet2!A20)</f>
        <v>砲丸（4.0kg）</v>
      </c>
      <c r="K151" s="113" t="str">
        <f>IF(Sheet2!E20="","",Sheet2!E20)</f>
        <v>埼玉</v>
      </c>
    </row>
    <row r="152" spans="2:11" s="113" customFormat="1" ht="13.5">
      <c r="B152" s="114" t="str">
        <f>IF(Sheet2!A21="","",Sheet2!A21)</f>
        <v>円盤（2.0kg）</v>
      </c>
      <c r="K152" s="113" t="str">
        <f>IF(Sheet2!E21="","",Sheet2!E21)</f>
        <v>千葉</v>
      </c>
    </row>
    <row r="153" spans="2:11" s="113" customFormat="1" ht="13.5">
      <c r="B153" s="114" t="str">
        <f>IF(Sheet2!A22="","",Sheet2!A22)</f>
        <v>円盤（1.0kg）</v>
      </c>
      <c r="K153" s="113" t="str">
        <f>IF(Sheet2!E22="","",Sheet2!E22)</f>
        <v>東京</v>
      </c>
    </row>
    <row r="154" spans="2:11" s="113" customFormat="1" ht="13.5">
      <c r="B154" s="114" t="str">
        <f>IF(Sheet2!A23="","",Sheet2!A23)</f>
        <v>ﾊﾝﾏｰ（7.2kg）</v>
      </c>
      <c r="K154" s="113" t="str">
        <f>IF(Sheet2!E23="","",Sheet2!E23)</f>
        <v>神奈川</v>
      </c>
    </row>
    <row r="155" spans="2:11" s="113" customFormat="1" ht="13.5">
      <c r="B155" s="114" t="str">
        <f>IF(Sheet2!A24="","",Sheet2!A24)</f>
        <v>ﾊﾝﾏｰ（4.0kg）</v>
      </c>
      <c r="K155" s="113" t="str">
        <f>IF(Sheet2!E24="","",Sheet2!E24)</f>
        <v>山梨</v>
      </c>
    </row>
    <row r="156" spans="2:11" s="113" customFormat="1" ht="13.5">
      <c r="B156" s="114" t="str">
        <f>IF(Sheet2!A25="","",Sheet2!A25)</f>
        <v>やり（男）</v>
      </c>
      <c r="K156" s="113" t="str">
        <f>IF(Sheet2!E25="","",Sheet2!E25)</f>
        <v>新潟</v>
      </c>
    </row>
    <row r="157" spans="2:11" s="113" customFormat="1" ht="13.5">
      <c r="B157" s="114" t="str">
        <f>IF(Sheet2!A26="","",Sheet2!A26)</f>
        <v>やり（女）</v>
      </c>
      <c r="K157" s="113" t="str">
        <f>IF(Sheet2!E26="","",Sheet2!E26)</f>
        <v>長野</v>
      </c>
    </row>
    <row r="158" spans="2:11" s="113" customFormat="1" ht="13.5">
      <c r="B158" s="114">
        <f>IF(Sheet2!A27="","",Sheet2!A27)</f>
      </c>
      <c r="K158" s="113" t="str">
        <f>IF(Sheet2!E27="","",Sheet2!E27)</f>
        <v>富山</v>
      </c>
    </row>
    <row r="159" spans="2:11" s="113" customFormat="1" ht="13.5">
      <c r="B159" s="114">
        <f>IF(Sheet2!A28="","",Sheet2!A28)</f>
      </c>
      <c r="K159" s="113" t="str">
        <f>IF(Sheet2!E28="","",Sheet2!E28)</f>
        <v>石川</v>
      </c>
    </row>
    <row r="160" spans="2:11" s="113" customFormat="1" ht="13.5">
      <c r="B160" s="114">
        <f>IF(Sheet2!A29="","",Sheet2!A29)</f>
      </c>
      <c r="K160" s="113" t="str">
        <f>IF(Sheet2!E29="","",Sheet2!E29)</f>
        <v>福井</v>
      </c>
    </row>
    <row r="161" spans="2:11" s="113" customFormat="1" ht="13.5">
      <c r="B161" s="114">
        <f>IF(Sheet2!A30="","",Sheet2!A30)</f>
      </c>
      <c r="K161" s="113" t="str">
        <f>IF(Sheet2!E30="","",Sheet2!E30)</f>
        <v>静岡</v>
      </c>
    </row>
    <row r="162" spans="2:11" s="113" customFormat="1" ht="13.5">
      <c r="B162" s="114">
        <f>IF(Sheet2!A31="","",Sheet2!A31)</f>
      </c>
      <c r="K162" s="113" t="str">
        <f>IF(Sheet2!E31="","",Sheet2!E31)</f>
        <v>愛知</v>
      </c>
    </row>
    <row r="163" spans="2:11" s="113" customFormat="1" ht="13.5">
      <c r="B163" s="114">
        <f>IF(Sheet2!A32="","",Sheet2!A32)</f>
      </c>
      <c r="K163" s="113" t="str">
        <f>IF(Sheet2!E32="","",Sheet2!E32)</f>
        <v>三重</v>
      </c>
    </row>
    <row r="164" spans="2:11" s="113" customFormat="1" ht="13.5">
      <c r="B164" s="114">
        <f>IF(Sheet2!A33="","",Sheet2!A33)</f>
      </c>
      <c r="K164" s="113" t="str">
        <f>IF(Sheet2!E33="","",Sheet2!E33)</f>
        <v>岐阜</v>
      </c>
    </row>
    <row r="165" spans="2:11" s="113" customFormat="1" ht="13.5">
      <c r="B165" s="114">
        <f>IF(Sheet2!A34="","",Sheet2!A34)</f>
      </c>
      <c r="K165" s="113" t="str">
        <f>IF(Sheet2!E34="","",Sheet2!E34)</f>
        <v>鳥取</v>
      </c>
    </row>
    <row r="166" spans="2:11" s="113" customFormat="1" ht="13.5">
      <c r="B166" s="114">
        <f>IF(Sheet2!A35="","",Sheet2!A35)</f>
      </c>
      <c r="K166" s="113" t="str">
        <f>IF(Sheet2!E35="","",Sheet2!E35)</f>
        <v>島根</v>
      </c>
    </row>
    <row r="167" spans="2:11" s="113" customFormat="1" ht="13.5">
      <c r="B167" s="114"/>
      <c r="K167" s="113" t="str">
        <f>IF(Sheet2!E36="","",Sheet2!E36)</f>
        <v>岡山</v>
      </c>
    </row>
    <row r="168" spans="2:11" s="113" customFormat="1" ht="13.5">
      <c r="B168" s="114"/>
      <c r="K168" s="113" t="str">
        <f>IF(Sheet2!E37="","",Sheet2!E37)</f>
        <v>広島</v>
      </c>
    </row>
    <row r="169" spans="2:11" s="113" customFormat="1" ht="13.5">
      <c r="B169" s="114">
        <f>IF(Sheet2!A39="","",Sheet2!A39)</f>
      </c>
      <c r="K169" s="113" t="str">
        <f>IF(Sheet2!E38="","",Sheet2!E38)</f>
        <v>山口</v>
      </c>
    </row>
    <row r="170" spans="2:11" s="113" customFormat="1" ht="13.5">
      <c r="B170" s="114">
        <f>IF(Sheet2!A40="","",Sheet2!A40)</f>
      </c>
      <c r="K170" s="113" t="str">
        <f>IF(Sheet2!E39="","",Sheet2!E39)</f>
        <v>徳島</v>
      </c>
    </row>
    <row r="171" spans="2:11" s="113" customFormat="1" ht="13.5">
      <c r="B171" s="117"/>
      <c r="K171" s="113" t="str">
        <f>IF(Sheet2!E40="","",Sheet2!E40)</f>
        <v>香川</v>
      </c>
    </row>
    <row r="172" spans="2:11" s="113" customFormat="1" ht="13.5">
      <c r="B172" s="117"/>
      <c r="K172" s="113" t="str">
        <f>IF(Sheet2!E41="","",Sheet2!E41)</f>
        <v>愛媛</v>
      </c>
    </row>
    <row r="173" spans="2:11" s="113" customFormat="1" ht="13.5">
      <c r="B173" s="117"/>
      <c r="K173" s="113" t="str">
        <f>IF(Sheet2!E42="","",Sheet2!E42)</f>
        <v>高知</v>
      </c>
    </row>
    <row r="174" spans="2:11" s="113" customFormat="1" ht="13.5">
      <c r="B174" s="117"/>
      <c r="K174" s="113" t="str">
        <f>IF(Sheet2!E43="","",Sheet2!E43)</f>
        <v>福岡</v>
      </c>
    </row>
    <row r="175" spans="2:11" s="113" customFormat="1" ht="13.5">
      <c r="B175" s="117"/>
      <c r="K175" s="113" t="str">
        <f>IF(Sheet2!E44="","",Sheet2!E44)</f>
        <v>佐賀</v>
      </c>
    </row>
    <row r="176" spans="2:28" s="72" customFormat="1" ht="13.5">
      <c r="B176" s="105"/>
      <c r="K176" s="72" t="str">
        <f>IF(Sheet2!E45="","",Sheet2!E45)</f>
        <v>長崎</v>
      </c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</row>
    <row r="177" spans="2:28" s="55" customFormat="1" ht="13.5">
      <c r="B177" s="105"/>
      <c r="K177" s="55" t="str">
        <f>IF(Sheet2!E46="","",Sheet2!E46)</f>
        <v>熊本</v>
      </c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</row>
    <row r="178" spans="2:28" s="55" customFormat="1" ht="13.5">
      <c r="B178" s="56"/>
      <c r="K178" s="55" t="str">
        <f>IF(Sheet2!E47="","",Sheet2!E47)</f>
        <v>大分</v>
      </c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</row>
    <row r="179" spans="2:28" s="55" customFormat="1" ht="13.5">
      <c r="B179" s="56"/>
      <c r="K179" s="55" t="str">
        <f>IF(Sheet2!E48="","",Sheet2!E48)</f>
        <v>宮崎</v>
      </c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</row>
    <row r="180" spans="2:28" s="55" customFormat="1" ht="13.5">
      <c r="B180" s="56"/>
      <c r="K180" s="55" t="str">
        <f>IF(Sheet2!E49="","",Sheet2!E49)</f>
        <v>鹿児島</v>
      </c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</row>
    <row r="181" spans="2:28" s="55" customFormat="1" ht="13.5">
      <c r="B181" s="56"/>
      <c r="K181" s="55" t="str">
        <f>IF(Sheet2!E50="","",Sheet2!E50)</f>
        <v>沖縄</v>
      </c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</row>
    <row r="182" s="55" customFormat="1" ht="13.5">
      <c r="B182" s="56"/>
    </row>
    <row r="183" s="55" customFormat="1" ht="13.5"/>
    <row r="184" s="55" customFormat="1" ht="13.5"/>
    <row r="185" s="55" customFormat="1" ht="13.5"/>
    <row r="186" s="55" customFormat="1" ht="13.5"/>
    <row r="187" s="50" customFormat="1" ht="13.5">
      <c r="B187" s="55"/>
    </row>
    <row r="188" s="50" customFormat="1" ht="13.5"/>
    <row r="189" s="50" customFormat="1" ht="13.5"/>
    <row r="190" s="50" customFormat="1" ht="13.5"/>
    <row r="191" s="50" customFormat="1" ht="13.5"/>
    <row r="192" s="50" customFormat="1" ht="13.5"/>
    <row r="193" s="50" customFormat="1" ht="13.5"/>
    <row r="194" s="50" customFormat="1" ht="13.5"/>
    <row r="195" s="50" customFormat="1" ht="13.5"/>
    <row r="196" s="50" customFormat="1" ht="13.5"/>
    <row r="197" s="50" customFormat="1" ht="13.5"/>
    <row r="198" s="50" customFormat="1" ht="13.5"/>
    <row r="199" s="50" customFormat="1" ht="13.5"/>
    <row r="200" s="50" customFormat="1" ht="13.5"/>
    <row r="201" s="50" customFormat="1" ht="13.5"/>
    <row r="202" s="50" customFormat="1" ht="13.5"/>
    <row r="203" s="50" customFormat="1" ht="13.5"/>
    <row r="204" s="50" customFormat="1" ht="13.5"/>
    <row r="205" s="50" customFormat="1" ht="13.5"/>
    <row r="206" s="50" customFormat="1" ht="13.5"/>
    <row r="207" s="50" customFormat="1" ht="13.5"/>
    <row r="208" s="50" customFormat="1" ht="13.5"/>
    <row r="209" s="50" customFormat="1" ht="13.5"/>
    <row r="210" s="50" customFormat="1" ht="13.5"/>
    <row r="211" s="50" customFormat="1" ht="13.5"/>
    <row r="212" s="50" customFormat="1" ht="13.5"/>
    <row r="213" s="50" customFormat="1" ht="13.5"/>
    <row r="214" s="50" customFormat="1" ht="13.5"/>
    <row r="215" s="50" customFormat="1" ht="13.5"/>
    <row r="216" s="50" customFormat="1" ht="13.5"/>
    <row r="217" s="50" customFormat="1" ht="13.5"/>
    <row r="218" s="50" customFormat="1" ht="13.5"/>
    <row r="219" s="50" customFormat="1" ht="13.5"/>
    <row r="220" s="50" customFormat="1" ht="13.5"/>
    <row r="221" s="50" customFormat="1" ht="13.5"/>
    <row r="222" s="50" customFormat="1" ht="13.5"/>
    <row r="223" s="50" customFormat="1" ht="13.5"/>
    <row r="224" s="50" customFormat="1" ht="13.5"/>
    <row r="225" s="50" customFormat="1" ht="13.5"/>
    <row r="226" s="50" customFormat="1" ht="13.5"/>
    <row r="227" s="50" customFormat="1" ht="13.5"/>
    <row r="228" s="50" customFormat="1" ht="13.5"/>
    <row r="229" s="50" customFormat="1" ht="13.5"/>
    <row r="230" s="50" customFormat="1" ht="13.5"/>
    <row r="231" s="50" customFormat="1" ht="13.5"/>
    <row r="232" s="50" customFormat="1" ht="13.5"/>
    <row r="233" s="50" customFormat="1" ht="13.5"/>
    <row r="234" s="50" customFormat="1" ht="13.5"/>
    <row r="235" s="50" customFormat="1" ht="13.5"/>
    <row r="236" s="50" customFormat="1" ht="13.5"/>
    <row r="237" s="50" customFormat="1" ht="13.5"/>
    <row r="238" s="50" customFormat="1" ht="13.5"/>
    <row r="239" s="50" customFormat="1" ht="13.5"/>
    <row r="240" s="50" customFormat="1" ht="13.5"/>
    <row r="241" s="50" customFormat="1" ht="13.5"/>
    <row r="242" s="50" customFormat="1" ht="13.5"/>
    <row r="243" s="50" customFormat="1" ht="13.5"/>
    <row r="244" s="51" customFormat="1" ht="13.5">
      <c r="B244" s="50"/>
    </row>
    <row r="245" s="51" customFormat="1" ht="13.5"/>
    <row r="246" s="51" customFormat="1" ht="13.5"/>
    <row r="247" s="51" customFormat="1" ht="13.5"/>
    <row r="248" s="51" customFormat="1" ht="13.5"/>
    <row r="249" s="51" customFormat="1" ht="13.5"/>
    <row r="250" s="51" customFormat="1" ht="13.5"/>
    <row r="251" s="51" customFormat="1" ht="13.5"/>
    <row r="252" s="51" customFormat="1" ht="13.5"/>
    <row r="253" s="51" customFormat="1" ht="13.5"/>
    <row r="254" s="51" customFormat="1" ht="13.5"/>
    <row r="255" s="51" customFormat="1" ht="13.5"/>
    <row r="256" s="51" customFormat="1" ht="13.5"/>
    <row r="257" s="51" customFormat="1" ht="13.5"/>
    <row r="258" s="51" customFormat="1" ht="13.5"/>
    <row r="259" s="51" customFormat="1" ht="13.5"/>
    <row r="260" s="51" customFormat="1" ht="13.5"/>
    <row r="261" s="51" customFormat="1" ht="13.5"/>
    <row r="262" s="51" customFormat="1" ht="13.5"/>
    <row r="263" s="51" customFormat="1" ht="13.5"/>
    <row r="264" s="51" customFormat="1" ht="13.5"/>
    <row r="265" s="51" customFormat="1" ht="13.5"/>
    <row r="266" s="51" customFormat="1" ht="13.5"/>
    <row r="267" s="51" customFormat="1" ht="13.5"/>
    <row r="268" spans="2:34" s="1" customFormat="1" ht="13.5">
      <c r="B268" s="51"/>
      <c r="AF268" s="12"/>
      <c r="AG268" s="12"/>
      <c r="AH268" s="12"/>
    </row>
    <row r="269" spans="32:34" s="1" customFormat="1" ht="13.5">
      <c r="AF269" s="12"/>
      <c r="AG269" s="12"/>
      <c r="AH269" s="12"/>
    </row>
    <row r="270" spans="32:34" s="1" customFormat="1" ht="13.5">
      <c r="AF270" s="12"/>
      <c r="AG270" s="12"/>
      <c r="AH270" s="12"/>
    </row>
    <row r="271" spans="32:34" s="1" customFormat="1" ht="13.5">
      <c r="AF271" s="12"/>
      <c r="AG271" s="12"/>
      <c r="AH271" s="12"/>
    </row>
    <row r="272" spans="32:34" s="1" customFormat="1" ht="13.5">
      <c r="AF272" s="12"/>
      <c r="AG272" s="12"/>
      <c r="AH272" s="12"/>
    </row>
    <row r="273" spans="32:34" s="1" customFormat="1" ht="13.5">
      <c r="AF273" s="12"/>
      <c r="AG273" s="12"/>
      <c r="AH273" s="12"/>
    </row>
    <row r="274" spans="32:34" s="1" customFormat="1" ht="13.5">
      <c r="AF274" s="12"/>
      <c r="AG274" s="12"/>
      <c r="AH274" s="12"/>
    </row>
    <row r="275" spans="32:34" s="1" customFormat="1" ht="13.5">
      <c r="AF275" s="12"/>
      <c r="AG275" s="12"/>
      <c r="AH275" s="12"/>
    </row>
    <row r="276" spans="32:34" s="1" customFormat="1" ht="13.5">
      <c r="AF276" s="12"/>
      <c r="AG276" s="12"/>
      <c r="AH276" s="12"/>
    </row>
    <row r="277" spans="32:34" s="1" customFormat="1" ht="13.5">
      <c r="AF277" s="12"/>
      <c r="AG277" s="12"/>
      <c r="AH277" s="12"/>
    </row>
    <row r="278" spans="32:34" s="1" customFormat="1" ht="13.5">
      <c r="AF278" s="12"/>
      <c r="AG278" s="12"/>
      <c r="AH278" s="12"/>
    </row>
    <row r="279" spans="32:34" s="1" customFormat="1" ht="13.5">
      <c r="AF279" s="12"/>
      <c r="AG279" s="12"/>
      <c r="AH279" s="12"/>
    </row>
    <row r="280" spans="32:34" s="1" customFormat="1" ht="13.5">
      <c r="AF280" s="12"/>
      <c r="AG280" s="12"/>
      <c r="AH280" s="12"/>
    </row>
    <row r="281" spans="32:34" s="1" customFormat="1" ht="13.5">
      <c r="AF281" s="12"/>
      <c r="AG281" s="12"/>
      <c r="AH281" s="12"/>
    </row>
    <row r="282" spans="32:34" s="1" customFormat="1" ht="13.5">
      <c r="AF282" s="12"/>
      <c r="AG282" s="12"/>
      <c r="AH282" s="12"/>
    </row>
    <row r="283" spans="32:34" s="1" customFormat="1" ht="13.5">
      <c r="AF283" s="12"/>
      <c r="AG283" s="12"/>
      <c r="AH283" s="12"/>
    </row>
    <row r="284" spans="32:34" s="1" customFormat="1" ht="13.5">
      <c r="AF284" s="12"/>
      <c r="AG284" s="12"/>
      <c r="AH284" s="12"/>
    </row>
    <row r="285" spans="32:34" s="1" customFormat="1" ht="13.5">
      <c r="AF285" s="12"/>
      <c r="AG285" s="12"/>
      <c r="AH285" s="12"/>
    </row>
    <row r="286" spans="32:34" s="1" customFormat="1" ht="13.5">
      <c r="AF286" s="12"/>
      <c r="AG286" s="12"/>
      <c r="AH286" s="12"/>
    </row>
    <row r="287" spans="32:34" s="1" customFormat="1" ht="13.5">
      <c r="AF287" s="12"/>
      <c r="AG287" s="12"/>
      <c r="AH287" s="12"/>
    </row>
    <row r="288" spans="32:34" s="1" customFormat="1" ht="13.5">
      <c r="AF288" s="12"/>
      <c r="AG288" s="12"/>
      <c r="AH288" s="12"/>
    </row>
    <row r="289" spans="32:34" s="1" customFormat="1" ht="13.5">
      <c r="AF289" s="12"/>
      <c r="AG289" s="12"/>
      <c r="AH289" s="12"/>
    </row>
    <row r="290" spans="32:34" s="1" customFormat="1" ht="13.5">
      <c r="AF290" s="12"/>
      <c r="AG290" s="12"/>
      <c r="AH290" s="12"/>
    </row>
    <row r="291" spans="32:34" s="1" customFormat="1" ht="13.5">
      <c r="AF291" s="12"/>
      <c r="AG291" s="12"/>
      <c r="AH291" s="12"/>
    </row>
    <row r="292" spans="32:34" s="1" customFormat="1" ht="13.5">
      <c r="AF292" s="12"/>
      <c r="AG292" s="12"/>
      <c r="AH292" s="12"/>
    </row>
    <row r="293" spans="32:34" s="1" customFormat="1" ht="13.5">
      <c r="AF293" s="12"/>
      <c r="AG293" s="12"/>
      <c r="AH293" s="12"/>
    </row>
    <row r="294" spans="32:34" s="1" customFormat="1" ht="13.5">
      <c r="AF294" s="12"/>
      <c r="AG294" s="12"/>
      <c r="AH294" s="12"/>
    </row>
    <row r="295" spans="32:34" s="1" customFormat="1" ht="13.5">
      <c r="AF295" s="12"/>
      <c r="AG295" s="12"/>
      <c r="AH295" s="12"/>
    </row>
    <row r="296" spans="32:34" s="1" customFormat="1" ht="13.5">
      <c r="AF296" s="12"/>
      <c r="AG296" s="12"/>
      <c r="AH296" s="12"/>
    </row>
    <row r="297" spans="32:34" s="1" customFormat="1" ht="13.5">
      <c r="AF297" s="12"/>
      <c r="AG297" s="12"/>
      <c r="AH297" s="12"/>
    </row>
    <row r="298" spans="32:34" s="1" customFormat="1" ht="13.5">
      <c r="AF298" s="12"/>
      <c r="AG298" s="12"/>
      <c r="AH298" s="12"/>
    </row>
    <row r="299" spans="32:34" s="1" customFormat="1" ht="13.5">
      <c r="AF299" s="12"/>
      <c r="AG299" s="12"/>
      <c r="AH299" s="12"/>
    </row>
    <row r="300" spans="32:34" s="1" customFormat="1" ht="13.5">
      <c r="AF300" s="12"/>
      <c r="AG300" s="12"/>
      <c r="AH300" s="12"/>
    </row>
    <row r="301" spans="32:34" s="1" customFormat="1" ht="13.5">
      <c r="AF301" s="12"/>
      <c r="AG301" s="12"/>
      <c r="AH301" s="12"/>
    </row>
    <row r="302" spans="32:34" s="1" customFormat="1" ht="13.5">
      <c r="AF302" s="12"/>
      <c r="AG302" s="12"/>
      <c r="AH302" s="12"/>
    </row>
    <row r="303" spans="32:34" s="1" customFormat="1" ht="13.5">
      <c r="AF303" s="12"/>
      <c r="AG303" s="12"/>
      <c r="AH303" s="12"/>
    </row>
    <row r="304" spans="32:34" s="1" customFormat="1" ht="13.5">
      <c r="AF304" s="12"/>
      <c r="AG304" s="12"/>
      <c r="AH304" s="12"/>
    </row>
    <row r="305" spans="32:34" s="1" customFormat="1" ht="13.5">
      <c r="AF305" s="12"/>
      <c r="AG305" s="12"/>
      <c r="AH305" s="12"/>
    </row>
    <row r="306" spans="32:34" s="1" customFormat="1" ht="13.5">
      <c r="AF306" s="12"/>
      <c r="AG306" s="12"/>
      <c r="AH306" s="12"/>
    </row>
    <row r="307" spans="32:34" s="1" customFormat="1" ht="13.5">
      <c r="AF307" s="12"/>
      <c r="AG307" s="12"/>
      <c r="AH307" s="12"/>
    </row>
    <row r="308" spans="32:34" s="1" customFormat="1" ht="13.5">
      <c r="AF308" s="12"/>
      <c r="AG308" s="12"/>
      <c r="AH308" s="12"/>
    </row>
    <row r="309" spans="32:34" s="1" customFormat="1" ht="13.5">
      <c r="AF309" s="12"/>
      <c r="AG309" s="12"/>
      <c r="AH309" s="12"/>
    </row>
    <row r="310" spans="32:34" s="1" customFormat="1" ht="13.5">
      <c r="AF310" s="12"/>
      <c r="AG310" s="12"/>
      <c r="AH310" s="12"/>
    </row>
    <row r="311" spans="32:34" s="1" customFormat="1" ht="13.5">
      <c r="AF311" s="12"/>
      <c r="AG311" s="12"/>
      <c r="AH311" s="12"/>
    </row>
    <row r="312" spans="32:34" s="1" customFormat="1" ht="13.5">
      <c r="AF312" s="12"/>
      <c r="AG312" s="12"/>
      <c r="AH312" s="12"/>
    </row>
    <row r="313" spans="32:34" s="1" customFormat="1" ht="13.5">
      <c r="AF313" s="12"/>
      <c r="AG313" s="12"/>
      <c r="AH313" s="12"/>
    </row>
    <row r="314" spans="32:34" s="1" customFormat="1" ht="13.5">
      <c r="AF314" s="12"/>
      <c r="AG314" s="12"/>
      <c r="AH314" s="12"/>
    </row>
    <row r="315" spans="32:34" s="1" customFormat="1" ht="13.5">
      <c r="AF315" s="12"/>
      <c r="AG315" s="12"/>
      <c r="AH315" s="12"/>
    </row>
    <row r="316" spans="32:34" s="1" customFormat="1" ht="13.5">
      <c r="AF316" s="12"/>
      <c r="AG316" s="12"/>
      <c r="AH316" s="12"/>
    </row>
    <row r="317" spans="32:34" s="1" customFormat="1" ht="13.5">
      <c r="AF317" s="12"/>
      <c r="AG317" s="12"/>
      <c r="AH317" s="12"/>
    </row>
    <row r="318" spans="32:34" s="1" customFormat="1" ht="13.5">
      <c r="AF318" s="12"/>
      <c r="AG318" s="12"/>
      <c r="AH318" s="12"/>
    </row>
    <row r="319" spans="32:34" s="1" customFormat="1" ht="13.5">
      <c r="AF319" s="12"/>
      <c r="AG319" s="12"/>
      <c r="AH319" s="12"/>
    </row>
    <row r="320" spans="32:34" s="1" customFormat="1" ht="13.5">
      <c r="AF320" s="12"/>
      <c r="AG320" s="12"/>
      <c r="AH320" s="12"/>
    </row>
    <row r="321" spans="32:34" s="1" customFormat="1" ht="13.5">
      <c r="AF321" s="12"/>
      <c r="AG321" s="12"/>
      <c r="AH321" s="12"/>
    </row>
    <row r="322" spans="32:34" s="1" customFormat="1" ht="13.5">
      <c r="AF322" s="12"/>
      <c r="AG322" s="12"/>
      <c r="AH322" s="12"/>
    </row>
    <row r="323" spans="32:34" s="1" customFormat="1" ht="13.5">
      <c r="AF323" s="12"/>
      <c r="AG323" s="12"/>
      <c r="AH323" s="12"/>
    </row>
    <row r="324" spans="32:34" s="1" customFormat="1" ht="13.5">
      <c r="AF324" s="12"/>
      <c r="AG324" s="12"/>
      <c r="AH324" s="12"/>
    </row>
    <row r="325" spans="32:34" s="1" customFormat="1" ht="13.5">
      <c r="AF325" s="12"/>
      <c r="AG325" s="12"/>
      <c r="AH325" s="12"/>
    </row>
    <row r="326" spans="32:34" s="1" customFormat="1" ht="13.5">
      <c r="AF326" s="12"/>
      <c r="AG326" s="12"/>
      <c r="AH326" s="12"/>
    </row>
    <row r="327" spans="32:34" s="1" customFormat="1" ht="13.5">
      <c r="AF327" s="12"/>
      <c r="AG327" s="12"/>
      <c r="AH327" s="12"/>
    </row>
    <row r="328" spans="32:34" s="1" customFormat="1" ht="13.5">
      <c r="AF328" s="12"/>
      <c r="AG328" s="12"/>
      <c r="AH328" s="12"/>
    </row>
    <row r="329" spans="32:34" s="1" customFormat="1" ht="13.5">
      <c r="AF329" s="12"/>
      <c r="AG329" s="12"/>
      <c r="AH329" s="12"/>
    </row>
    <row r="330" spans="32:34" s="1" customFormat="1" ht="13.5">
      <c r="AF330" s="12"/>
      <c r="AG330" s="12"/>
      <c r="AH330" s="12"/>
    </row>
    <row r="331" spans="32:34" s="1" customFormat="1" ht="13.5">
      <c r="AF331" s="12"/>
      <c r="AG331" s="12"/>
      <c r="AH331" s="12"/>
    </row>
    <row r="332" spans="32:34" s="1" customFormat="1" ht="13.5">
      <c r="AF332" s="12"/>
      <c r="AG332" s="12"/>
      <c r="AH332" s="12"/>
    </row>
    <row r="333" spans="32:34" s="1" customFormat="1" ht="13.5">
      <c r="AF333" s="12"/>
      <c r="AG333" s="12"/>
      <c r="AH333" s="12"/>
    </row>
    <row r="334" spans="32:34" s="1" customFormat="1" ht="13.5">
      <c r="AF334" s="12"/>
      <c r="AG334" s="12"/>
      <c r="AH334" s="12"/>
    </row>
    <row r="335" spans="32:34" s="1" customFormat="1" ht="13.5">
      <c r="AF335" s="12"/>
      <c r="AG335" s="12"/>
      <c r="AH335" s="12"/>
    </row>
    <row r="336" spans="32:34" s="1" customFormat="1" ht="13.5">
      <c r="AF336" s="12"/>
      <c r="AG336" s="12"/>
      <c r="AH336" s="12"/>
    </row>
    <row r="337" spans="32:34" s="1" customFormat="1" ht="13.5">
      <c r="AF337" s="12"/>
      <c r="AG337" s="12"/>
      <c r="AH337" s="12"/>
    </row>
    <row r="338" spans="32:34" s="1" customFormat="1" ht="13.5">
      <c r="AF338" s="12"/>
      <c r="AG338" s="12"/>
      <c r="AH338" s="12"/>
    </row>
    <row r="339" spans="32:34" s="1" customFormat="1" ht="13.5">
      <c r="AF339" s="12"/>
      <c r="AG339" s="12"/>
      <c r="AH339" s="12"/>
    </row>
    <row r="340" spans="32:34" s="1" customFormat="1" ht="13.5">
      <c r="AF340" s="12"/>
      <c r="AG340" s="12"/>
      <c r="AH340" s="12"/>
    </row>
    <row r="341" spans="32:34" s="1" customFormat="1" ht="13.5">
      <c r="AF341" s="12"/>
      <c r="AG341" s="12"/>
      <c r="AH341" s="12"/>
    </row>
    <row r="342" spans="32:34" s="1" customFormat="1" ht="13.5">
      <c r="AF342" s="12"/>
      <c r="AG342" s="12"/>
      <c r="AH342" s="12"/>
    </row>
    <row r="343" spans="32:34" s="1" customFormat="1" ht="13.5">
      <c r="AF343" s="12"/>
      <c r="AG343" s="12"/>
      <c r="AH343" s="12"/>
    </row>
    <row r="344" spans="32:34" s="1" customFormat="1" ht="13.5">
      <c r="AF344" s="12"/>
      <c r="AG344" s="12"/>
      <c r="AH344" s="12"/>
    </row>
    <row r="345" spans="32:34" s="1" customFormat="1" ht="13.5">
      <c r="AF345" s="12"/>
      <c r="AG345" s="12"/>
      <c r="AH345" s="12"/>
    </row>
    <row r="346" spans="32:34" s="1" customFormat="1" ht="13.5">
      <c r="AF346" s="12"/>
      <c r="AG346" s="12"/>
      <c r="AH346" s="12"/>
    </row>
    <row r="347" spans="32:34" s="1" customFormat="1" ht="13.5">
      <c r="AF347" s="12"/>
      <c r="AG347" s="12"/>
      <c r="AH347" s="12"/>
    </row>
    <row r="348" spans="32:34" s="1" customFormat="1" ht="13.5">
      <c r="AF348" s="12"/>
      <c r="AG348" s="12"/>
      <c r="AH348" s="12"/>
    </row>
    <row r="349" spans="32:34" s="1" customFormat="1" ht="13.5">
      <c r="AF349" s="12"/>
      <c r="AG349" s="12"/>
      <c r="AH349" s="12"/>
    </row>
    <row r="350" spans="32:34" s="1" customFormat="1" ht="13.5">
      <c r="AF350" s="12"/>
      <c r="AG350" s="12"/>
      <c r="AH350" s="12"/>
    </row>
    <row r="351" spans="32:34" s="1" customFormat="1" ht="13.5">
      <c r="AF351" s="12"/>
      <c r="AG351" s="12"/>
      <c r="AH351" s="12"/>
    </row>
    <row r="352" spans="32:34" s="1" customFormat="1" ht="13.5">
      <c r="AF352" s="12"/>
      <c r="AG352" s="12"/>
      <c r="AH352" s="12"/>
    </row>
    <row r="353" spans="32:34" s="1" customFormat="1" ht="13.5">
      <c r="AF353" s="12"/>
      <c r="AG353" s="12"/>
      <c r="AH353" s="12"/>
    </row>
    <row r="354" spans="32:34" s="1" customFormat="1" ht="13.5">
      <c r="AF354" s="12"/>
      <c r="AG354" s="12"/>
      <c r="AH354" s="12"/>
    </row>
    <row r="355" spans="32:34" s="1" customFormat="1" ht="13.5">
      <c r="AF355" s="12"/>
      <c r="AG355" s="12"/>
      <c r="AH355" s="12"/>
    </row>
    <row r="356" spans="32:34" s="1" customFormat="1" ht="13.5">
      <c r="AF356" s="12"/>
      <c r="AG356" s="12"/>
      <c r="AH356" s="12"/>
    </row>
    <row r="357" spans="32:34" s="1" customFormat="1" ht="13.5">
      <c r="AF357" s="12"/>
      <c r="AG357" s="12"/>
      <c r="AH357" s="12"/>
    </row>
    <row r="358" spans="32:34" s="1" customFormat="1" ht="13.5">
      <c r="AF358" s="12"/>
      <c r="AG358" s="12"/>
      <c r="AH358" s="12"/>
    </row>
    <row r="359" spans="32:34" s="1" customFormat="1" ht="13.5">
      <c r="AF359" s="12"/>
      <c r="AG359" s="12"/>
      <c r="AH359" s="12"/>
    </row>
    <row r="360" spans="32:34" s="1" customFormat="1" ht="13.5">
      <c r="AF360" s="12"/>
      <c r="AG360" s="12"/>
      <c r="AH360" s="12"/>
    </row>
    <row r="361" spans="32:34" s="1" customFormat="1" ht="13.5">
      <c r="AF361" s="12"/>
      <c r="AG361" s="12"/>
      <c r="AH361" s="12"/>
    </row>
    <row r="362" spans="32:34" s="1" customFormat="1" ht="13.5">
      <c r="AF362" s="12"/>
      <c r="AG362" s="12"/>
      <c r="AH362" s="12"/>
    </row>
    <row r="363" spans="32:34" s="1" customFormat="1" ht="13.5">
      <c r="AF363" s="12"/>
      <c r="AG363" s="12"/>
      <c r="AH363" s="12"/>
    </row>
    <row r="364" spans="32:34" s="1" customFormat="1" ht="13.5">
      <c r="AF364" s="12"/>
      <c r="AG364" s="12"/>
      <c r="AH364" s="12"/>
    </row>
    <row r="365" spans="32:34" s="1" customFormat="1" ht="13.5">
      <c r="AF365" s="12"/>
      <c r="AG365" s="12"/>
      <c r="AH365" s="12"/>
    </row>
    <row r="366" spans="32:34" s="1" customFormat="1" ht="13.5">
      <c r="AF366" s="12"/>
      <c r="AG366" s="12"/>
      <c r="AH366" s="12"/>
    </row>
    <row r="367" spans="32:34" s="1" customFormat="1" ht="13.5">
      <c r="AF367" s="12"/>
      <c r="AG367" s="12"/>
      <c r="AH367" s="12"/>
    </row>
    <row r="368" spans="32:34" s="1" customFormat="1" ht="13.5">
      <c r="AF368" s="12"/>
      <c r="AG368" s="12"/>
      <c r="AH368" s="12"/>
    </row>
    <row r="369" spans="32:34" s="1" customFormat="1" ht="13.5">
      <c r="AF369" s="12"/>
      <c r="AG369" s="12"/>
      <c r="AH369" s="12"/>
    </row>
    <row r="370" spans="32:34" s="1" customFormat="1" ht="13.5">
      <c r="AF370" s="12"/>
      <c r="AG370" s="12"/>
      <c r="AH370" s="12"/>
    </row>
    <row r="371" spans="32:34" s="1" customFormat="1" ht="13.5">
      <c r="AF371" s="12"/>
      <c r="AG371" s="12"/>
      <c r="AH371" s="12"/>
    </row>
    <row r="372" spans="32:34" s="1" customFormat="1" ht="13.5">
      <c r="AF372" s="12"/>
      <c r="AG372" s="12"/>
      <c r="AH372" s="12"/>
    </row>
    <row r="373" spans="32:34" s="1" customFormat="1" ht="13.5">
      <c r="AF373" s="12"/>
      <c r="AG373" s="12"/>
      <c r="AH373" s="12"/>
    </row>
    <row r="374" spans="32:34" s="1" customFormat="1" ht="13.5">
      <c r="AF374" s="12"/>
      <c r="AG374" s="12"/>
      <c r="AH374" s="12"/>
    </row>
    <row r="375" spans="32:34" s="1" customFormat="1" ht="13.5">
      <c r="AF375" s="12"/>
      <c r="AG375" s="12"/>
      <c r="AH375" s="12"/>
    </row>
    <row r="376" spans="32:34" s="1" customFormat="1" ht="13.5">
      <c r="AF376" s="12"/>
      <c r="AG376" s="12"/>
      <c r="AH376" s="12"/>
    </row>
    <row r="377" spans="32:34" s="1" customFormat="1" ht="13.5">
      <c r="AF377" s="12"/>
      <c r="AG377" s="12"/>
      <c r="AH377" s="12"/>
    </row>
    <row r="378" spans="32:34" s="1" customFormat="1" ht="13.5">
      <c r="AF378" s="12"/>
      <c r="AG378" s="12"/>
      <c r="AH378" s="12"/>
    </row>
    <row r="379" spans="32:34" s="1" customFormat="1" ht="13.5">
      <c r="AF379" s="12"/>
      <c r="AG379" s="12"/>
      <c r="AH379" s="12"/>
    </row>
    <row r="380" spans="32:34" s="1" customFormat="1" ht="13.5">
      <c r="AF380" s="12"/>
      <c r="AG380" s="12"/>
      <c r="AH380" s="12"/>
    </row>
    <row r="381" spans="32:34" s="1" customFormat="1" ht="13.5">
      <c r="AF381" s="12"/>
      <c r="AG381" s="12"/>
      <c r="AH381" s="12"/>
    </row>
    <row r="382" spans="32:34" s="1" customFormat="1" ht="13.5">
      <c r="AF382" s="12"/>
      <c r="AG382" s="12"/>
      <c r="AH382" s="12"/>
    </row>
    <row r="383" spans="32:34" s="1" customFormat="1" ht="13.5">
      <c r="AF383" s="12"/>
      <c r="AG383" s="12"/>
      <c r="AH383" s="12"/>
    </row>
    <row r="384" spans="32:34" s="1" customFormat="1" ht="13.5">
      <c r="AF384" s="12"/>
      <c r="AG384" s="12"/>
      <c r="AH384" s="12"/>
    </row>
    <row r="385" spans="32:34" s="1" customFormat="1" ht="13.5">
      <c r="AF385" s="12"/>
      <c r="AG385" s="12"/>
      <c r="AH385" s="12"/>
    </row>
    <row r="386" spans="32:34" s="1" customFormat="1" ht="13.5">
      <c r="AF386" s="12"/>
      <c r="AG386" s="12"/>
      <c r="AH386" s="12"/>
    </row>
    <row r="387" spans="32:34" s="1" customFormat="1" ht="13.5">
      <c r="AF387" s="12"/>
      <c r="AG387" s="12"/>
      <c r="AH387" s="12"/>
    </row>
    <row r="388" spans="32:34" s="1" customFormat="1" ht="13.5">
      <c r="AF388" s="12"/>
      <c r="AG388" s="12"/>
      <c r="AH388" s="12"/>
    </row>
    <row r="389" spans="32:34" s="1" customFormat="1" ht="13.5">
      <c r="AF389" s="12"/>
      <c r="AG389" s="12"/>
      <c r="AH389" s="12"/>
    </row>
    <row r="390" spans="32:34" s="1" customFormat="1" ht="13.5">
      <c r="AF390" s="12"/>
      <c r="AG390" s="12"/>
      <c r="AH390" s="12"/>
    </row>
    <row r="391" spans="32:34" s="1" customFormat="1" ht="13.5">
      <c r="AF391" s="12"/>
      <c r="AG391" s="12"/>
      <c r="AH391" s="12"/>
    </row>
    <row r="392" spans="32:34" s="1" customFormat="1" ht="13.5">
      <c r="AF392" s="12"/>
      <c r="AG392" s="12"/>
      <c r="AH392" s="12"/>
    </row>
    <row r="393" spans="32:34" s="1" customFormat="1" ht="13.5">
      <c r="AF393" s="12"/>
      <c r="AG393" s="12"/>
      <c r="AH393" s="12"/>
    </row>
    <row r="394" spans="32:34" s="1" customFormat="1" ht="13.5">
      <c r="AF394" s="12"/>
      <c r="AG394" s="12"/>
      <c r="AH394" s="12"/>
    </row>
    <row r="395" spans="32:34" s="1" customFormat="1" ht="13.5">
      <c r="AF395" s="12"/>
      <c r="AG395" s="12"/>
      <c r="AH395" s="12"/>
    </row>
    <row r="396" spans="32:34" s="1" customFormat="1" ht="13.5">
      <c r="AF396" s="12"/>
      <c r="AG396" s="12"/>
      <c r="AH396" s="12"/>
    </row>
    <row r="397" spans="32:34" s="1" customFormat="1" ht="13.5">
      <c r="AF397" s="12"/>
      <c r="AG397" s="12"/>
      <c r="AH397" s="12"/>
    </row>
    <row r="398" spans="32:34" s="1" customFormat="1" ht="13.5">
      <c r="AF398" s="12"/>
      <c r="AG398" s="12"/>
      <c r="AH398" s="12"/>
    </row>
    <row r="399" spans="32:34" s="1" customFormat="1" ht="13.5">
      <c r="AF399" s="12"/>
      <c r="AG399" s="12"/>
      <c r="AH399" s="12"/>
    </row>
    <row r="400" spans="32:34" s="1" customFormat="1" ht="13.5">
      <c r="AF400" s="12"/>
      <c r="AG400" s="12"/>
      <c r="AH400" s="12"/>
    </row>
    <row r="401" spans="32:34" s="1" customFormat="1" ht="13.5">
      <c r="AF401" s="12"/>
      <c r="AG401" s="12"/>
      <c r="AH401" s="12"/>
    </row>
    <row r="402" spans="32:34" s="1" customFormat="1" ht="13.5">
      <c r="AF402" s="12"/>
      <c r="AG402" s="12"/>
      <c r="AH402" s="12"/>
    </row>
    <row r="403" spans="32:34" s="1" customFormat="1" ht="13.5">
      <c r="AF403" s="12"/>
      <c r="AG403" s="12"/>
      <c r="AH403" s="12"/>
    </row>
    <row r="404" spans="32:34" s="1" customFormat="1" ht="13.5">
      <c r="AF404" s="12"/>
      <c r="AG404" s="12"/>
      <c r="AH404" s="12"/>
    </row>
    <row r="405" spans="32:34" s="1" customFormat="1" ht="13.5">
      <c r="AF405" s="12"/>
      <c r="AG405" s="12"/>
      <c r="AH405" s="12"/>
    </row>
    <row r="406" spans="32:34" s="1" customFormat="1" ht="13.5">
      <c r="AF406" s="12"/>
      <c r="AG406" s="12"/>
      <c r="AH406" s="12"/>
    </row>
    <row r="407" spans="32:34" s="1" customFormat="1" ht="13.5">
      <c r="AF407" s="12"/>
      <c r="AG407" s="12"/>
      <c r="AH407" s="12"/>
    </row>
    <row r="408" spans="32:34" s="1" customFormat="1" ht="13.5">
      <c r="AF408" s="12"/>
      <c r="AG408" s="12"/>
      <c r="AH408" s="12"/>
    </row>
    <row r="409" spans="32:34" s="1" customFormat="1" ht="13.5">
      <c r="AF409" s="12"/>
      <c r="AG409" s="12"/>
      <c r="AH409" s="12"/>
    </row>
    <row r="410" spans="32:34" s="1" customFormat="1" ht="13.5">
      <c r="AF410" s="12"/>
      <c r="AG410" s="12"/>
      <c r="AH410" s="12"/>
    </row>
    <row r="411" spans="32:34" s="1" customFormat="1" ht="13.5">
      <c r="AF411" s="12"/>
      <c r="AG411" s="12"/>
      <c r="AH411" s="12"/>
    </row>
    <row r="412" spans="32:34" s="1" customFormat="1" ht="13.5">
      <c r="AF412" s="12"/>
      <c r="AG412" s="12"/>
      <c r="AH412" s="12"/>
    </row>
    <row r="413" spans="32:34" s="1" customFormat="1" ht="13.5">
      <c r="AF413" s="12"/>
      <c r="AG413" s="12"/>
      <c r="AH413" s="12"/>
    </row>
    <row r="414" spans="32:34" s="1" customFormat="1" ht="13.5">
      <c r="AF414" s="12"/>
      <c r="AG414" s="12"/>
      <c r="AH414" s="12"/>
    </row>
    <row r="415" spans="32:34" s="1" customFormat="1" ht="13.5">
      <c r="AF415" s="12"/>
      <c r="AG415" s="12"/>
      <c r="AH415" s="12"/>
    </row>
    <row r="416" spans="32:34" s="1" customFormat="1" ht="13.5">
      <c r="AF416" s="12"/>
      <c r="AG416" s="12"/>
      <c r="AH416" s="12"/>
    </row>
    <row r="417" spans="32:34" s="1" customFormat="1" ht="13.5">
      <c r="AF417" s="12"/>
      <c r="AG417" s="12"/>
      <c r="AH417" s="12"/>
    </row>
    <row r="418" spans="32:34" s="1" customFormat="1" ht="13.5">
      <c r="AF418" s="12"/>
      <c r="AG418" s="12"/>
      <c r="AH418" s="12"/>
    </row>
    <row r="419" spans="32:34" s="1" customFormat="1" ht="13.5">
      <c r="AF419" s="12"/>
      <c r="AG419" s="12"/>
      <c r="AH419" s="12"/>
    </row>
    <row r="420" spans="32:34" s="1" customFormat="1" ht="13.5">
      <c r="AF420" s="12"/>
      <c r="AG420" s="12"/>
      <c r="AH420" s="12"/>
    </row>
    <row r="421" spans="32:34" s="1" customFormat="1" ht="13.5">
      <c r="AF421" s="12"/>
      <c r="AG421" s="12"/>
      <c r="AH421" s="12"/>
    </row>
    <row r="422" spans="32:34" s="1" customFormat="1" ht="13.5">
      <c r="AF422" s="12"/>
      <c r="AG422" s="12"/>
      <c r="AH422" s="12"/>
    </row>
    <row r="423" spans="32:34" s="1" customFormat="1" ht="13.5">
      <c r="AF423" s="12"/>
      <c r="AG423" s="12"/>
      <c r="AH423" s="12"/>
    </row>
    <row r="424" spans="32:34" s="1" customFormat="1" ht="13.5">
      <c r="AF424" s="12"/>
      <c r="AG424" s="12"/>
      <c r="AH424" s="12"/>
    </row>
    <row r="425" spans="32:34" s="1" customFormat="1" ht="13.5">
      <c r="AF425" s="12"/>
      <c r="AG425" s="12"/>
      <c r="AH425" s="12"/>
    </row>
    <row r="426" spans="32:34" s="1" customFormat="1" ht="13.5">
      <c r="AF426" s="12"/>
      <c r="AG426" s="12"/>
      <c r="AH426" s="12"/>
    </row>
    <row r="427" spans="32:34" s="1" customFormat="1" ht="13.5">
      <c r="AF427" s="12"/>
      <c r="AG427" s="12"/>
      <c r="AH427" s="12"/>
    </row>
    <row r="428" spans="32:34" s="1" customFormat="1" ht="13.5">
      <c r="AF428" s="12"/>
      <c r="AG428" s="12"/>
      <c r="AH428" s="12"/>
    </row>
    <row r="429" spans="32:34" s="1" customFormat="1" ht="13.5">
      <c r="AF429" s="12"/>
      <c r="AG429" s="12"/>
      <c r="AH429" s="12"/>
    </row>
    <row r="430" spans="32:34" s="1" customFormat="1" ht="13.5">
      <c r="AF430" s="12"/>
      <c r="AG430" s="12"/>
      <c r="AH430" s="12"/>
    </row>
    <row r="431" spans="32:34" s="1" customFormat="1" ht="13.5">
      <c r="AF431" s="12"/>
      <c r="AG431" s="12"/>
      <c r="AH431" s="12"/>
    </row>
    <row r="432" spans="32:34" s="1" customFormat="1" ht="13.5">
      <c r="AF432" s="12"/>
      <c r="AG432" s="12"/>
      <c r="AH432" s="12"/>
    </row>
    <row r="433" spans="32:34" s="1" customFormat="1" ht="13.5">
      <c r="AF433" s="12"/>
      <c r="AG433" s="12"/>
      <c r="AH433" s="12"/>
    </row>
    <row r="434" spans="32:34" s="1" customFormat="1" ht="13.5">
      <c r="AF434" s="12"/>
      <c r="AG434" s="12"/>
      <c r="AH434" s="12"/>
    </row>
    <row r="435" spans="32:34" s="1" customFormat="1" ht="13.5">
      <c r="AF435" s="12"/>
      <c r="AG435" s="12"/>
      <c r="AH435" s="12"/>
    </row>
    <row r="436" spans="32:34" s="1" customFormat="1" ht="13.5">
      <c r="AF436" s="12"/>
      <c r="AG436" s="12"/>
      <c r="AH436" s="12"/>
    </row>
    <row r="437" spans="32:34" s="1" customFormat="1" ht="13.5">
      <c r="AF437" s="12"/>
      <c r="AG437" s="12"/>
      <c r="AH437" s="12"/>
    </row>
    <row r="438" spans="32:34" s="1" customFormat="1" ht="13.5">
      <c r="AF438" s="12"/>
      <c r="AG438" s="12"/>
      <c r="AH438" s="12"/>
    </row>
    <row r="439" spans="32:34" s="1" customFormat="1" ht="13.5">
      <c r="AF439" s="12"/>
      <c r="AG439" s="12"/>
      <c r="AH439" s="12"/>
    </row>
    <row r="440" spans="32:34" s="1" customFormat="1" ht="13.5">
      <c r="AF440" s="12"/>
      <c r="AG440" s="12"/>
      <c r="AH440" s="12"/>
    </row>
    <row r="441" spans="32:34" s="1" customFormat="1" ht="13.5">
      <c r="AF441" s="12"/>
      <c r="AG441" s="12"/>
      <c r="AH441" s="12"/>
    </row>
    <row r="442" spans="32:34" s="1" customFormat="1" ht="13.5">
      <c r="AF442" s="12"/>
      <c r="AG442" s="12"/>
      <c r="AH442" s="12"/>
    </row>
    <row r="443" spans="32:34" s="1" customFormat="1" ht="13.5">
      <c r="AF443" s="12"/>
      <c r="AG443" s="12"/>
      <c r="AH443" s="12"/>
    </row>
    <row r="444" spans="32:34" s="1" customFormat="1" ht="13.5">
      <c r="AF444" s="12"/>
      <c r="AG444" s="12"/>
      <c r="AH444" s="12"/>
    </row>
    <row r="445" spans="32:34" s="1" customFormat="1" ht="13.5">
      <c r="AF445" s="12"/>
      <c r="AG445" s="12"/>
      <c r="AH445" s="12"/>
    </row>
    <row r="446" spans="32:34" s="1" customFormat="1" ht="13.5">
      <c r="AF446" s="12"/>
      <c r="AG446" s="12"/>
      <c r="AH446" s="12"/>
    </row>
    <row r="447" spans="32:34" s="1" customFormat="1" ht="13.5">
      <c r="AF447" s="12"/>
      <c r="AG447" s="12"/>
      <c r="AH447" s="12"/>
    </row>
    <row r="448" spans="32:34" s="1" customFormat="1" ht="13.5">
      <c r="AF448" s="12"/>
      <c r="AG448" s="12"/>
      <c r="AH448" s="12"/>
    </row>
    <row r="449" spans="32:34" s="1" customFormat="1" ht="13.5">
      <c r="AF449" s="12"/>
      <c r="AG449" s="12"/>
      <c r="AH449" s="12"/>
    </row>
    <row r="450" spans="32:34" s="1" customFormat="1" ht="13.5">
      <c r="AF450" s="12"/>
      <c r="AG450" s="12"/>
      <c r="AH450" s="12"/>
    </row>
    <row r="451" spans="32:34" s="1" customFormat="1" ht="13.5">
      <c r="AF451" s="12"/>
      <c r="AG451" s="12"/>
      <c r="AH451" s="12"/>
    </row>
    <row r="452" spans="32:34" s="1" customFormat="1" ht="13.5">
      <c r="AF452" s="12"/>
      <c r="AG452" s="12"/>
      <c r="AH452" s="12"/>
    </row>
    <row r="453" spans="32:34" s="1" customFormat="1" ht="13.5">
      <c r="AF453" s="12"/>
      <c r="AG453" s="12"/>
      <c r="AH453" s="12"/>
    </row>
    <row r="454" spans="32:34" s="1" customFormat="1" ht="13.5">
      <c r="AF454" s="12"/>
      <c r="AG454" s="12"/>
      <c r="AH454" s="12"/>
    </row>
    <row r="455" spans="32:34" s="1" customFormat="1" ht="13.5">
      <c r="AF455" s="12"/>
      <c r="AG455" s="12"/>
      <c r="AH455" s="12"/>
    </row>
    <row r="456" spans="32:34" s="1" customFormat="1" ht="13.5">
      <c r="AF456" s="12"/>
      <c r="AG456" s="12"/>
      <c r="AH456" s="12"/>
    </row>
    <row r="457" spans="32:34" s="1" customFormat="1" ht="13.5">
      <c r="AF457" s="12"/>
      <c r="AG457" s="12"/>
      <c r="AH457" s="12"/>
    </row>
    <row r="458" spans="32:34" s="1" customFormat="1" ht="13.5">
      <c r="AF458" s="12"/>
      <c r="AG458" s="12"/>
      <c r="AH458" s="12"/>
    </row>
    <row r="459" spans="32:34" s="1" customFormat="1" ht="13.5">
      <c r="AF459" s="12"/>
      <c r="AG459" s="12"/>
      <c r="AH459" s="12"/>
    </row>
    <row r="460" spans="32:34" s="1" customFormat="1" ht="13.5">
      <c r="AF460" s="12"/>
      <c r="AG460" s="12"/>
      <c r="AH460" s="12"/>
    </row>
    <row r="461" spans="32:34" s="1" customFormat="1" ht="13.5">
      <c r="AF461" s="12"/>
      <c r="AG461" s="12"/>
      <c r="AH461" s="12"/>
    </row>
    <row r="462" spans="32:34" s="1" customFormat="1" ht="13.5">
      <c r="AF462" s="12"/>
      <c r="AG462" s="12"/>
      <c r="AH462" s="12"/>
    </row>
    <row r="463" spans="32:34" s="1" customFormat="1" ht="13.5">
      <c r="AF463" s="12"/>
      <c r="AG463" s="12"/>
      <c r="AH463" s="12"/>
    </row>
    <row r="464" spans="32:34" s="1" customFormat="1" ht="13.5">
      <c r="AF464" s="12"/>
      <c r="AG464" s="12"/>
      <c r="AH464" s="12"/>
    </row>
    <row r="465" spans="32:34" s="1" customFormat="1" ht="13.5">
      <c r="AF465" s="12"/>
      <c r="AG465" s="12"/>
      <c r="AH465" s="12"/>
    </row>
    <row r="466" spans="32:34" s="1" customFormat="1" ht="13.5">
      <c r="AF466" s="12"/>
      <c r="AG466" s="12"/>
      <c r="AH466" s="12"/>
    </row>
    <row r="467" spans="32:34" s="1" customFormat="1" ht="13.5">
      <c r="AF467" s="12"/>
      <c r="AG467" s="12"/>
      <c r="AH467" s="12"/>
    </row>
    <row r="468" spans="32:34" s="1" customFormat="1" ht="13.5">
      <c r="AF468" s="12"/>
      <c r="AG468" s="12"/>
      <c r="AH468" s="12"/>
    </row>
    <row r="469" spans="32:34" s="1" customFormat="1" ht="13.5">
      <c r="AF469" s="12"/>
      <c r="AG469" s="12"/>
      <c r="AH469" s="12"/>
    </row>
    <row r="470" spans="32:34" s="1" customFormat="1" ht="13.5">
      <c r="AF470" s="12"/>
      <c r="AG470" s="12"/>
      <c r="AH470" s="12"/>
    </row>
    <row r="471" spans="32:34" s="1" customFormat="1" ht="13.5">
      <c r="AF471" s="12"/>
      <c r="AG471" s="12"/>
      <c r="AH471" s="12"/>
    </row>
    <row r="472" spans="32:34" s="1" customFormat="1" ht="13.5">
      <c r="AF472" s="12"/>
      <c r="AG472" s="12"/>
      <c r="AH472" s="12"/>
    </row>
    <row r="473" spans="32:34" s="1" customFormat="1" ht="13.5">
      <c r="AF473" s="12"/>
      <c r="AG473" s="12"/>
      <c r="AH473" s="12"/>
    </row>
    <row r="474" spans="32:34" s="1" customFormat="1" ht="13.5">
      <c r="AF474" s="12"/>
      <c r="AG474" s="12"/>
      <c r="AH474" s="12"/>
    </row>
    <row r="475" spans="32:34" s="1" customFormat="1" ht="13.5">
      <c r="AF475" s="12"/>
      <c r="AG475" s="12"/>
      <c r="AH475" s="12"/>
    </row>
    <row r="476" spans="32:34" s="1" customFormat="1" ht="13.5">
      <c r="AF476" s="12"/>
      <c r="AG476" s="12"/>
      <c r="AH476" s="12"/>
    </row>
    <row r="477" spans="32:34" s="1" customFormat="1" ht="13.5">
      <c r="AF477" s="12"/>
      <c r="AG477" s="12"/>
      <c r="AH477" s="12"/>
    </row>
    <row r="478" spans="32:34" s="1" customFormat="1" ht="13.5">
      <c r="AF478" s="12"/>
      <c r="AG478" s="12"/>
      <c r="AH478" s="12"/>
    </row>
    <row r="479" spans="32:34" s="1" customFormat="1" ht="13.5">
      <c r="AF479" s="12"/>
      <c r="AG479" s="12"/>
      <c r="AH479" s="12"/>
    </row>
    <row r="480" spans="32:34" s="1" customFormat="1" ht="13.5">
      <c r="AF480" s="12"/>
      <c r="AG480" s="12"/>
      <c r="AH480" s="12"/>
    </row>
    <row r="481" spans="32:34" s="1" customFormat="1" ht="13.5">
      <c r="AF481" s="12"/>
      <c r="AG481" s="12"/>
      <c r="AH481" s="12"/>
    </row>
    <row r="482" spans="32:34" s="1" customFormat="1" ht="13.5">
      <c r="AF482" s="12"/>
      <c r="AG482" s="12"/>
      <c r="AH482" s="12"/>
    </row>
    <row r="483" spans="32:34" s="1" customFormat="1" ht="13.5">
      <c r="AF483" s="12"/>
      <c r="AG483" s="12"/>
      <c r="AH483" s="12"/>
    </row>
    <row r="484" spans="32:34" s="1" customFormat="1" ht="13.5">
      <c r="AF484" s="12"/>
      <c r="AG484" s="12"/>
      <c r="AH484" s="12"/>
    </row>
    <row r="485" spans="32:34" s="1" customFormat="1" ht="13.5">
      <c r="AF485" s="12"/>
      <c r="AG485" s="12"/>
      <c r="AH485" s="12"/>
    </row>
    <row r="486" spans="32:34" s="1" customFormat="1" ht="13.5">
      <c r="AF486" s="12"/>
      <c r="AG486" s="12"/>
      <c r="AH486" s="12"/>
    </row>
    <row r="487" spans="32:34" s="1" customFormat="1" ht="13.5">
      <c r="AF487" s="12"/>
      <c r="AG487" s="12"/>
      <c r="AH487" s="12"/>
    </row>
    <row r="488" spans="32:34" s="1" customFormat="1" ht="13.5">
      <c r="AF488" s="12"/>
      <c r="AG488" s="12"/>
      <c r="AH488" s="12"/>
    </row>
    <row r="489" spans="32:34" s="1" customFormat="1" ht="13.5">
      <c r="AF489" s="12"/>
      <c r="AG489" s="12"/>
      <c r="AH489" s="12"/>
    </row>
    <row r="490" spans="32:34" s="1" customFormat="1" ht="13.5">
      <c r="AF490" s="12"/>
      <c r="AG490" s="12"/>
      <c r="AH490" s="12"/>
    </row>
    <row r="491" spans="32:34" s="1" customFormat="1" ht="13.5">
      <c r="AF491" s="12"/>
      <c r="AG491" s="12"/>
      <c r="AH491" s="12"/>
    </row>
    <row r="492" spans="32:34" s="1" customFormat="1" ht="13.5">
      <c r="AF492" s="12"/>
      <c r="AG492" s="12"/>
      <c r="AH492" s="12"/>
    </row>
    <row r="493" spans="32:34" s="1" customFormat="1" ht="13.5">
      <c r="AF493" s="12"/>
      <c r="AG493" s="12"/>
      <c r="AH493" s="12"/>
    </row>
    <row r="494" spans="32:34" s="1" customFormat="1" ht="13.5">
      <c r="AF494" s="12"/>
      <c r="AG494" s="12"/>
      <c r="AH494" s="12"/>
    </row>
    <row r="495" spans="32:34" s="1" customFormat="1" ht="13.5">
      <c r="AF495" s="12"/>
      <c r="AG495" s="12"/>
      <c r="AH495" s="12"/>
    </row>
    <row r="496" spans="32:34" s="1" customFormat="1" ht="13.5">
      <c r="AF496" s="12"/>
      <c r="AG496" s="12"/>
      <c r="AH496" s="12"/>
    </row>
    <row r="497" spans="32:34" s="1" customFormat="1" ht="13.5">
      <c r="AF497" s="12"/>
      <c r="AG497" s="12"/>
      <c r="AH497" s="12"/>
    </row>
    <row r="498" spans="32:34" s="1" customFormat="1" ht="13.5">
      <c r="AF498" s="12"/>
      <c r="AG498" s="12"/>
      <c r="AH498" s="12"/>
    </row>
    <row r="499" spans="32:34" s="1" customFormat="1" ht="13.5">
      <c r="AF499" s="12"/>
      <c r="AG499" s="12"/>
      <c r="AH499" s="12"/>
    </row>
    <row r="500" spans="32:34" s="1" customFormat="1" ht="13.5">
      <c r="AF500" s="12"/>
      <c r="AG500" s="12"/>
      <c r="AH500" s="12"/>
    </row>
    <row r="501" spans="32:34" s="1" customFormat="1" ht="13.5">
      <c r="AF501" s="12"/>
      <c r="AG501" s="12"/>
      <c r="AH501" s="12"/>
    </row>
    <row r="502" spans="32:34" s="1" customFormat="1" ht="13.5">
      <c r="AF502" s="12"/>
      <c r="AG502" s="12"/>
      <c r="AH502" s="12"/>
    </row>
    <row r="503" spans="32:34" s="1" customFormat="1" ht="13.5">
      <c r="AF503" s="12"/>
      <c r="AG503" s="12"/>
      <c r="AH503" s="12"/>
    </row>
    <row r="504" spans="32:34" s="1" customFormat="1" ht="13.5">
      <c r="AF504" s="12"/>
      <c r="AG504" s="12"/>
      <c r="AH504" s="12"/>
    </row>
    <row r="505" spans="32:34" s="1" customFormat="1" ht="13.5">
      <c r="AF505" s="12"/>
      <c r="AG505" s="12"/>
      <c r="AH505" s="12"/>
    </row>
    <row r="506" spans="32:34" s="1" customFormat="1" ht="13.5">
      <c r="AF506" s="12"/>
      <c r="AG506" s="12"/>
      <c r="AH506" s="12"/>
    </row>
    <row r="507" spans="32:34" s="1" customFormat="1" ht="13.5">
      <c r="AF507" s="12"/>
      <c r="AG507" s="12"/>
      <c r="AH507" s="12"/>
    </row>
    <row r="508" spans="32:34" s="1" customFormat="1" ht="13.5">
      <c r="AF508" s="12"/>
      <c r="AG508" s="12"/>
      <c r="AH508" s="12"/>
    </row>
    <row r="509" spans="32:34" s="1" customFormat="1" ht="13.5">
      <c r="AF509" s="12"/>
      <c r="AG509" s="12"/>
      <c r="AH509" s="12"/>
    </row>
    <row r="510" spans="32:34" s="1" customFormat="1" ht="13.5">
      <c r="AF510" s="12"/>
      <c r="AG510" s="12"/>
      <c r="AH510" s="12"/>
    </row>
    <row r="511" spans="32:34" s="1" customFormat="1" ht="13.5">
      <c r="AF511" s="12"/>
      <c r="AG511" s="12"/>
      <c r="AH511" s="12"/>
    </row>
    <row r="512" spans="32:34" s="1" customFormat="1" ht="13.5">
      <c r="AF512" s="12"/>
      <c r="AG512" s="12"/>
      <c r="AH512" s="12"/>
    </row>
    <row r="513" ht="13.5">
      <c r="B513" s="1"/>
    </row>
  </sheetData>
  <sheetProtection/>
  <mergeCells count="22">
    <mergeCell ref="X1:Y1"/>
    <mergeCell ref="E5:I5"/>
    <mergeCell ref="B3:B6"/>
    <mergeCell ref="C6:D6"/>
    <mergeCell ref="E6:I6"/>
    <mergeCell ref="AA1:AE1"/>
    <mergeCell ref="X2:Y2"/>
    <mergeCell ref="X3:Y3"/>
    <mergeCell ref="X4:Y4"/>
    <mergeCell ref="C3:D3"/>
    <mergeCell ref="K3:L3"/>
    <mergeCell ref="M3:Q3"/>
    <mergeCell ref="E3:I3"/>
    <mergeCell ref="C4:D4"/>
    <mergeCell ref="E4:I4"/>
    <mergeCell ref="T8:U8"/>
    <mergeCell ref="B9:E9"/>
    <mergeCell ref="X5:Y5"/>
    <mergeCell ref="X7:Y7"/>
    <mergeCell ref="X6:Y6"/>
    <mergeCell ref="V8:Y8"/>
    <mergeCell ref="C5:D5"/>
  </mergeCells>
  <conditionalFormatting sqref="E3:I6">
    <cfRule type="cellIs" priority="2" dxfId="0" operator="equal" stopIfTrue="1">
      <formula>""</formula>
    </cfRule>
  </conditionalFormatting>
  <conditionalFormatting sqref="F9">
    <cfRule type="cellIs" priority="3" dxfId="3" operator="equal" stopIfTrue="1">
      <formula>"未"</formula>
    </cfRule>
  </conditionalFormatting>
  <conditionalFormatting sqref="M3:Q3">
    <cfRule type="cellIs" priority="1" dxfId="0" operator="equal" stopIfTrue="1">
      <formula>""</formula>
    </cfRule>
  </conditionalFormatting>
  <dataValidations count="10">
    <dataValidation type="list" allowBlank="1" showInputMessage="1" showErrorMessage="1" sqref="G11:G131">
      <formula1>$C$132:$C$143</formula1>
    </dataValidation>
    <dataValidation type="list" allowBlank="1" showInputMessage="1" showErrorMessage="1" sqref="H11:H131">
      <formula1>$D$132:$D$134</formula1>
    </dataValidation>
    <dataValidation type="list" allowBlank="1" showInputMessage="1" showErrorMessage="1" sqref="N11:N131 X11:X131 S11:S131">
      <formula1>$E$132:$E$133</formula1>
    </dataValidation>
    <dataValidation type="list" allowBlank="1" showInputMessage="1" showErrorMessage="1" sqref="AA11:AA131">
      <formula1>$F$132:$F$133</formula1>
    </dataValidation>
    <dataValidation type="list" allowBlank="1" showInputMessage="1" showErrorMessage="1" sqref="AB11:AB131">
      <formula1>$G$132:$G$133</formula1>
    </dataValidation>
    <dataValidation type="list" allowBlank="1" showInputMessage="1" showErrorMessage="1" sqref="AC11:AC131">
      <formula1>$H$132:$H$133</formula1>
    </dataValidation>
    <dataValidation type="list" allowBlank="1" showInputMessage="1" showErrorMessage="1" sqref="AD11:AD131">
      <formula1>$L$132:$L$133</formula1>
    </dataValidation>
    <dataValidation type="list" allowBlank="1" showInputMessage="1" showErrorMessage="1" sqref="I11:I130">
      <formula1>$K$132:$K$181</formula1>
    </dataValidation>
    <dataValidation type="list" allowBlank="1" showInputMessage="1" showErrorMessage="1" sqref="E3:I3">
      <formula1>$I$132:$I$140</formula1>
    </dataValidation>
    <dataValidation type="list" allowBlank="1" showInputMessage="1" showErrorMessage="1" sqref="O11:O131 T11:T131 J11:J130">
      <formula1>$B$132:$B$166</formula1>
    </dataValidation>
  </dataValidations>
  <printOptions/>
  <pageMargins left="0.5905511811023623" right="0.5905511811023623" top="0.7874015748031497" bottom="0.5905511811023623" header="0.5118110236220472" footer="0.31496062992125984"/>
  <pageSetup fitToHeight="6" fitToWidth="1" horizontalDpi="300" verticalDpi="300" orientation="landscape" paperSize="9" scale="82" r:id="rId4"/>
  <headerFooter alignWithMargins="0">
    <oddHeader>&amp;L姫路陸上競技選手権　出場申込書</oddHeader>
    <oddFooter>&amp;C&amp;P&amp;R&amp;D　&amp;T</oddFooter>
  </headerFooter>
  <ignoredErrors>
    <ignoredError sqref="J3" evalErro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F50"/>
  <sheetViews>
    <sheetView zoomScalePageLayoutView="0" workbookViewId="0" topLeftCell="A25">
      <selection activeCell="B10" sqref="B10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9" width="24.125" style="0" bestFit="1" customWidth="1"/>
  </cols>
  <sheetData>
    <row r="2" spans="1:6" ht="13.5">
      <c r="A2" t="s">
        <v>98</v>
      </c>
      <c r="B2" t="s">
        <v>99</v>
      </c>
      <c r="C2">
        <v>2</v>
      </c>
      <c r="E2" t="s">
        <v>11</v>
      </c>
      <c r="F2">
        <v>28</v>
      </c>
    </row>
    <row r="3" spans="1:3" ht="13.5">
      <c r="A3" t="s">
        <v>100</v>
      </c>
      <c r="B3" t="s">
        <v>101</v>
      </c>
      <c r="C3">
        <v>3</v>
      </c>
    </row>
    <row r="4" spans="1:6" ht="13.5">
      <c r="A4" t="s">
        <v>102</v>
      </c>
      <c r="B4" t="s">
        <v>103</v>
      </c>
      <c r="C4">
        <v>5</v>
      </c>
      <c r="E4" t="s">
        <v>67</v>
      </c>
      <c r="F4">
        <v>25</v>
      </c>
    </row>
    <row r="5" spans="1:6" ht="13.5">
      <c r="A5" t="s">
        <v>104</v>
      </c>
      <c r="B5" t="s">
        <v>105</v>
      </c>
      <c r="C5">
        <v>6</v>
      </c>
      <c r="E5" t="s">
        <v>68</v>
      </c>
      <c r="F5">
        <v>26</v>
      </c>
    </row>
    <row r="6" spans="1:6" ht="13.5">
      <c r="A6" t="s">
        <v>106</v>
      </c>
      <c r="B6" t="s">
        <v>107</v>
      </c>
      <c r="C6">
        <v>8</v>
      </c>
      <c r="E6" t="s">
        <v>69</v>
      </c>
      <c r="F6">
        <v>27</v>
      </c>
    </row>
    <row r="7" spans="1:6" ht="13.5">
      <c r="A7" t="s">
        <v>160</v>
      </c>
      <c r="B7" t="s">
        <v>171</v>
      </c>
      <c r="C7">
        <v>10</v>
      </c>
      <c r="E7" t="s">
        <v>70</v>
      </c>
      <c r="F7">
        <v>29</v>
      </c>
    </row>
    <row r="8" spans="1:6" ht="13.5">
      <c r="A8" t="s">
        <v>170</v>
      </c>
      <c r="B8" t="s">
        <v>108</v>
      </c>
      <c r="C8">
        <v>11</v>
      </c>
      <c r="E8" t="s">
        <v>71</v>
      </c>
      <c r="F8">
        <v>30</v>
      </c>
    </row>
    <row r="9" spans="1:3" ht="13.5">
      <c r="A9" t="s">
        <v>161</v>
      </c>
      <c r="B9" t="s">
        <v>109</v>
      </c>
      <c r="C9">
        <v>34</v>
      </c>
    </row>
    <row r="10" spans="1:6" ht="13.5">
      <c r="A10" t="s">
        <v>162</v>
      </c>
      <c r="B10" t="s">
        <v>110</v>
      </c>
      <c r="C10">
        <v>44</v>
      </c>
      <c r="E10" t="s">
        <v>43</v>
      </c>
      <c r="F10">
        <v>1</v>
      </c>
    </row>
    <row r="11" spans="1:6" ht="13.5">
      <c r="A11" t="s">
        <v>128</v>
      </c>
      <c r="B11" t="s">
        <v>111</v>
      </c>
      <c r="C11">
        <v>37</v>
      </c>
      <c r="E11" t="s">
        <v>44</v>
      </c>
      <c r="F11">
        <v>2</v>
      </c>
    </row>
    <row r="12" spans="1:6" ht="13.5">
      <c r="A12" t="s">
        <v>129</v>
      </c>
      <c r="B12" t="s">
        <v>112</v>
      </c>
      <c r="C12">
        <v>46</v>
      </c>
      <c r="E12" t="s">
        <v>45</v>
      </c>
      <c r="F12">
        <v>3</v>
      </c>
    </row>
    <row r="13" spans="1:6" ht="13.5">
      <c r="A13" t="s">
        <v>155</v>
      </c>
      <c r="B13" t="s">
        <v>113</v>
      </c>
      <c r="C13">
        <v>53</v>
      </c>
      <c r="E13" t="s">
        <v>46</v>
      </c>
      <c r="F13">
        <v>4</v>
      </c>
    </row>
    <row r="14" spans="1:6" ht="13.5">
      <c r="A14" t="s">
        <v>114</v>
      </c>
      <c r="B14" t="s">
        <v>115</v>
      </c>
      <c r="C14">
        <v>61</v>
      </c>
      <c r="E14" t="s">
        <v>47</v>
      </c>
      <c r="F14">
        <v>5</v>
      </c>
    </row>
    <row r="15" spans="1:6" ht="13.5">
      <c r="A15" t="s">
        <v>130</v>
      </c>
      <c r="B15" t="s">
        <v>116</v>
      </c>
      <c r="C15">
        <v>71</v>
      </c>
      <c r="E15" t="s">
        <v>48</v>
      </c>
      <c r="F15">
        <v>6</v>
      </c>
    </row>
    <row r="16" spans="1:6" ht="13.5">
      <c r="A16" t="s">
        <v>178</v>
      </c>
      <c r="B16" t="s">
        <v>117</v>
      </c>
      <c r="C16">
        <v>72</v>
      </c>
      <c r="E16" t="s">
        <v>49</v>
      </c>
      <c r="F16">
        <v>7</v>
      </c>
    </row>
    <row r="17" spans="1:6" ht="13.5">
      <c r="A17" t="s">
        <v>131</v>
      </c>
      <c r="B17" t="s">
        <v>118</v>
      </c>
      <c r="C17">
        <v>73</v>
      </c>
      <c r="E17" t="s">
        <v>50</v>
      </c>
      <c r="F17">
        <v>8</v>
      </c>
    </row>
    <row r="18" spans="1:6" ht="13.5">
      <c r="A18" t="s">
        <v>132</v>
      </c>
      <c r="B18" t="s">
        <v>119</v>
      </c>
      <c r="C18">
        <v>74</v>
      </c>
      <c r="E18" t="s">
        <v>51</v>
      </c>
      <c r="F18">
        <v>9</v>
      </c>
    </row>
    <row r="19" spans="1:6" ht="13.5">
      <c r="A19" t="s">
        <v>172</v>
      </c>
      <c r="B19" t="s">
        <v>120</v>
      </c>
      <c r="C19">
        <v>81</v>
      </c>
      <c r="E19" t="s">
        <v>52</v>
      </c>
      <c r="F19">
        <v>10</v>
      </c>
    </row>
    <row r="20" spans="1:6" ht="13.5">
      <c r="A20" t="s">
        <v>173</v>
      </c>
      <c r="B20" t="s">
        <v>121</v>
      </c>
      <c r="C20">
        <v>84</v>
      </c>
      <c r="E20" t="s">
        <v>53</v>
      </c>
      <c r="F20">
        <v>11</v>
      </c>
    </row>
    <row r="21" spans="1:6" ht="13.5">
      <c r="A21" t="s">
        <v>174</v>
      </c>
      <c r="B21" t="s">
        <v>122</v>
      </c>
      <c r="C21">
        <v>86</v>
      </c>
      <c r="E21" t="s">
        <v>54</v>
      </c>
      <c r="F21">
        <v>12</v>
      </c>
    </row>
    <row r="22" spans="1:6" ht="13.5">
      <c r="A22" t="s">
        <v>175</v>
      </c>
      <c r="B22" t="s">
        <v>123</v>
      </c>
      <c r="C22">
        <v>88</v>
      </c>
      <c r="E22" t="s">
        <v>55</v>
      </c>
      <c r="F22">
        <v>13</v>
      </c>
    </row>
    <row r="23" spans="1:6" ht="13.5">
      <c r="A23" t="s">
        <v>176</v>
      </c>
      <c r="B23" t="s">
        <v>124</v>
      </c>
      <c r="C23">
        <v>89</v>
      </c>
      <c r="E23" t="s">
        <v>56</v>
      </c>
      <c r="F23">
        <v>14</v>
      </c>
    </row>
    <row r="24" spans="1:6" ht="13.5">
      <c r="A24" t="s">
        <v>177</v>
      </c>
      <c r="B24" t="s">
        <v>125</v>
      </c>
      <c r="C24">
        <v>94</v>
      </c>
      <c r="E24" t="s">
        <v>57</v>
      </c>
      <c r="F24">
        <v>15</v>
      </c>
    </row>
    <row r="25" spans="1:6" ht="13.5">
      <c r="A25" t="s">
        <v>133</v>
      </c>
      <c r="B25" t="s">
        <v>126</v>
      </c>
      <c r="C25">
        <v>92</v>
      </c>
      <c r="E25" t="s">
        <v>58</v>
      </c>
      <c r="F25">
        <v>16</v>
      </c>
    </row>
    <row r="26" spans="1:6" ht="13.5">
      <c r="A26" t="s">
        <v>134</v>
      </c>
      <c r="B26" t="s">
        <v>127</v>
      </c>
      <c r="C26">
        <v>93</v>
      </c>
      <c r="E26" t="s">
        <v>59</v>
      </c>
      <c r="F26">
        <v>17</v>
      </c>
    </row>
    <row r="27" spans="5:6" ht="13.5">
      <c r="E27" t="s">
        <v>60</v>
      </c>
      <c r="F27">
        <v>18</v>
      </c>
    </row>
    <row r="28" spans="5:6" ht="13.5">
      <c r="E28" t="s">
        <v>61</v>
      </c>
      <c r="F28">
        <v>19</v>
      </c>
    </row>
    <row r="29" spans="5:6" ht="13.5">
      <c r="E29" t="s">
        <v>62</v>
      </c>
      <c r="F29">
        <v>20</v>
      </c>
    </row>
    <row r="30" spans="5:6" ht="13.5">
      <c r="E30" t="s">
        <v>63</v>
      </c>
      <c r="F30">
        <v>21</v>
      </c>
    </row>
    <row r="31" spans="5:6" ht="13.5">
      <c r="E31" t="s">
        <v>64</v>
      </c>
      <c r="F31">
        <v>22</v>
      </c>
    </row>
    <row r="32" spans="5:6" ht="13.5">
      <c r="E32" t="s">
        <v>65</v>
      </c>
      <c r="F32">
        <v>23</v>
      </c>
    </row>
    <row r="33" spans="5:6" ht="13.5">
      <c r="E33" t="s">
        <v>66</v>
      </c>
      <c r="F33">
        <v>24</v>
      </c>
    </row>
    <row r="34" spans="5:6" ht="13.5">
      <c r="E34" t="s">
        <v>72</v>
      </c>
      <c r="F34">
        <v>31</v>
      </c>
    </row>
    <row r="35" spans="5:6" ht="13.5">
      <c r="E35" t="s">
        <v>73</v>
      </c>
      <c r="F35">
        <v>32</v>
      </c>
    </row>
    <row r="36" spans="5:6" ht="13.5">
      <c r="E36" t="s">
        <v>74</v>
      </c>
      <c r="F36">
        <v>33</v>
      </c>
    </row>
    <row r="37" spans="5:6" ht="13.5">
      <c r="E37" t="s">
        <v>75</v>
      </c>
      <c r="F37">
        <v>34</v>
      </c>
    </row>
    <row r="38" spans="5:6" ht="13.5">
      <c r="E38" t="s">
        <v>76</v>
      </c>
      <c r="F38">
        <v>35</v>
      </c>
    </row>
    <row r="39" spans="5:6" ht="13.5">
      <c r="E39" t="s">
        <v>77</v>
      </c>
      <c r="F39">
        <v>36</v>
      </c>
    </row>
    <row r="40" spans="5:6" ht="13.5">
      <c r="E40" t="s">
        <v>78</v>
      </c>
      <c r="F40">
        <v>37</v>
      </c>
    </row>
    <row r="41" spans="5:6" ht="13.5">
      <c r="E41" t="s">
        <v>79</v>
      </c>
      <c r="F41">
        <v>38</v>
      </c>
    </row>
    <row r="42" spans="5:6" ht="13.5">
      <c r="E42" t="s">
        <v>80</v>
      </c>
      <c r="F42">
        <v>39</v>
      </c>
    </row>
    <row r="43" spans="5:6" ht="13.5">
      <c r="E43" t="s">
        <v>81</v>
      </c>
      <c r="F43">
        <v>40</v>
      </c>
    </row>
    <row r="44" spans="5:6" ht="13.5">
      <c r="E44" t="s">
        <v>82</v>
      </c>
      <c r="F44">
        <v>41</v>
      </c>
    </row>
    <row r="45" spans="5:6" ht="13.5">
      <c r="E45" t="s">
        <v>83</v>
      </c>
      <c r="F45">
        <v>42</v>
      </c>
    </row>
    <row r="46" spans="5:6" ht="13.5">
      <c r="E46" t="s">
        <v>84</v>
      </c>
      <c r="F46">
        <v>43</v>
      </c>
    </row>
    <row r="47" spans="5:6" ht="13.5">
      <c r="E47" t="s">
        <v>85</v>
      </c>
      <c r="F47">
        <v>44</v>
      </c>
    </row>
    <row r="48" spans="5:6" ht="13.5">
      <c r="E48" t="s">
        <v>86</v>
      </c>
      <c r="F48">
        <v>45</v>
      </c>
    </row>
    <row r="49" spans="5:6" ht="13.5">
      <c r="E49" t="s">
        <v>87</v>
      </c>
      <c r="F49">
        <v>46</v>
      </c>
    </row>
    <row r="50" spans="5:6" ht="13.5">
      <c r="E50" t="s">
        <v>88</v>
      </c>
      <c r="F50">
        <v>47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10.50390625" style="0" bestFit="1" customWidth="1"/>
    <col min="2" max="2" width="12.125" style="0" bestFit="1" customWidth="1"/>
    <col min="3" max="3" width="10.50390625" style="0" bestFit="1" customWidth="1"/>
    <col min="8" max="8" width="20.25390625" style="0" bestFit="1" customWidth="1"/>
    <col min="9" max="9" width="16.375" style="0" customWidth="1"/>
    <col min="10" max="10" width="17.375" style="0" customWidth="1"/>
    <col min="11" max="12" width="5.875" style="0" bestFit="1" customWidth="1"/>
    <col min="13" max="14" width="5.75390625" style="0" bestFit="1" customWidth="1"/>
    <col min="15" max="15" width="9.00390625" style="3" customWidth="1"/>
  </cols>
  <sheetData>
    <row r="1" spans="1:15" ht="13.5">
      <c r="A1">
        <f>Sheet1!B9</f>
      </c>
      <c r="B1">
        <f>Sheet1!F9</f>
        <v>0</v>
      </c>
      <c r="O1"/>
    </row>
    <row r="2" spans="1:15" ht="13.5">
      <c r="A2" t="s">
        <v>12</v>
      </c>
      <c r="B2" t="s">
        <v>13</v>
      </c>
      <c r="C2" t="s">
        <v>14</v>
      </c>
      <c r="D2" t="s">
        <v>15</v>
      </c>
      <c r="E2" t="s">
        <v>16</v>
      </c>
      <c r="F2" t="s">
        <v>17</v>
      </c>
      <c r="G2" t="s">
        <v>18</v>
      </c>
      <c r="H2" t="s">
        <v>19</v>
      </c>
      <c r="I2" t="s">
        <v>20</v>
      </c>
      <c r="J2" t="s">
        <v>21</v>
      </c>
      <c r="K2" t="s">
        <v>33</v>
      </c>
      <c r="L2" t="s">
        <v>32</v>
      </c>
      <c r="M2" t="s">
        <v>31</v>
      </c>
      <c r="N2" t="s">
        <v>30</v>
      </c>
      <c r="O2" s="3" t="s">
        <v>42</v>
      </c>
    </row>
    <row r="3" spans="1:15" s="2" customFormat="1" ht="13.5">
      <c r="A3" s="2">
        <f>IF(B3="","",D3*100000000+E3*1000000+360000+G3)</f>
      </c>
      <c r="B3" s="2">
        <f>IF(Sheet1!C11="","",IF(Sheet1!Z11=2,Sheet1!C11&amp;"      "&amp;Sheet1!D11&amp;" "&amp;Sheet1!G11,IF(Sheet1!Z11=3,Sheet1!C11&amp;"    "&amp;Sheet1!D11&amp;" "&amp;Sheet1!G11,IF(Sheet1!Z11=4,Sheet1!C11&amp;"  "&amp;Sheet1!D11&amp;" "&amp;Sheet1!G11,IF(Sheet1!Z11&gt;=5,Sheet1!C11&amp;Sheet1!D11&amp;"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IF(Sheet1!I11="","",VLOOKUP(Sheet1!I11,Sheet2!$E$2:$F$50,2,FALSE))</f>
      </c>
      <c r="F3" s="2">
        <f>IF(B3="","",Sheet1!$E$4)</f>
      </c>
      <c r="G3" s="2">
        <f>IF(Sheet1!B11="","",VALUE(Sheet1!B11))</f>
      </c>
      <c r="H3" s="2">
        <f>IF(Sheet1!J11="","",IF(VLOOKUP(Sheet1!J11,Sheet2!$A$2:$C$44,3,FALSE)&gt;=71,VLOOKUP(Sheet1!J11,Sheet2!$A$2:$C$44,2,FALSE)&amp;TEXT(Sheet1!L11,"00")&amp;TEXT(Sheet1!M11,"00"),VLOOKUP(Sheet1!J11,Sheet2!$A$2:$C$44,2,FALSE)&amp;TEXT(Sheet1!K11,"00")&amp;TEXT(Sheet1!L11,"00")&amp;IF(Sheet1!N11="手",TEXT(Sheet1!M11,"0"),TEXT(Sheet1!M11,"00"))))</f>
      </c>
      <c r="I3" s="2">
        <f>IF(Sheet1!O11="","",IF(VLOOKUP(Sheet1!O11,Sheet2!$A$2:$C$44,3,FALSE)&gt;=71,VLOOKUP(Sheet1!O11,Sheet2!$A$2:$C$44,2,FALSE)&amp;TEXT(Sheet1!Q11,"00")&amp;TEXT(Sheet1!R11,"00"),VLOOKUP(Sheet1!O11,Sheet2!$A$2:$C$44,2,FALSE)&amp;TEXT(Sheet1!P11,"00")&amp;TEXT(Sheet1!Q11,"00")&amp;IF(Sheet1!S11="手",TEXT(Sheet1!R11,"0"),TEXT(Sheet1!R11,"00"))))</f>
      </c>
      <c r="J3" s="2">
        <f>IF(Sheet1!T11="","",IF(VLOOKUP(Sheet1!T11,Sheet2!$A$2:$C$44,3,FALSE)&gt;=71,VLOOKUP(Sheet1!T11,Sheet2!$A$2:$C$44,2,FALSE)&amp;TEXT(Sheet1!V11,"00")&amp;TEXT(Sheet1!W11,"00"),VLOOKUP(Sheet1!T11,Sheet2!$A$2:$C$44,2,FALSE)&amp;TEXT(Sheet1!U11,"00")&amp;TEXT(Sheet1!V11,"00")&amp;IF(Sheet1!X11="手",TEXT(Sheet1!W11,"0"),TEXT(Sheet1!W11,"00"))))</f>
      </c>
      <c r="K3" s="2">
        <f>IF(Sheet1!AA11="","","●")</f>
      </c>
      <c r="L3" s="2">
        <f>IF(Sheet1!AB11="","","▲")</f>
      </c>
      <c r="M3" s="2">
        <f>IF(Sheet1!AC11="","","★")</f>
      </c>
      <c r="N3" s="2">
        <f>IF(Sheet1!AD11="","","▼")</f>
      </c>
      <c r="O3" s="2">
        <f>IF(Sheet1!AE11="","",Sheet1!AE11)</f>
      </c>
    </row>
    <row r="4" spans="1:15" s="2" customFormat="1" ht="13.5">
      <c r="A4" s="2">
        <f aca="true" t="shared" si="0" ref="A4:A67">IF(B4="","",D4*100000000+E4*1000000+360000+G4)</f>
      </c>
      <c r="B4" s="2">
        <f>IF(Sheet1!C12="","",IF(Sheet1!Z12=2,Sheet1!C12&amp;"      "&amp;Sheet1!D12&amp;" "&amp;Sheet1!G12,IF(Sheet1!Z12=3,Sheet1!C12&amp;"    "&amp;Sheet1!D12&amp;" "&amp;Sheet1!G12,IF(Sheet1!Z12=4,Sheet1!C12&amp;"  "&amp;Sheet1!D12&amp;" "&amp;Sheet1!G12,IF(Sheet1!Z12&gt;=5,Sheet1!C12&amp;Sheet1!D12&amp;"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>IF(Sheet1!I12="","",VLOOKUP(Sheet1!I12,Sheet2!$E$2:$F$50,2,FALSE))</f>
      </c>
      <c r="F4" s="2">
        <f>IF(B4="","",Sheet1!$E$4)</f>
      </c>
      <c r="G4" s="2">
        <f>IF(Sheet1!B12="","",VALUE(Sheet1!B12))</f>
      </c>
      <c r="H4" s="2">
        <f>IF(Sheet1!J12="","",IF(VLOOKUP(Sheet1!J12,Sheet2!$A$2:$C$44,3,FALSE)&gt;=71,VLOOKUP(Sheet1!J12,Sheet2!$A$2:$C$44,2,FALSE)&amp;TEXT(Sheet1!L12,"00")&amp;TEXT(Sheet1!M12,"00"),VLOOKUP(Sheet1!J12,Sheet2!$A$2:$C$44,2,FALSE)&amp;TEXT(Sheet1!K12,"00")&amp;TEXT(Sheet1!L12,"00")&amp;IF(Sheet1!N12="手",TEXT(Sheet1!M12,"0"),TEXT(Sheet1!M12,"00"))))</f>
      </c>
      <c r="I4" s="2">
        <f>IF(Sheet1!O12="","",IF(VLOOKUP(Sheet1!O12,Sheet2!$A$2:$C$44,3,FALSE)&gt;=71,VLOOKUP(Sheet1!O12,Sheet2!$A$2:$C$44,2,FALSE)&amp;TEXT(Sheet1!Q12,"00")&amp;TEXT(Sheet1!R12,"00"),VLOOKUP(Sheet1!O12,Sheet2!$A$2:$C$44,2,FALSE)&amp;TEXT(Sheet1!P12,"00")&amp;TEXT(Sheet1!Q12,"00")&amp;IF(Sheet1!S12="手",TEXT(Sheet1!R12,"0"),TEXT(Sheet1!R12,"00"))))</f>
      </c>
      <c r="J4" s="2">
        <f>IF(Sheet1!T12="","",IF(VLOOKUP(Sheet1!T12,Sheet2!$A$2:$C$44,3,FALSE)&gt;=71,VLOOKUP(Sheet1!T12,Sheet2!$A$2:$C$44,2,FALSE)&amp;TEXT(Sheet1!V12,"00")&amp;TEXT(Sheet1!W12,"00"),VLOOKUP(Sheet1!T12,Sheet2!$A$2:$C$44,2,FALSE)&amp;TEXT(Sheet1!U12,"00")&amp;TEXT(Sheet1!V12,"00")&amp;IF(Sheet1!X12="手",TEXT(Sheet1!W12,"0"),TEXT(Sheet1!W12,"00"))))</f>
      </c>
      <c r="K4" s="2">
        <f>IF(Sheet1!AA12="","","●")</f>
      </c>
      <c r="L4" s="2">
        <f>IF(Sheet1!AB12="","","▲")</f>
      </c>
      <c r="M4" s="2">
        <f>IF(Sheet1!AC12="","","★")</f>
      </c>
      <c r="N4" s="2">
        <f>IF(Sheet1!AD12="","","▼")</f>
      </c>
      <c r="O4" s="2">
        <f>IF(Sheet1!AE12="","",Sheet1!AE12)</f>
      </c>
    </row>
    <row r="5" spans="1:15" s="2" customFormat="1" ht="13.5">
      <c r="A5" s="2">
        <f t="shared" si="0"/>
      </c>
      <c r="B5" s="2">
        <f>IF(Sheet1!C13="","",IF(Sheet1!Z13=2,Sheet1!C13&amp;"      "&amp;Sheet1!D13&amp;" "&amp;Sheet1!G13,IF(Sheet1!Z13=3,Sheet1!C13&amp;"    "&amp;Sheet1!D13&amp;" "&amp;Sheet1!G13,IF(Sheet1!Z13=4,Sheet1!C13&amp;"  "&amp;Sheet1!D13&amp;" "&amp;Sheet1!G13,IF(Sheet1!Z13&gt;=5,Sheet1!C13&amp;Sheet1!D13&amp;"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>IF(Sheet1!I13="","",VLOOKUP(Sheet1!I13,Sheet2!$E$2:$F$50,2,FALSE))</f>
      </c>
      <c r="F5" s="2">
        <f>IF(B5="","",Sheet1!$E$4)</f>
      </c>
      <c r="G5" s="2">
        <f>IF(Sheet1!B13="","",VALUE(Sheet1!B13))</f>
      </c>
      <c r="H5" s="2">
        <f>IF(Sheet1!J13="","",IF(VLOOKUP(Sheet1!J13,Sheet2!$A$2:$C$44,3,FALSE)&gt;=71,VLOOKUP(Sheet1!J13,Sheet2!$A$2:$C$44,2,FALSE)&amp;TEXT(Sheet1!L13,"00")&amp;TEXT(Sheet1!M13,"00"),VLOOKUP(Sheet1!J13,Sheet2!$A$2:$C$44,2,FALSE)&amp;TEXT(Sheet1!K13,"00")&amp;TEXT(Sheet1!L13,"00")&amp;IF(Sheet1!N13="手",TEXT(Sheet1!M13,"0"),TEXT(Sheet1!M13,"00"))))</f>
      </c>
      <c r="I5" s="2">
        <f>IF(Sheet1!O13="","",IF(VLOOKUP(Sheet1!O13,Sheet2!$A$2:$C$44,3,FALSE)&gt;=71,VLOOKUP(Sheet1!O13,Sheet2!$A$2:$C$44,2,FALSE)&amp;TEXT(Sheet1!Q13,"00")&amp;TEXT(Sheet1!R13,"00"),VLOOKUP(Sheet1!O13,Sheet2!$A$2:$C$44,2,FALSE)&amp;TEXT(Sheet1!P13,"00")&amp;TEXT(Sheet1!Q13,"00")&amp;IF(Sheet1!S13="手",TEXT(Sheet1!R13,"0"),TEXT(Sheet1!R13,"00"))))</f>
      </c>
      <c r="J5" s="2">
        <f>IF(Sheet1!T13="","",IF(VLOOKUP(Sheet1!T13,Sheet2!$A$2:$C$44,3,FALSE)&gt;=71,VLOOKUP(Sheet1!T13,Sheet2!$A$2:$C$44,2,FALSE)&amp;TEXT(Sheet1!V13,"00")&amp;TEXT(Sheet1!W13,"00"),VLOOKUP(Sheet1!T13,Sheet2!$A$2:$C$44,2,FALSE)&amp;TEXT(Sheet1!U13,"00")&amp;TEXT(Sheet1!V13,"00")&amp;IF(Sheet1!X13="手",TEXT(Sheet1!W13,"0"),TEXT(Sheet1!W13,"00"))))</f>
      </c>
      <c r="K5" s="2">
        <f>IF(Sheet1!AA13="","","●")</f>
      </c>
      <c r="L5" s="2">
        <f>IF(Sheet1!AB13="","","▲")</f>
      </c>
      <c r="M5" s="2">
        <f>IF(Sheet1!AC13="","","★")</f>
      </c>
      <c r="N5" s="2">
        <f>IF(Sheet1!AD13="","","▼")</f>
      </c>
      <c r="O5" s="2">
        <f>IF(Sheet1!AE13="","",Sheet1!AE13)</f>
      </c>
    </row>
    <row r="6" spans="1:15" s="2" customFormat="1" ht="13.5">
      <c r="A6" s="2">
        <f t="shared" si="0"/>
      </c>
      <c r="B6" s="2">
        <f>IF(Sheet1!C14="","",IF(Sheet1!Z14=2,Sheet1!C14&amp;"      "&amp;Sheet1!D14&amp;" "&amp;Sheet1!G14,IF(Sheet1!Z14=3,Sheet1!C14&amp;"    "&amp;Sheet1!D14&amp;" "&amp;Sheet1!G14,IF(Sheet1!Z14=4,Sheet1!C14&amp;"  "&amp;Sheet1!D14&amp;" "&amp;Sheet1!G14,IF(Sheet1!Z14&gt;=5,Sheet1!C14&amp;Sheet1!D14&amp;"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>IF(Sheet1!I14="","",VLOOKUP(Sheet1!I14,Sheet2!$E$2:$F$50,2,FALSE))</f>
      </c>
      <c r="F6" s="2">
        <f>IF(B6="","",Sheet1!$E$4)</f>
      </c>
      <c r="G6" s="2">
        <f>IF(Sheet1!B14="","",VALUE(Sheet1!B14))</f>
      </c>
      <c r="H6" s="2">
        <f>IF(Sheet1!J14="","",IF(VLOOKUP(Sheet1!J14,Sheet2!$A$2:$C$44,3,FALSE)&gt;=71,VLOOKUP(Sheet1!J14,Sheet2!$A$2:$C$44,2,FALSE)&amp;TEXT(Sheet1!L14,"00")&amp;TEXT(Sheet1!M14,"00"),VLOOKUP(Sheet1!J14,Sheet2!$A$2:$C$44,2,FALSE)&amp;TEXT(Sheet1!K14,"00")&amp;TEXT(Sheet1!L14,"00")&amp;IF(Sheet1!N14="手",TEXT(Sheet1!M14,"0"),TEXT(Sheet1!M14,"00"))))</f>
      </c>
      <c r="I6" s="2">
        <f>IF(Sheet1!O14="","",IF(VLOOKUP(Sheet1!O14,Sheet2!$A$2:$C$44,3,FALSE)&gt;=71,VLOOKUP(Sheet1!O14,Sheet2!$A$2:$C$44,2,FALSE)&amp;TEXT(Sheet1!Q14,"00")&amp;TEXT(Sheet1!R14,"00"),VLOOKUP(Sheet1!O14,Sheet2!$A$2:$C$44,2,FALSE)&amp;TEXT(Sheet1!P14,"00")&amp;TEXT(Sheet1!Q14,"00")&amp;IF(Sheet1!S14="手",TEXT(Sheet1!R14,"0"),TEXT(Sheet1!R14,"00"))))</f>
      </c>
      <c r="J6" s="2">
        <f>IF(Sheet1!T14="","",IF(VLOOKUP(Sheet1!T14,Sheet2!$A$2:$C$44,3,FALSE)&gt;=71,VLOOKUP(Sheet1!T14,Sheet2!$A$2:$C$44,2,FALSE)&amp;TEXT(Sheet1!V14,"00")&amp;TEXT(Sheet1!W14,"00"),VLOOKUP(Sheet1!T14,Sheet2!$A$2:$C$44,2,FALSE)&amp;TEXT(Sheet1!U14,"00")&amp;TEXT(Sheet1!V14,"00")&amp;IF(Sheet1!X14="手",TEXT(Sheet1!W14,"0"),TEXT(Sheet1!W14,"00"))))</f>
      </c>
      <c r="K6" s="2">
        <f>IF(Sheet1!AA14="","","●")</f>
      </c>
      <c r="L6" s="2">
        <f>IF(Sheet1!AB14="","","▲")</f>
      </c>
      <c r="M6" s="2">
        <f>IF(Sheet1!AC14="","","★")</f>
      </c>
      <c r="N6" s="2">
        <f>IF(Sheet1!AD14="","","▼")</f>
      </c>
      <c r="O6" s="2">
        <f>IF(Sheet1!AE14="","",Sheet1!AE14)</f>
      </c>
    </row>
    <row r="7" spans="1:15" s="2" customFormat="1" ht="13.5">
      <c r="A7" s="2">
        <f t="shared" si="0"/>
      </c>
      <c r="B7" s="2">
        <f>IF(Sheet1!C15="","",IF(Sheet1!Z15=2,Sheet1!C15&amp;"      "&amp;Sheet1!D15&amp;" "&amp;Sheet1!G15,IF(Sheet1!Z15=3,Sheet1!C15&amp;"    "&amp;Sheet1!D15&amp;" "&amp;Sheet1!G15,IF(Sheet1!Z15=4,Sheet1!C15&amp;"  "&amp;Sheet1!D15&amp;" "&amp;Sheet1!G15,IF(Sheet1!Z15&gt;=5,Sheet1!C15&amp;Sheet1!D15&amp;"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>IF(Sheet1!I15="","",VLOOKUP(Sheet1!I15,Sheet2!$E$2:$F$50,2,FALSE))</f>
      </c>
      <c r="F7" s="2">
        <f>IF(B7="","",Sheet1!$E$4)</f>
      </c>
      <c r="G7" s="2">
        <f>IF(Sheet1!B15="","",VALUE(Sheet1!B15))</f>
      </c>
      <c r="H7" s="2">
        <f>IF(Sheet1!J15="","",IF(VLOOKUP(Sheet1!J15,Sheet2!$A$2:$C$44,3,FALSE)&gt;=71,VLOOKUP(Sheet1!J15,Sheet2!$A$2:$C$44,2,FALSE)&amp;TEXT(Sheet1!L15,"00")&amp;TEXT(Sheet1!M15,"00"),VLOOKUP(Sheet1!J15,Sheet2!$A$2:$C$44,2,FALSE)&amp;TEXT(Sheet1!K15,"00")&amp;TEXT(Sheet1!L15,"00")&amp;IF(Sheet1!N15="手",TEXT(Sheet1!M15,"0"),TEXT(Sheet1!M15,"00"))))</f>
      </c>
      <c r="I7" s="2">
        <f>IF(Sheet1!O15="","",IF(VLOOKUP(Sheet1!O15,Sheet2!$A$2:$C$44,3,FALSE)&gt;=71,VLOOKUP(Sheet1!O15,Sheet2!$A$2:$C$44,2,FALSE)&amp;TEXT(Sheet1!Q15,"00")&amp;TEXT(Sheet1!R15,"00"),VLOOKUP(Sheet1!O15,Sheet2!$A$2:$C$44,2,FALSE)&amp;TEXT(Sheet1!P15,"00")&amp;TEXT(Sheet1!Q15,"00")&amp;IF(Sheet1!S15="手",TEXT(Sheet1!R15,"0"),TEXT(Sheet1!R15,"00"))))</f>
      </c>
      <c r="J7" s="2">
        <f>IF(Sheet1!T15="","",IF(VLOOKUP(Sheet1!T15,Sheet2!$A$2:$C$44,3,FALSE)&gt;=71,VLOOKUP(Sheet1!T15,Sheet2!$A$2:$C$44,2,FALSE)&amp;TEXT(Sheet1!V15,"00")&amp;TEXT(Sheet1!W15,"00"),VLOOKUP(Sheet1!T15,Sheet2!$A$2:$C$44,2,FALSE)&amp;TEXT(Sheet1!U15,"00")&amp;TEXT(Sheet1!V15,"00")&amp;IF(Sheet1!X15="手",TEXT(Sheet1!W15,"0"),TEXT(Sheet1!W15,"00"))))</f>
      </c>
      <c r="K7" s="2">
        <f>IF(Sheet1!AA15="","","●")</f>
      </c>
      <c r="L7" s="2">
        <f>IF(Sheet1!AB15="","","▲")</f>
      </c>
      <c r="M7" s="2">
        <f>IF(Sheet1!AC15="","","★")</f>
      </c>
      <c r="N7" s="2">
        <f>IF(Sheet1!AD15="","","▼")</f>
      </c>
      <c r="O7" s="2">
        <f>IF(Sheet1!AE15="","",Sheet1!AE15)</f>
      </c>
    </row>
    <row r="8" spans="1:15" s="2" customFormat="1" ht="13.5">
      <c r="A8" s="2">
        <f t="shared" si="0"/>
      </c>
      <c r="B8" s="2">
        <f>IF(Sheet1!C16="","",IF(Sheet1!Z16=2,Sheet1!C16&amp;"      "&amp;Sheet1!D16&amp;" "&amp;Sheet1!G16,IF(Sheet1!Z16=3,Sheet1!C16&amp;"    "&amp;Sheet1!D16&amp;" "&amp;Sheet1!G16,IF(Sheet1!Z16=4,Sheet1!C16&amp;"  "&amp;Sheet1!D16&amp;" "&amp;Sheet1!G16,IF(Sheet1!Z16&gt;=5,Sheet1!C16&amp;Sheet1!D16&amp;"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>IF(Sheet1!I16="","",VLOOKUP(Sheet1!I16,Sheet2!$E$2:$F$50,2,FALSE))</f>
      </c>
      <c r="F8" s="2">
        <f>IF(B8="","",Sheet1!$E$4)</f>
      </c>
      <c r="G8" s="2">
        <f>IF(Sheet1!B16="","",VALUE(Sheet1!B16))</f>
      </c>
      <c r="H8" s="2">
        <f>IF(Sheet1!J16="","",IF(VLOOKUP(Sheet1!J16,Sheet2!$A$2:$C$44,3,FALSE)&gt;=71,VLOOKUP(Sheet1!J16,Sheet2!$A$2:$C$44,2,FALSE)&amp;TEXT(Sheet1!L16,"00")&amp;TEXT(Sheet1!M16,"00"),VLOOKUP(Sheet1!J16,Sheet2!$A$2:$C$44,2,FALSE)&amp;TEXT(Sheet1!K16,"00")&amp;TEXT(Sheet1!L16,"00")&amp;IF(Sheet1!N16="手",TEXT(Sheet1!M16,"0"),TEXT(Sheet1!M16,"00"))))</f>
      </c>
      <c r="I8" s="2">
        <f>IF(Sheet1!O16="","",IF(VLOOKUP(Sheet1!O16,Sheet2!$A$2:$C$44,3,FALSE)&gt;=71,VLOOKUP(Sheet1!O16,Sheet2!$A$2:$C$44,2,FALSE)&amp;TEXT(Sheet1!Q16,"00")&amp;TEXT(Sheet1!R16,"00"),VLOOKUP(Sheet1!O16,Sheet2!$A$2:$C$44,2,FALSE)&amp;TEXT(Sheet1!P16,"00")&amp;TEXT(Sheet1!Q16,"00")&amp;IF(Sheet1!S16="手",TEXT(Sheet1!R16,"0"),TEXT(Sheet1!R16,"00"))))</f>
      </c>
      <c r="J8" s="2">
        <f>IF(Sheet1!T16="","",IF(VLOOKUP(Sheet1!T16,Sheet2!$A$2:$C$44,3,FALSE)&gt;=71,VLOOKUP(Sheet1!T16,Sheet2!$A$2:$C$44,2,FALSE)&amp;TEXT(Sheet1!V16,"00")&amp;TEXT(Sheet1!W16,"00"),VLOOKUP(Sheet1!T16,Sheet2!$A$2:$C$44,2,FALSE)&amp;TEXT(Sheet1!U16,"00")&amp;TEXT(Sheet1!V16,"00")&amp;IF(Sheet1!X16="手",TEXT(Sheet1!W16,"0"),TEXT(Sheet1!W16,"00"))))</f>
      </c>
      <c r="K8" s="2">
        <f>IF(Sheet1!AA16="","","●")</f>
      </c>
      <c r="L8" s="2">
        <f>IF(Sheet1!AB16="","","▲")</f>
      </c>
      <c r="M8" s="2">
        <f>IF(Sheet1!AC16="","","★")</f>
      </c>
      <c r="N8" s="2">
        <f>IF(Sheet1!AD16="","","▼")</f>
      </c>
      <c r="O8" s="2">
        <f>IF(Sheet1!AE16="","",Sheet1!AE16)</f>
      </c>
    </row>
    <row r="9" spans="1:15" s="2" customFormat="1" ht="13.5">
      <c r="A9" s="2">
        <f t="shared" si="0"/>
      </c>
      <c r="B9" s="2">
        <f>IF(Sheet1!C17="","",IF(Sheet1!Z17=2,Sheet1!C17&amp;"      "&amp;Sheet1!D17&amp;" "&amp;Sheet1!G17,IF(Sheet1!Z17=3,Sheet1!C17&amp;"    "&amp;Sheet1!D17&amp;" "&amp;Sheet1!G17,IF(Sheet1!Z17=4,Sheet1!C17&amp;"  "&amp;Sheet1!D17&amp;" "&amp;Sheet1!G17,IF(Sheet1!Z17&gt;=5,Sheet1!C17&amp;Sheet1!D17&amp;"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>IF(Sheet1!I17="","",VLOOKUP(Sheet1!I17,Sheet2!$E$2:$F$50,2,FALSE))</f>
      </c>
      <c r="F9" s="2">
        <f>IF(B9="","",Sheet1!$E$4)</f>
      </c>
      <c r="G9" s="2">
        <f>IF(Sheet1!B17="","",VALUE(Sheet1!B17))</f>
      </c>
      <c r="H9" s="2">
        <f>IF(Sheet1!J17="","",IF(VLOOKUP(Sheet1!J17,Sheet2!$A$2:$C$44,3,FALSE)&gt;=71,VLOOKUP(Sheet1!J17,Sheet2!$A$2:$C$44,2,FALSE)&amp;TEXT(Sheet1!L17,"00")&amp;TEXT(Sheet1!M17,"00"),VLOOKUP(Sheet1!J17,Sheet2!$A$2:$C$44,2,FALSE)&amp;TEXT(Sheet1!K17,"00")&amp;TEXT(Sheet1!L17,"00")&amp;IF(Sheet1!N17="手",TEXT(Sheet1!M17,"0"),TEXT(Sheet1!M17,"00"))))</f>
      </c>
      <c r="I9" s="2">
        <f>IF(Sheet1!O17="","",IF(VLOOKUP(Sheet1!O17,Sheet2!$A$2:$C$44,3,FALSE)&gt;=71,VLOOKUP(Sheet1!O17,Sheet2!$A$2:$C$44,2,FALSE)&amp;TEXT(Sheet1!Q17,"00")&amp;TEXT(Sheet1!R17,"00"),VLOOKUP(Sheet1!O17,Sheet2!$A$2:$C$44,2,FALSE)&amp;TEXT(Sheet1!P17,"00")&amp;TEXT(Sheet1!Q17,"00")&amp;IF(Sheet1!S17="手",TEXT(Sheet1!R17,"0"),TEXT(Sheet1!R17,"00"))))</f>
      </c>
      <c r="J9" s="2">
        <f>IF(Sheet1!T17="","",IF(VLOOKUP(Sheet1!T17,Sheet2!$A$2:$C$44,3,FALSE)&gt;=71,VLOOKUP(Sheet1!T17,Sheet2!$A$2:$C$44,2,FALSE)&amp;TEXT(Sheet1!V17,"00")&amp;TEXT(Sheet1!W17,"00"),VLOOKUP(Sheet1!T17,Sheet2!$A$2:$C$44,2,FALSE)&amp;TEXT(Sheet1!U17,"00")&amp;TEXT(Sheet1!V17,"00")&amp;IF(Sheet1!X17="手",TEXT(Sheet1!W17,"0"),TEXT(Sheet1!W17,"00"))))</f>
      </c>
      <c r="K9" s="2">
        <f>IF(Sheet1!AA17="","","●")</f>
      </c>
      <c r="L9" s="2">
        <f>IF(Sheet1!AB17="","","▲")</f>
      </c>
      <c r="M9" s="2">
        <f>IF(Sheet1!AC17="","","★")</f>
      </c>
      <c r="N9" s="2">
        <f>IF(Sheet1!AD17="","","▼")</f>
      </c>
      <c r="O9" s="2">
        <f>IF(Sheet1!AE17="","",Sheet1!AE17)</f>
      </c>
    </row>
    <row r="10" spans="1:15" s="2" customFormat="1" ht="13.5">
      <c r="A10" s="2">
        <f t="shared" si="0"/>
      </c>
      <c r="B10" s="2">
        <f>IF(Sheet1!C18="","",IF(Sheet1!Z18=2,Sheet1!C18&amp;"      "&amp;Sheet1!D18&amp;" "&amp;Sheet1!G18,IF(Sheet1!Z18=3,Sheet1!C18&amp;"    "&amp;Sheet1!D18&amp;" "&amp;Sheet1!G18,IF(Sheet1!Z18=4,Sheet1!C18&amp;"  "&amp;Sheet1!D18&amp;" "&amp;Sheet1!G18,IF(Sheet1!Z18&gt;=5,Sheet1!C18&amp;Sheet1!D18&amp;"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>IF(Sheet1!I18="","",VLOOKUP(Sheet1!I18,Sheet2!$E$2:$F$50,2,FALSE))</f>
      </c>
      <c r="F10" s="2">
        <f>IF(B10="","",Sheet1!$E$4)</f>
      </c>
      <c r="G10" s="2">
        <f>IF(Sheet1!B18="","",VALUE(Sheet1!B18))</f>
      </c>
      <c r="H10" s="2">
        <f>IF(Sheet1!J18="","",IF(VLOOKUP(Sheet1!J18,Sheet2!$A$2:$C$44,3,FALSE)&gt;=71,VLOOKUP(Sheet1!J18,Sheet2!$A$2:$C$44,2,FALSE)&amp;TEXT(Sheet1!L18,"00")&amp;TEXT(Sheet1!M18,"00"),VLOOKUP(Sheet1!J18,Sheet2!$A$2:$C$44,2,FALSE)&amp;TEXT(Sheet1!K18,"00")&amp;TEXT(Sheet1!L18,"00")&amp;IF(Sheet1!N18="手",TEXT(Sheet1!M18,"0"),TEXT(Sheet1!M18,"00"))))</f>
      </c>
      <c r="I10" s="2">
        <f>IF(Sheet1!O18="","",IF(VLOOKUP(Sheet1!O18,Sheet2!$A$2:$C$44,3,FALSE)&gt;=71,VLOOKUP(Sheet1!O18,Sheet2!$A$2:$C$44,2,FALSE)&amp;TEXT(Sheet1!Q18,"00")&amp;TEXT(Sheet1!R18,"00"),VLOOKUP(Sheet1!O18,Sheet2!$A$2:$C$44,2,FALSE)&amp;TEXT(Sheet1!P18,"00")&amp;TEXT(Sheet1!Q18,"00")&amp;IF(Sheet1!S18="手",TEXT(Sheet1!R18,"0"),TEXT(Sheet1!R18,"00"))))</f>
      </c>
      <c r="J10" s="2">
        <f>IF(Sheet1!T18="","",IF(VLOOKUP(Sheet1!T18,Sheet2!$A$2:$C$44,3,FALSE)&gt;=71,VLOOKUP(Sheet1!T18,Sheet2!$A$2:$C$44,2,FALSE)&amp;TEXT(Sheet1!V18,"00")&amp;TEXT(Sheet1!W18,"00"),VLOOKUP(Sheet1!T18,Sheet2!$A$2:$C$44,2,FALSE)&amp;TEXT(Sheet1!U18,"00")&amp;TEXT(Sheet1!V18,"00")&amp;IF(Sheet1!X18="手",TEXT(Sheet1!W18,"0"),TEXT(Sheet1!W18,"00"))))</f>
      </c>
      <c r="K10" s="2">
        <f>IF(Sheet1!AA18="","","●")</f>
      </c>
      <c r="L10" s="2">
        <f>IF(Sheet1!AB18="","","▲")</f>
      </c>
      <c r="M10" s="2">
        <f>IF(Sheet1!AC18="","","★")</f>
      </c>
      <c r="N10" s="2">
        <f>IF(Sheet1!AD18="","","▼")</f>
      </c>
      <c r="O10" s="2">
        <f>IF(Sheet1!AE18="","",Sheet1!AE18)</f>
      </c>
    </row>
    <row r="11" spans="1:15" s="2" customFormat="1" ht="13.5">
      <c r="A11" s="2">
        <f t="shared" si="0"/>
      </c>
      <c r="B11" s="2">
        <f>IF(Sheet1!C19="","",IF(Sheet1!Z19=2,Sheet1!C19&amp;"      "&amp;Sheet1!D19&amp;" "&amp;Sheet1!G19,IF(Sheet1!Z19=3,Sheet1!C19&amp;"    "&amp;Sheet1!D19&amp;" "&amp;Sheet1!G19,IF(Sheet1!Z19=4,Sheet1!C19&amp;"  "&amp;Sheet1!D19&amp;" "&amp;Sheet1!G19,IF(Sheet1!Z19&gt;=5,Sheet1!C19&amp;Sheet1!D19&amp;"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>IF(Sheet1!I19="","",VLOOKUP(Sheet1!I19,Sheet2!$E$2:$F$50,2,FALSE))</f>
      </c>
      <c r="F11" s="2">
        <f>IF(B11="","",Sheet1!$E$4)</f>
      </c>
      <c r="G11" s="2">
        <f>IF(Sheet1!B19="","",VALUE(Sheet1!B19))</f>
      </c>
      <c r="H11" s="2">
        <f>IF(Sheet1!J19="","",IF(VLOOKUP(Sheet1!J19,Sheet2!$A$2:$C$44,3,FALSE)&gt;=71,VLOOKUP(Sheet1!J19,Sheet2!$A$2:$C$44,2,FALSE)&amp;TEXT(Sheet1!L19,"00")&amp;TEXT(Sheet1!M19,"00"),VLOOKUP(Sheet1!J19,Sheet2!$A$2:$C$44,2,FALSE)&amp;TEXT(Sheet1!K19,"00")&amp;TEXT(Sheet1!L19,"00")&amp;IF(Sheet1!N19="手",TEXT(Sheet1!M19,"0"),TEXT(Sheet1!M19,"00"))))</f>
      </c>
      <c r="I11" s="2">
        <f>IF(Sheet1!O19="","",IF(VLOOKUP(Sheet1!O19,Sheet2!$A$2:$C$44,3,FALSE)&gt;=71,VLOOKUP(Sheet1!O19,Sheet2!$A$2:$C$44,2,FALSE)&amp;TEXT(Sheet1!Q19,"00")&amp;TEXT(Sheet1!R19,"00"),VLOOKUP(Sheet1!O19,Sheet2!$A$2:$C$44,2,FALSE)&amp;TEXT(Sheet1!P19,"00")&amp;TEXT(Sheet1!Q19,"00")&amp;IF(Sheet1!S19="手",TEXT(Sheet1!R19,"0"),TEXT(Sheet1!R19,"00"))))</f>
      </c>
      <c r="J11" s="2">
        <f>IF(Sheet1!T19="","",IF(VLOOKUP(Sheet1!T19,Sheet2!$A$2:$C$44,3,FALSE)&gt;=71,VLOOKUP(Sheet1!T19,Sheet2!$A$2:$C$44,2,FALSE)&amp;TEXT(Sheet1!V19,"00")&amp;TEXT(Sheet1!W19,"00"),VLOOKUP(Sheet1!T19,Sheet2!$A$2:$C$44,2,FALSE)&amp;TEXT(Sheet1!U19,"00")&amp;TEXT(Sheet1!V19,"00")&amp;IF(Sheet1!X19="手",TEXT(Sheet1!W19,"0"),TEXT(Sheet1!W19,"00"))))</f>
      </c>
      <c r="K11" s="2">
        <f>IF(Sheet1!AA19="","","●")</f>
      </c>
      <c r="L11" s="2">
        <f>IF(Sheet1!AB19="","","▲")</f>
      </c>
      <c r="M11" s="2">
        <f>IF(Sheet1!AC19="","","★")</f>
      </c>
      <c r="N11" s="2">
        <f>IF(Sheet1!AD19="","","▼")</f>
      </c>
      <c r="O11" s="2">
        <f>IF(Sheet1!AE19="","",Sheet1!AE19)</f>
      </c>
    </row>
    <row r="12" spans="1:15" s="2" customFormat="1" ht="13.5">
      <c r="A12" s="2">
        <f t="shared" si="0"/>
      </c>
      <c r="B12" s="2">
        <f>IF(Sheet1!C20="","",IF(Sheet1!Z20=2,Sheet1!C20&amp;"      "&amp;Sheet1!D20&amp;" "&amp;Sheet1!G20,IF(Sheet1!Z20=3,Sheet1!C20&amp;"    "&amp;Sheet1!D20&amp;" "&amp;Sheet1!G20,IF(Sheet1!Z20=4,Sheet1!C20&amp;"  "&amp;Sheet1!D20&amp;" "&amp;Sheet1!G20,IF(Sheet1!Z20&gt;=5,Sheet1!C20&amp;Sheet1!D20&amp;"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>IF(Sheet1!I20="","",VLOOKUP(Sheet1!I20,Sheet2!$E$2:$F$50,2,FALSE))</f>
      </c>
      <c r="F12" s="2">
        <f>IF(B12="","",Sheet1!$E$4)</f>
      </c>
      <c r="G12" s="2">
        <f>IF(Sheet1!B20="","",VALUE(Sheet1!B20))</f>
      </c>
      <c r="H12" s="2">
        <f>IF(Sheet1!J20="","",IF(VLOOKUP(Sheet1!J20,Sheet2!$A$2:$C$44,3,FALSE)&gt;=71,VLOOKUP(Sheet1!J20,Sheet2!$A$2:$C$44,2,FALSE)&amp;TEXT(Sheet1!L20,"00")&amp;TEXT(Sheet1!M20,"00"),VLOOKUP(Sheet1!J20,Sheet2!$A$2:$C$44,2,FALSE)&amp;TEXT(Sheet1!K20,"00")&amp;TEXT(Sheet1!L20,"00")&amp;IF(Sheet1!N20="手",TEXT(Sheet1!M20,"0"),TEXT(Sheet1!M20,"00"))))</f>
      </c>
      <c r="I12" s="2">
        <f>IF(Sheet1!O20="","",IF(VLOOKUP(Sheet1!O20,Sheet2!$A$2:$C$44,3,FALSE)&gt;=71,VLOOKUP(Sheet1!O20,Sheet2!$A$2:$C$44,2,FALSE)&amp;TEXT(Sheet1!Q20,"00")&amp;TEXT(Sheet1!R20,"00"),VLOOKUP(Sheet1!O20,Sheet2!$A$2:$C$44,2,FALSE)&amp;TEXT(Sheet1!P20,"00")&amp;TEXT(Sheet1!Q20,"00")&amp;IF(Sheet1!S20="手",TEXT(Sheet1!R20,"0"),TEXT(Sheet1!R20,"00"))))</f>
      </c>
      <c r="J12" s="2">
        <f>IF(Sheet1!T20="","",IF(VLOOKUP(Sheet1!T20,Sheet2!$A$2:$C$44,3,FALSE)&gt;=71,VLOOKUP(Sheet1!T20,Sheet2!$A$2:$C$44,2,FALSE)&amp;TEXT(Sheet1!V20,"00")&amp;TEXT(Sheet1!W20,"00"),VLOOKUP(Sheet1!T20,Sheet2!$A$2:$C$44,2,FALSE)&amp;TEXT(Sheet1!U20,"00")&amp;TEXT(Sheet1!V20,"00")&amp;IF(Sheet1!X20="手",TEXT(Sheet1!W20,"0"),TEXT(Sheet1!W20,"00"))))</f>
      </c>
      <c r="K12" s="2">
        <f>IF(Sheet1!AA20="","","●")</f>
      </c>
      <c r="L12" s="2">
        <f>IF(Sheet1!AB20="","","▲")</f>
      </c>
      <c r="M12" s="2">
        <f>IF(Sheet1!AC20="","","★")</f>
      </c>
      <c r="N12" s="2">
        <f>IF(Sheet1!AD20="","","▼")</f>
      </c>
      <c r="O12" s="2">
        <f>IF(Sheet1!AE20="","",Sheet1!AE20)</f>
      </c>
    </row>
    <row r="13" spans="1:15" s="2" customFormat="1" ht="13.5">
      <c r="A13" s="2">
        <f t="shared" si="0"/>
      </c>
      <c r="B13" s="2">
        <f>IF(Sheet1!C21="","",IF(Sheet1!Z21=2,Sheet1!C21&amp;"      "&amp;Sheet1!D21&amp;" "&amp;Sheet1!G21,IF(Sheet1!Z21=3,Sheet1!C21&amp;"    "&amp;Sheet1!D21&amp;" "&amp;Sheet1!G21,IF(Sheet1!Z21=4,Sheet1!C21&amp;"  "&amp;Sheet1!D21&amp;" "&amp;Sheet1!G21,IF(Sheet1!Z21&gt;=5,Sheet1!C21&amp;Sheet1!D21&amp;"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>IF(Sheet1!I21="","",VLOOKUP(Sheet1!I21,Sheet2!$E$2:$F$50,2,FALSE))</f>
      </c>
      <c r="F13" s="2">
        <f>IF(B13="","",Sheet1!$E$4)</f>
      </c>
      <c r="G13" s="2">
        <f>IF(Sheet1!B21="","",VALUE(Sheet1!B21))</f>
      </c>
      <c r="H13" s="2">
        <f>IF(Sheet1!J21="","",IF(VLOOKUP(Sheet1!J21,Sheet2!$A$2:$C$44,3,FALSE)&gt;=71,VLOOKUP(Sheet1!J21,Sheet2!$A$2:$C$44,2,FALSE)&amp;TEXT(Sheet1!L21,"00")&amp;TEXT(Sheet1!M21,"00"),VLOOKUP(Sheet1!J21,Sheet2!$A$2:$C$44,2,FALSE)&amp;TEXT(Sheet1!K21,"00")&amp;TEXT(Sheet1!L21,"00")&amp;IF(Sheet1!N21="手",TEXT(Sheet1!M21,"0"),TEXT(Sheet1!M21,"00"))))</f>
      </c>
      <c r="I13" s="2">
        <f>IF(Sheet1!O21="","",IF(VLOOKUP(Sheet1!O21,Sheet2!$A$2:$C$44,3,FALSE)&gt;=71,VLOOKUP(Sheet1!O21,Sheet2!$A$2:$C$44,2,FALSE)&amp;TEXT(Sheet1!Q21,"00")&amp;TEXT(Sheet1!R21,"00"),VLOOKUP(Sheet1!O21,Sheet2!$A$2:$C$44,2,FALSE)&amp;TEXT(Sheet1!P21,"00")&amp;TEXT(Sheet1!Q21,"00")&amp;IF(Sheet1!S21="手",TEXT(Sheet1!R21,"0"),TEXT(Sheet1!R21,"00"))))</f>
      </c>
      <c r="J13" s="2">
        <f>IF(Sheet1!T21="","",IF(VLOOKUP(Sheet1!T21,Sheet2!$A$2:$C$44,3,FALSE)&gt;=71,VLOOKUP(Sheet1!T21,Sheet2!$A$2:$C$44,2,FALSE)&amp;TEXT(Sheet1!V21,"00")&amp;TEXT(Sheet1!W21,"00"),VLOOKUP(Sheet1!T21,Sheet2!$A$2:$C$44,2,FALSE)&amp;TEXT(Sheet1!U21,"00")&amp;TEXT(Sheet1!V21,"00")&amp;IF(Sheet1!X21="手",TEXT(Sheet1!W21,"0"),TEXT(Sheet1!W21,"00"))))</f>
      </c>
      <c r="K13" s="2">
        <f>IF(Sheet1!AA21="","","●")</f>
      </c>
      <c r="L13" s="2">
        <f>IF(Sheet1!AB21="","","▲")</f>
      </c>
      <c r="M13" s="2">
        <f>IF(Sheet1!AC21="","","★")</f>
      </c>
      <c r="N13" s="2">
        <f>IF(Sheet1!AD21="","","▼")</f>
      </c>
      <c r="O13" s="2">
        <f>IF(Sheet1!AE21="","",Sheet1!AE21)</f>
      </c>
    </row>
    <row r="14" spans="1:15" s="2" customFormat="1" ht="13.5">
      <c r="A14" s="2">
        <f t="shared" si="0"/>
      </c>
      <c r="B14" s="2">
        <f>IF(Sheet1!C22="","",IF(Sheet1!Z22=2,Sheet1!C22&amp;"      "&amp;Sheet1!D22&amp;" "&amp;Sheet1!G22,IF(Sheet1!Z22=3,Sheet1!C22&amp;"    "&amp;Sheet1!D22&amp;" "&amp;Sheet1!G22,IF(Sheet1!Z22=4,Sheet1!C22&amp;"  "&amp;Sheet1!D22&amp;" "&amp;Sheet1!G22,IF(Sheet1!Z22&gt;=5,Sheet1!C22&amp;Sheet1!D22&amp;"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>IF(Sheet1!I22="","",VLOOKUP(Sheet1!I22,Sheet2!$E$2:$F$50,2,FALSE))</f>
      </c>
      <c r="F14" s="2">
        <f>IF(B14="","",Sheet1!$E$4)</f>
      </c>
      <c r="G14" s="2">
        <f>IF(Sheet1!B22="","",VALUE(Sheet1!B22))</f>
      </c>
      <c r="H14" s="2">
        <f>IF(Sheet1!J22="","",IF(VLOOKUP(Sheet1!J22,Sheet2!$A$2:$C$44,3,FALSE)&gt;=71,VLOOKUP(Sheet1!J22,Sheet2!$A$2:$C$44,2,FALSE)&amp;TEXT(Sheet1!L22,"00")&amp;TEXT(Sheet1!M22,"00"),VLOOKUP(Sheet1!J22,Sheet2!$A$2:$C$44,2,FALSE)&amp;TEXT(Sheet1!K22,"00")&amp;TEXT(Sheet1!L22,"00")&amp;IF(Sheet1!N22="手",TEXT(Sheet1!M22,"0"),TEXT(Sheet1!M22,"00"))))</f>
      </c>
      <c r="I14" s="2">
        <f>IF(Sheet1!O22="","",IF(VLOOKUP(Sheet1!O22,Sheet2!$A$2:$C$44,3,FALSE)&gt;=71,VLOOKUP(Sheet1!O22,Sheet2!$A$2:$C$44,2,FALSE)&amp;TEXT(Sheet1!Q22,"00")&amp;TEXT(Sheet1!R22,"00"),VLOOKUP(Sheet1!O22,Sheet2!$A$2:$C$44,2,FALSE)&amp;TEXT(Sheet1!P22,"00")&amp;TEXT(Sheet1!Q22,"00")&amp;IF(Sheet1!S22="手",TEXT(Sheet1!R22,"0"),TEXT(Sheet1!R22,"00"))))</f>
      </c>
      <c r="J14" s="2">
        <f>IF(Sheet1!T22="","",IF(VLOOKUP(Sheet1!T22,Sheet2!$A$2:$C$44,3,FALSE)&gt;=71,VLOOKUP(Sheet1!T22,Sheet2!$A$2:$C$44,2,FALSE)&amp;TEXT(Sheet1!V22,"00")&amp;TEXT(Sheet1!W22,"00"),VLOOKUP(Sheet1!T22,Sheet2!$A$2:$C$44,2,FALSE)&amp;TEXT(Sheet1!U22,"00")&amp;TEXT(Sheet1!V22,"00")&amp;IF(Sheet1!X22="手",TEXT(Sheet1!W22,"0"),TEXT(Sheet1!W22,"00"))))</f>
      </c>
      <c r="K14" s="2">
        <f>IF(Sheet1!AA22="","","●")</f>
      </c>
      <c r="L14" s="2">
        <f>IF(Sheet1!AB22="","","▲")</f>
      </c>
      <c r="M14" s="2">
        <f>IF(Sheet1!AC22="","","★")</f>
      </c>
      <c r="N14" s="2">
        <f>IF(Sheet1!AD22="","","▼")</f>
      </c>
      <c r="O14" s="2">
        <f>IF(Sheet1!AE22="","",Sheet1!AE22)</f>
      </c>
    </row>
    <row r="15" spans="1:15" s="2" customFormat="1" ht="13.5">
      <c r="A15" s="2">
        <f t="shared" si="0"/>
      </c>
      <c r="B15" s="2">
        <f>IF(Sheet1!C23="","",IF(Sheet1!Z23=2,Sheet1!C23&amp;"      "&amp;Sheet1!D23&amp;" "&amp;Sheet1!G23,IF(Sheet1!Z23=3,Sheet1!C23&amp;"    "&amp;Sheet1!D23&amp;" "&amp;Sheet1!G23,IF(Sheet1!Z23=4,Sheet1!C23&amp;"  "&amp;Sheet1!D23&amp;" "&amp;Sheet1!G23,IF(Sheet1!Z23&gt;=5,Sheet1!C23&amp;Sheet1!D23&amp;"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>IF(Sheet1!I23="","",VLOOKUP(Sheet1!I23,Sheet2!$E$2:$F$50,2,FALSE))</f>
      </c>
      <c r="F15" s="2">
        <f>IF(B15="","",Sheet1!$E$4)</f>
      </c>
      <c r="G15" s="2">
        <f>IF(Sheet1!B23="","",VALUE(Sheet1!B23))</f>
      </c>
      <c r="H15" s="2">
        <f>IF(Sheet1!J23="","",IF(VLOOKUP(Sheet1!J23,Sheet2!$A$2:$C$44,3,FALSE)&gt;=71,VLOOKUP(Sheet1!J23,Sheet2!$A$2:$C$44,2,FALSE)&amp;TEXT(Sheet1!L23,"00")&amp;TEXT(Sheet1!M23,"00"),VLOOKUP(Sheet1!J23,Sheet2!$A$2:$C$44,2,FALSE)&amp;TEXT(Sheet1!K23,"00")&amp;TEXT(Sheet1!L23,"00")&amp;IF(Sheet1!N23="手",TEXT(Sheet1!M23,"0"),TEXT(Sheet1!M23,"00"))))</f>
      </c>
      <c r="I15" s="2">
        <f>IF(Sheet1!O23="","",IF(VLOOKUP(Sheet1!O23,Sheet2!$A$2:$C$44,3,FALSE)&gt;=71,VLOOKUP(Sheet1!O23,Sheet2!$A$2:$C$44,2,FALSE)&amp;TEXT(Sheet1!Q23,"00")&amp;TEXT(Sheet1!R23,"00"),VLOOKUP(Sheet1!O23,Sheet2!$A$2:$C$44,2,FALSE)&amp;TEXT(Sheet1!P23,"00")&amp;TEXT(Sheet1!Q23,"00")&amp;IF(Sheet1!S23="手",TEXT(Sheet1!R23,"0"),TEXT(Sheet1!R23,"00"))))</f>
      </c>
      <c r="J15" s="2">
        <f>IF(Sheet1!T23="","",IF(VLOOKUP(Sheet1!T23,Sheet2!$A$2:$C$44,3,FALSE)&gt;=71,VLOOKUP(Sheet1!T23,Sheet2!$A$2:$C$44,2,FALSE)&amp;TEXT(Sheet1!V23,"00")&amp;TEXT(Sheet1!W23,"00"),VLOOKUP(Sheet1!T23,Sheet2!$A$2:$C$44,2,FALSE)&amp;TEXT(Sheet1!U23,"00")&amp;TEXT(Sheet1!V23,"00")&amp;IF(Sheet1!X23="手",TEXT(Sheet1!W23,"0"),TEXT(Sheet1!W23,"00"))))</f>
      </c>
      <c r="K15" s="2">
        <f>IF(Sheet1!AA23="","","●")</f>
      </c>
      <c r="L15" s="2">
        <f>IF(Sheet1!AB23="","","▲")</f>
      </c>
      <c r="M15" s="2">
        <f>IF(Sheet1!AC23="","","★")</f>
      </c>
      <c r="N15" s="2">
        <f>IF(Sheet1!AD23="","","▼")</f>
      </c>
      <c r="O15" s="2">
        <f>IF(Sheet1!AE23="","",Sheet1!AE23)</f>
      </c>
    </row>
    <row r="16" spans="1:15" s="2" customFormat="1" ht="13.5">
      <c r="A16" s="2">
        <f t="shared" si="0"/>
      </c>
      <c r="B16" s="2">
        <f>IF(Sheet1!C24="","",IF(Sheet1!Z24=2,Sheet1!C24&amp;"      "&amp;Sheet1!D24&amp;" "&amp;Sheet1!G24,IF(Sheet1!Z24=3,Sheet1!C24&amp;"    "&amp;Sheet1!D24&amp;" "&amp;Sheet1!G24,IF(Sheet1!Z24=4,Sheet1!C24&amp;"  "&amp;Sheet1!D24&amp;" "&amp;Sheet1!G24,IF(Sheet1!Z24&gt;=5,Sheet1!C24&amp;Sheet1!D24&amp;"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>IF(Sheet1!I24="","",VLOOKUP(Sheet1!I24,Sheet2!$E$2:$F$50,2,FALSE))</f>
      </c>
      <c r="F16" s="2">
        <f>IF(B16="","",Sheet1!$E$4)</f>
      </c>
      <c r="G16" s="2">
        <f>IF(Sheet1!B24="","",VALUE(Sheet1!B24))</f>
      </c>
      <c r="H16" s="2">
        <f>IF(Sheet1!J24="","",IF(VLOOKUP(Sheet1!J24,Sheet2!$A$2:$C$44,3,FALSE)&gt;=71,VLOOKUP(Sheet1!J24,Sheet2!$A$2:$C$44,2,FALSE)&amp;TEXT(Sheet1!L24,"00")&amp;TEXT(Sheet1!M24,"00"),VLOOKUP(Sheet1!J24,Sheet2!$A$2:$C$44,2,FALSE)&amp;TEXT(Sheet1!K24,"00")&amp;TEXT(Sheet1!L24,"00")&amp;IF(Sheet1!N24="手",TEXT(Sheet1!M24,"0"),TEXT(Sheet1!M24,"00"))))</f>
      </c>
      <c r="I16" s="2">
        <f>IF(Sheet1!O24="","",IF(VLOOKUP(Sheet1!O24,Sheet2!$A$2:$C$44,3,FALSE)&gt;=71,VLOOKUP(Sheet1!O24,Sheet2!$A$2:$C$44,2,FALSE)&amp;TEXT(Sheet1!Q24,"00")&amp;TEXT(Sheet1!R24,"00"),VLOOKUP(Sheet1!O24,Sheet2!$A$2:$C$44,2,FALSE)&amp;TEXT(Sheet1!P24,"00")&amp;TEXT(Sheet1!Q24,"00")&amp;IF(Sheet1!S24="手",TEXT(Sheet1!R24,"0"),TEXT(Sheet1!R24,"00"))))</f>
      </c>
      <c r="J16" s="2">
        <f>IF(Sheet1!T24="","",IF(VLOOKUP(Sheet1!T24,Sheet2!$A$2:$C$44,3,FALSE)&gt;=71,VLOOKUP(Sheet1!T24,Sheet2!$A$2:$C$44,2,FALSE)&amp;TEXT(Sheet1!V24,"00")&amp;TEXT(Sheet1!W24,"00"),VLOOKUP(Sheet1!T24,Sheet2!$A$2:$C$44,2,FALSE)&amp;TEXT(Sheet1!U24,"00")&amp;TEXT(Sheet1!V24,"00")&amp;IF(Sheet1!X24="手",TEXT(Sheet1!W24,"0"),TEXT(Sheet1!W24,"00"))))</f>
      </c>
      <c r="K16" s="2">
        <f>IF(Sheet1!AA24="","","●")</f>
      </c>
      <c r="L16" s="2">
        <f>IF(Sheet1!AB24="","","▲")</f>
      </c>
      <c r="M16" s="2">
        <f>IF(Sheet1!AC24="","","★")</f>
      </c>
      <c r="N16" s="2">
        <f>IF(Sheet1!AD24="","","▼")</f>
      </c>
      <c r="O16" s="2">
        <f>IF(Sheet1!AE24="","",Sheet1!AE24)</f>
      </c>
    </row>
    <row r="17" spans="1:15" s="2" customFormat="1" ht="13.5">
      <c r="A17" s="2">
        <f t="shared" si="0"/>
      </c>
      <c r="B17" s="2">
        <f>IF(Sheet1!C25="","",IF(Sheet1!Z25=2,Sheet1!C25&amp;"      "&amp;Sheet1!D25&amp;" "&amp;Sheet1!G25,IF(Sheet1!Z25=3,Sheet1!C25&amp;"    "&amp;Sheet1!D25&amp;" "&amp;Sheet1!G25,IF(Sheet1!Z25=4,Sheet1!C25&amp;"  "&amp;Sheet1!D25&amp;" "&amp;Sheet1!G25,IF(Sheet1!Z25&gt;=5,Sheet1!C25&amp;Sheet1!D25&amp;"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>IF(Sheet1!I25="","",VLOOKUP(Sheet1!I25,Sheet2!$E$2:$F$50,2,FALSE))</f>
      </c>
      <c r="F17" s="2">
        <f>IF(B17="","",Sheet1!$E$4)</f>
      </c>
      <c r="G17" s="2">
        <f>IF(Sheet1!B25="","",VALUE(Sheet1!B25))</f>
      </c>
      <c r="H17" s="2">
        <f>IF(Sheet1!J25="","",IF(VLOOKUP(Sheet1!J25,Sheet2!$A$2:$C$44,3,FALSE)&gt;=71,VLOOKUP(Sheet1!J25,Sheet2!$A$2:$C$44,2,FALSE)&amp;TEXT(Sheet1!L25,"00")&amp;TEXT(Sheet1!M25,"00"),VLOOKUP(Sheet1!J25,Sheet2!$A$2:$C$44,2,FALSE)&amp;TEXT(Sheet1!K25,"00")&amp;TEXT(Sheet1!L25,"00")&amp;IF(Sheet1!N25="手",TEXT(Sheet1!M25,"0"),TEXT(Sheet1!M25,"00"))))</f>
      </c>
      <c r="I17" s="2">
        <f>IF(Sheet1!O25="","",IF(VLOOKUP(Sheet1!O25,Sheet2!$A$2:$C$44,3,FALSE)&gt;=71,VLOOKUP(Sheet1!O25,Sheet2!$A$2:$C$44,2,FALSE)&amp;TEXT(Sheet1!Q25,"00")&amp;TEXT(Sheet1!R25,"00"),VLOOKUP(Sheet1!O25,Sheet2!$A$2:$C$44,2,FALSE)&amp;TEXT(Sheet1!P25,"00")&amp;TEXT(Sheet1!Q25,"00")&amp;IF(Sheet1!S25="手",TEXT(Sheet1!R25,"0"),TEXT(Sheet1!R25,"00"))))</f>
      </c>
      <c r="J17" s="2">
        <f>IF(Sheet1!T25="","",IF(VLOOKUP(Sheet1!T25,Sheet2!$A$2:$C$44,3,FALSE)&gt;=71,VLOOKUP(Sheet1!T25,Sheet2!$A$2:$C$44,2,FALSE)&amp;TEXT(Sheet1!V25,"00")&amp;TEXT(Sheet1!W25,"00"),VLOOKUP(Sheet1!T25,Sheet2!$A$2:$C$44,2,FALSE)&amp;TEXT(Sheet1!U25,"00")&amp;TEXT(Sheet1!V25,"00")&amp;IF(Sheet1!X25="手",TEXT(Sheet1!W25,"0"),TEXT(Sheet1!W25,"00"))))</f>
      </c>
      <c r="K17" s="2">
        <f>IF(Sheet1!AA25="","","●")</f>
      </c>
      <c r="L17" s="2">
        <f>IF(Sheet1!AB25="","","▲")</f>
      </c>
      <c r="M17" s="2">
        <f>IF(Sheet1!AC25="","","★")</f>
      </c>
      <c r="N17" s="2">
        <f>IF(Sheet1!AD25="","","▼")</f>
      </c>
      <c r="O17" s="2">
        <f>IF(Sheet1!AE25="","",Sheet1!AE25)</f>
      </c>
    </row>
    <row r="18" spans="1:15" s="2" customFormat="1" ht="13.5">
      <c r="A18" s="2">
        <f t="shared" si="0"/>
      </c>
      <c r="B18" s="2">
        <f>IF(Sheet1!C26="","",IF(Sheet1!Z26=2,Sheet1!C26&amp;"      "&amp;Sheet1!D26&amp;" "&amp;Sheet1!G26,IF(Sheet1!Z26=3,Sheet1!C26&amp;"    "&amp;Sheet1!D26&amp;" "&amp;Sheet1!G26,IF(Sheet1!Z26=4,Sheet1!C26&amp;"  "&amp;Sheet1!D26&amp;" "&amp;Sheet1!G26,IF(Sheet1!Z26&gt;=5,Sheet1!C26&amp;Sheet1!D26&amp;"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>IF(Sheet1!I26="","",VLOOKUP(Sheet1!I26,Sheet2!$E$2:$F$50,2,FALSE))</f>
      </c>
      <c r="F18" s="2">
        <f>IF(B18="","",Sheet1!$E$4)</f>
      </c>
      <c r="G18" s="2">
        <f>IF(Sheet1!B26="","",VALUE(Sheet1!B26))</f>
      </c>
      <c r="H18" s="2">
        <f>IF(Sheet1!J26="","",IF(VLOOKUP(Sheet1!J26,Sheet2!$A$2:$C$44,3,FALSE)&gt;=71,VLOOKUP(Sheet1!J26,Sheet2!$A$2:$C$44,2,FALSE)&amp;TEXT(Sheet1!L26,"00")&amp;TEXT(Sheet1!M26,"00"),VLOOKUP(Sheet1!J26,Sheet2!$A$2:$C$44,2,FALSE)&amp;TEXT(Sheet1!K26,"00")&amp;TEXT(Sheet1!L26,"00")&amp;IF(Sheet1!N26="手",TEXT(Sheet1!M26,"0"),TEXT(Sheet1!M26,"00"))))</f>
      </c>
      <c r="I18" s="2">
        <f>IF(Sheet1!O26="","",IF(VLOOKUP(Sheet1!O26,Sheet2!$A$2:$C$44,3,FALSE)&gt;=71,VLOOKUP(Sheet1!O26,Sheet2!$A$2:$C$44,2,FALSE)&amp;TEXT(Sheet1!Q26,"00")&amp;TEXT(Sheet1!R26,"00"),VLOOKUP(Sheet1!O26,Sheet2!$A$2:$C$44,2,FALSE)&amp;TEXT(Sheet1!P26,"00")&amp;TEXT(Sheet1!Q26,"00")&amp;IF(Sheet1!S26="手",TEXT(Sheet1!R26,"0"),TEXT(Sheet1!R26,"00"))))</f>
      </c>
      <c r="J18" s="2">
        <f>IF(Sheet1!T26="","",IF(VLOOKUP(Sheet1!T26,Sheet2!$A$2:$C$44,3,FALSE)&gt;=71,VLOOKUP(Sheet1!T26,Sheet2!$A$2:$C$44,2,FALSE)&amp;TEXT(Sheet1!V26,"00")&amp;TEXT(Sheet1!W26,"00"),VLOOKUP(Sheet1!T26,Sheet2!$A$2:$C$44,2,FALSE)&amp;TEXT(Sheet1!U26,"00")&amp;TEXT(Sheet1!V26,"00")&amp;IF(Sheet1!X26="手",TEXT(Sheet1!W26,"0"),TEXT(Sheet1!W26,"00"))))</f>
      </c>
      <c r="K18" s="2">
        <f>IF(Sheet1!AA26="","","●")</f>
      </c>
      <c r="L18" s="2">
        <f>IF(Sheet1!AB26="","","▲")</f>
      </c>
      <c r="M18" s="2">
        <f>IF(Sheet1!AC26="","","★")</f>
      </c>
      <c r="N18" s="2">
        <f>IF(Sheet1!AD26="","","▼")</f>
      </c>
      <c r="O18" s="2">
        <f>IF(Sheet1!AE26="","",Sheet1!AE26)</f>
      </c>
    </row>
    <row r="19" spans="1:15" s="2" customFormat="1" ht="13.5">
      <c r="A19" s="2">
        <f t="shared" si="0"/>
      </c>
      <c r="B19" s="2">
        <f>IF(Sheet1!C27="","",IF(Sheet1!Z27=2,Sheet1!C27&amp;"      "&amp;Sheet1!D27&amp;" "&amp;Sheet1!G27,IF(Sheet1!Z27=3,Sheet1!C27&amp;"    "&amp;Sheet1!D27&amp;" "&amp;Sheet1!G27,IF(Sheet1!Z27=4,Sheet1!C27&amp;"  "&amp;Sheet1!D27&amp;" "&amp;Sheet1!G27,IF(Sheet1!Z27&gt;=5,Sheet1!C27&amp;Sheet1!D27&amp;"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>IF(Sheet1!I27="","",VLOOKUP(Sheet1!I27,Sheet2!$E$2:$F$50,2,FALSE))</f>
      </c>
      <c r="F19" s="2">
        <f>IF(B19="","",Sheet1!$E$4)</f>
      </c>
      <c r="G19" s="2">
        <f>IF(Sheet1!B27="","",VALUE(Sheet1!B27))</f>
      </c>
      <c r="H19" s="2">
        <f>IF(Sheet1!J27="","",IF(VLOOKUP(Sheet1!J27,Sheet2!$A$2:$C$44,3,FALSE)&gt;=71,VLOOKUP(Sheet1!J27,Sheet2!$A$2:$C$44,2,FALSE)&amp;TEXT(Sheet1!L27,"00")&amp;TEXT(Sheet1!M27,"00"),VLOOKUP(Sheet1!J27,Sheet2!$A$2:$C$44,2,FALSE)&amp;TEXT(Sheet1!K27,"00")&amp;TEXT(Sheet1!L27,"00")&amp;IF(Sheet1!N27="手",TEXT(Sheet1!M27,"0"),TEXT(Sheet1!M27,"00"))))</f>
      </c>
      <c r="I19" s="2">
        <f>IF(Sheet1!O27="","",IF(VLOOKUP(Sheet1!O27,Sheet2!$A$2:$C$44,3,FALSE)&gt;=71,VLOOKUP(Sheet1!O27,Sheet2!$A$2:$C$44,2,FALSE)&amp;TEXT(Sheet1!Q27,"00")&amp;TEXT(Sheet1!R27,"00"),VLOOKUP(Sheet1!O27,Sheet2!$A$2:$C$44,2,FALSE)&amp;TEXT(Sheet1!P27,"00")&amp;TEXT(Sheet1!Q27,"00")&amp;IF(Sheet1!S27="手",TEXT(Sheet1!R27,"0"),TEXT(Sheet1!R27,"00"))))</f>
      </c>
      <c r="J19" s="2">
        <f>IF(Sheet1!T27="","",IF(VLOOKUP(Sheet1!T27,Sheet2!$A$2:$C$44,3,FALSE)&gt;=71,VLOOKUP(Sheet1!T27,Sheet2!$A$2:$C$44,2,FALSE)&amp;TEXT(Sheet1!V27,"00")&amp;TEXT(Sheet1!W27,"00"),VLOOKUP(Sheet1!T27,Sheet2!$A$2:$C$44,2,FALSE)&amp;TEXT(Sheet1!U27,"00")&amp;TEXT(Sheet1!V27,"00")&amp;IF(Sheet1!X27="手",TEXT(Sheet1!W27,"0"),TEXT(Sheet1!W27,"00"))))</f>
      </c>
      <c r="K19" s="2">
        <f>IF(Sheet1!AA27="","","●")</f>
      </c>
      <c r="L19" s="2">
        <f>IF(Sheet1!AB27="","","▲")</f>
      </c>
      <c r="M19" s="2">
        <f>IF(Sheet1!AC27="","","★")</f>
      </c>
      <c r="N19" s="2">
        <f>IF(Sheet1!AD27="","","▼")</f>
      </c>
      <c r="O19" s="2">
        <f>IF(Sheet1!AE27="","",Sheet1!AE27)</f>
      </c>
    </row>
    <row r="20" spans="1:15" s="2" customFormat="1" ht="13.5">
      <c r="A20" s="2">
        <f t="shared" si="0"/>
      </c>
      <c r="B20" s="2">
        <f>IF(Sheet1!C28="","",IF(Sheet1!Z28=2,Sheet1!C28&amp;"      "&amp;Sheet1!D28&amp;" "&amp;Sheet1!G28,IF(Sheet1!Z28=3,Sheet1!C28&amp;"    "&amp;Sheet1!D28&amp;" "&amp;Sheet1!G28,IF(Sheet1!Z28=4,Sheet1!C28&amp;"  "&amp;Sheet1!D28&amp;" "&amp;Sheet1!G28,IF(Sheet1!Z28&gt;=5,Sheet1!C28&amp;Sheet1!D28&amp;"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>IF(Sheet1!I28="","",VLOOKUP(Sheet1!I28,Sheet2!$E$2:$F$50,2,FALSE))</f>
      </c>
      <c r="F20" s="2">
        <f>IF(B20="","",Sheet1!$E$4)</f>
      </c>
      <c r="G20" s="2">
        <f>IF(Sheet1!B28="","",VALUE(Sheet1!B28))</f>
      </c>
      <c r="H20" s="2">
        <f>IF(Sheet1!J28="","",IF(VLOOKUP(Sheet1!J28,Sheet2!$A$2:$C$44,3,FALSE)&gt;=71,VLOOKUP(Sheet1!J28,Sheet2!$A$2:$C$44,2,FALSE)&amp;TEXT(Sheet1!L28,"00")&amp;TEXT(Sheet1!M28,"00"),VLOOKUP(Sheet1!J28,Sheet2!$A$2:$C$44,2,FALSE)&amp;TEXT(Sheet1!K28,"00")&amp;TEXT(Sheet1!L28,"00")&amp;IF(Sheet1!N28="手",TEXT(Sheet1!M28,"0"),TEXT(Sheet1!M28,"00"))))</f>
      </c>
      <c r="I20" s="2">
        <f>IF(Sheet1!O28="","",IF(VLOOKUP(Sheet1!O28,Sheet2!$A$2:$C$44,3,FALSE)&gt;=71,VLOOKUP(Sheet1!O28,Sheet2!$A$2:$C$44,2,FALSE)&amp;TEXT(Sheet1!Q28,"00")&amp;TEXT(Sheet1!R28,"00"),VLOOKUP(Sheet1!O28,Sheet2!$A$2:$C$44,2,FALSE)&amp;TEXT(Sheet1!P28,"00")&amp;TEXT(Sheet1!Q28,"00")&amp;IF(Sheet1!S28="手",TEXT(Sheet1!R28,"0"),TEXT(Sheet1!R28,"00"))))</f>
      </c>
      <c r="J20" s="2">
        <f>IF(Sheet1!T28="","",IF(VLOOKUP(Sheet1!T28,Sheet2!$A$2:$C$44,3,FALSE)&gt;=71,VLOOKUP(Sheet1!T28,Sheet2!$A$2:$C$44,2,FALSE)&amp;TEXT(Sheet1!V28,"00")&amp;TEXT(Sheet1!W28,"00"),VLOOKUP(Sheet1!T28,Sheet2!$A$2:$C$44,2,FALSE)&amp;TEXT(Sheet1!U28,"00")&amp;TEXT(Sheet1!V28,"00")&amp;IF(Sheet1!X28="手",TEXT(Sheet1!W28,"0"),TEXT(Sheet1!W28,"00"))))</f>
      </c>
      <c r="K20" s="2">
        <f>IF(Sheet1!AA28="","","●")</f>
      </c>
      <c r="L20" s="2">
        <f>IF(Sheet1!AB28="","","▲")</f>
      </c>
      <c r="M20" s="2">
        <f>IF(Sheet1!AC28="","","★")</f>
      </c>
      <c r="N20" s="2">
        <f>IF(Sheet1!AD28="","","▼")</f>
      </c>
      <c r="O20" s="2">
        <f>IF(Sheet1!AE28="","",Sheet1!AE28)</f>
      </c>
    </row>
    <row r="21" spans="1:15" s="2" customFormat="1" ht="13.5">
      <c r="A21" s="2">
        <f t="shared" si="0"/>
      </c>
      <c r="B21" s="2">
        <f>IF(Sheet1!C29="","",IF(Sheet1!Z29=2,Sheet1!C29&amp;"      "&amp;Sheet1!D29&amp;" "&amp;Sheet1!G29,IF(Sheet1!Z29=3,Sheet1!C29&amp;"    "&amp;Sheet1!D29&amp;" "&amp;Sheet1!G29,IF(Sheet1!Z29=4,Sheet1!C29&amp;"  "&amp;Sheet1!D29&amp;" "&amp;Sheet1!G29,IF(Sheet1!Z29&gt;=5,Sheet1!C29&amp;Sheet1!D29&amp;"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>IF(Sheet1!I29="","",VLOOKUP(Sheet1!I29,Sheet2!$E$2:$F$50,2,FALSE))</f>
      </c>
      <c r="F21" s="2">
        <f>IF(B21="","",Sheet1!$E$4)</f>
      </c>
      <c r="G21" s="2">
        <f>IF(Sheet1!B29="","",VALUE(Sheet1!B29))</f>
      </c>
      <c r="H21" s="2">
        <f>IF(Sheet1!J29="","",IF(VLOOKUP(Sheet1!J29,Sheet2!$A$2:$C$44,3,FALSE)&gt;=71,VLOOKUP(Sheet1!J29,Sheet2!$A$2:$C$44,2,FALSE)&amp;TEXT(Sheet1!L29,"00")&amp;TEXT(Sheet1!M29,"00"),VLOOKUP(Sheet1!J29,Sheet2!$A$2:$C$44,2,FALSE)&amp;TEXT(Sheet1!K29,"00")&amp;TEXT(Sheet1!L29,"00")&amp;IF(Sheet1!N29="手",TEXT(Sheet1!M29,"0"),TEXT(Sheet1!M29,"00"))))</f>
      </c>
      <c r="I21" s="2">
        <f>IF(Sheet1!O29="","",IF(VLOOKUP(Sheet1!O29,Sheet2!$A$2:$C$44,3,FALSE)&gt;=71,VLOOKUP(Sheet1!O29,Sheet2!$A$2:$C$44,2,FALSE)&amp;TEXT(Sheet1!Q29,"00")&amp;TEXT(Sheet1!R29,"00"),VLOOKUP(Sheet1!O29,Sheet2!$A$2:$C$44,2,FALSE)&amp;TEXT(Sheet1!P29,"00")&amp;TEXT(Sheet1!Q29,"00")&amp;IF(Sheet1!S29="手",TEXT(Sheet1!R29,"0"),TEXT(Sheet1!R29,"00"))))</f>
      </c>
      <c r="J21" s="2">
        <f>IF(Sheet1!T29="","",IF(VLOOKUP(Sheet1!T29,Sheet2!$A$2:$C$44,3,FALSE)&gt;=71,VLOOKUP(Sheet1!T29,Sheet2!$A$2:$C$44,2,FALSE)&amp;TEXT(Sheet1!V29,"00")&amp;TEXT(Sheet1!W29,"00"),VLOOKUP(Sheet1!T29,Sheet2!$A$2:$C$44,2,FALSE)&amp;TEXT(Sheet1!U29,"00")&amp;TEXT(Sheet1!V29,"00")&amp;IF(Sheet1!X29="手",TEXT(Sheet1!W29,"0"),TEXT(Sheet1!W29,"00"))))</f>
      </c>
      <c r="K21" s="2">
        <f>IF(Sheet1!AA29="","","●")</f>
      </c>
      <c r="L21" s="2">
        <f>IF(Sheet1!AB29="","","▲")</f>
      </c>
      <c r="M21" s="2">
        <f>IF(Sheet1!AC29="","","★")</f>
      </c>
      <c r="N21" s="2">
        <f>IF(Sheet1!AD29="","","▼")</f>
      </c>
      <c r="O21" s="2">
        <f>IF(Sheet1!AE29="","",Sheet1!AE29)</f>
      </c>
    </row>
    <row r="22" spans="1:15" s="2" customFormat="1" ht="13.5">
      <c r="A22" s="2">
        <f t="shared" si="0"/>
      </c>
      <c r="B22" s="2">
        <f>IF(Sheet1!C30="","",IF(Sheet1!Z30=2,Sheet1!C30&amp;"      "&amp;Sheet1!D30&amp;" "&amp;Sheet1!G30,IF(Sheet1!Z30=3,Sheet1!C30&amp;"    "&amp;Sheet1!D30&amp;" "&amp;Sheet1!G30,IF(Sheet1!Z30=4,Sheet1!C30&amp;"  "&amp;Sheet1!D30&amp;" "&amp;Sheet1!G30,IF(Sheet1!Z30&gt;=5,Sheet1!C30&amp;Sheet1!D30&amp;"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>IF(Sheet1!I30="","",VLOOKUP(Sheet1!I30,Sheet2!$E$2:$F$50,2,FALSE))</f>
      </c>
      <c r="F22" s="2">
        <f>IF(B22="","",Sheet1!$E$4)</f>
      </c>
      <c r="G22" s="2">
        <f>IF(Sheet1!B30="","",VALUE(Sheet1!B30))</f>
      </c>
      <c r="H22" s="2">
        <f>IF(Sheet1!J30="","",IF(VLOOKUP(Sheet1!J30,Sheet2!$A$2:$C$44,3,FALSE)&gt;=71,VLOOKUP(Sheet1!J30,Sheet2!$A$2:$C$44,2,FALSE)&amp;TEXT(Sheet1!L30,"00")&amp;TEXT(Sheet1!M30,"00"),VLOOKUP(Sheet1!J30,Sheet2!$A$2:$C$44,2,FALSE)&amp;TEXT(Sheet1!K30,"00")&amp;TEXT(Sheet1!L30,"00")&amp;IF(Sheet1!N30="手",TEXT(Sheet1!M30,"0"),TEXT(Sheet1!M30,"00"))))</f>
      </c>
      <c r="I22" s="2">
        <f>IF(Sheet1!O30="","",IF(VLOOKUP(Sheet1!O30,Sheet2!$A$2:$C$44,3,FALSE)&gt;=71,VLOOKUP(Sheet1!O30,Sheet2!$A$2:$C$44,2,FALSE)&amp;TEXT(Sheet1!Q30,"00")&amp;TEXT(Sheet1!R30,"00"),VLOOKUP(Sheet1!O30,Sheet2!$A$2:$C$44,2,FALSE)&amp;TEXT(Sheet1!P30,"00")&amp;TEXT(Sheet1!Q30,"00")&amp;IF(Sheet1!S30="手",TEXT(Sheet1!R30,"0"),TEXT(Sheet1!R30,"00"))))</f>
      </c>
      <c r="J22" s="2">
        <f>IF(Sheet1!T30="","",IF(VLOOKUP(Sheet1!T30,Sheet2!$A$2:$C$44,3,FALSE)&gt;=71,VLOOKUP(Sheet1!T30,Sheet2!$A$2:$C$44,2,FALSE)&amp;TEXT(Sheet1!V30,"00")&amp;TEXT(Sheet1!W30,"00"),VLOOKUP(Sheet1!T30,Sheet2!$A$2:$C$44,2,FALSE)&amp;TEXT(Sheet1!U30,"00")&amp;TEXT(Sheet1!V30,"00")&amp;IF(Sheet1!X30="手",TEXT(Sheet1!W30,"0"),TEXT(Sheet1!W30,"00"))))</f>
      </c>
      <c r="K22" s="2">
        <f>IF(Sheet1!AA30="","","●")</f>
      </c>
      <c r="L22" s="2">
        <f>IF(Sheet1!AB30="","","▲")</f>
      </c>
      <c r="M22" s="2">
        <f>IF(Sheet1!AC30="","","★")</f>
      </c>
      <c r="N22" s="2">
        <f>IF(Sheet1!AD30="","","▼")</f>
      </c>
      <c r="O22" s="2">
        <f>IF(Sheet1!AE30="","",Sheet1!AE30)</f>
      </c>
    </row>
    <row r="23" spans="1:15" s="2" customFormat="1" ht="13.5">
      <c r="A23" s="2">
        <f t="shared" si="0"/>
      </c>
      <c r="B23" s="2">
        <f>IF(Sheet1!C31="","",IF(Sheet1!Z31=2,Sheet1!C31&amp;"      "&amp;Sheet1!D31&amp;" "&amp;Sheet1!G31,IF(Sheet1!Z31=3,Sheet1!C31&amp;"    "&amp;Sheet1!D31&amp;" "&amp;Sheet1!G31,IF(Sheet1!Z31=4,Sheet1!C31&amp;"  "&amp;Sheet1!D31&amp;" "&amp;Sheet1!G31,IF(Sheet1!Z31&gt;=5,Sheet1!C31&amp;Sheet1!D31&amp;"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>IF(Sheet1!I31="","",VLOOKUP(Sheet1!I31,Sheet2!$E$2:$F$50,2,FALSE))</f>
      </c>
      <c r="F23" s="2">
        <f>IF(B23="","",Sheet1!$E$4)</f>
      </c>
      <c r="G23" s="2">
        <f>IF(Sheet1!B31="","",VALUE(Sheet1!B31))</f>
      </c>
      <c r="H23" s="2">
        <f>IF(Sheet1!J31="","",IF(VLOOKUP(Sheet1!J31,Sheet2!$A$2:$C$44,3,FALSE)&gt;=71,VLOOKUP(Sheet1!J31,Sheet2!$A$2:$C$44,2,FALSE)&amp;TEXT(Sheet1!L31,"00")&amp;TEXT(Sheet1!M31,"00"),VLOOKUP(Sheet1!J31,Sheet2!$A$2:$C$44,2,FALSE)&amp;TEXT(Sheet1!K31,"00")&amp;TEXT(Sheet1!L31,"00")&amp;IF(Sheet1!N31="手",TEXT(Sheet1!M31,"0"),TEXT(Sheet1!M31,"00"))))</f>
      </c>
      <c r="I23" s="2">
        <f>IF(Sheet1!O31="","",IF(VLOOKUP(Sheet1!O31,Sheet2!$A$2:$C$44,3,FALSE)&gt;=71,VLOOKUP(Sheet1!O31,Sheet2!$A$2:$C$44,2,FALSE)&amp;TEXT(Sheet1!Q31,"00")&amp;TEXT(Sheet1!R31,"00"),VLOOKUP(Sheet1!O31,Sheet2!$A$2:$C$44,2,FALSE)&amp;TEXT(Sheet1!P31,"00")&amp;TEXT(Sheet1!Q31,"00")&amp;IF(Sheet1!S31="手",TEXT(Sheet1!R31,"0"),TEXT(Sheet1!R31,"00"))))</f>
      </c>
      <c r="J23" s="2">
        <f>IF(Sheet1!T31="","",IF(VLOOKUP(Sheet1!T31,Sheet2!$A$2:$C$44,3,FALSE)&gt;=71,VLOOKUP(Sheet1!T31,Sheet2!$A$2:$C$44,2,FALSE)&amp;TEXT(Sheet1!V31,"00")&amp;TEXT(Sheet1!W31,"00"),VLOOKUP(Sheet1!T31,Sheet2!$A$2:$C$44,2,FALSE)&amp;TEXT(Sheet1!U31,"00")&amp;TEXT(Sheet1!V31,"00")&amp;IF(Sheet1!X31="手",TEXT(Sheet1!W31,"0"),TEXT(Sheet1!W31,"00"))))</f>
      </c>
      <c r="K23" s="2">
        <f>IF(Sheet1!AA31="","","●")</f>
      </c>
      <c r="L23" s="2">
        <f>IF(Sheet1!AB31="","","▲")</f>
      </c>
      <c r="M23" s="2">
        <f>IF(Sheet1!AC31="","","★")</f>
      </c>
      <c r="N23" s="2">
        <f>IF(Sheet1!AD31="","","▼")</f>
      </c>
      <c r="O23" s="2">
        <f>IF(Sheet1!AE31="","",Sheet1!AE31)</f>
      </c>
    </row>
    <row r="24" spans="1:15" s="2" customFormat="1" ht="13.5">
      <c r="A24" s="2">
        <f t="shared" si="0"/>
      </c>
      <c r="B24" s="2">
        <f>IF(Sheet1!C32="","",IF(Sheet1!Z32=2,Sheet1!C32&amp;"      "&amp;Sheet1!D32&amp;" "&amp;Sheet1!G32,IF(Sheet1!Z32=3,Sheet1!C32&amp;"    "&amp;Sheet1!D32&amp;" "&amp;Sheet1!G32,IF(Sheet1!Z32=4,Sheet1!C32&amp;"  "&amp;Sheet1!D32&amp;" "&amp;Sheet1!G32,IF(Sheet1!Z32&gt;=5,Sheet1!C32&amp;Sheet1!D32&amp;"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>IF(Sheet1!I32="","",VLOOKUP(Sheet1!I32,Sheet2!$E$2:$F$50,2,FALSE))</f>
      </c>
      <c r="F24" s="2">
        <f>IF(B24="","",Sheet1!$E$4)</f>
      </c>
      <c r="G24" s="2">
        <f>IF(Sheet1!B32="","",VALUE(Sheet1!B32))</f>
      </c>
      <c r="H24" s="2">
        <f>IF(Sheet1!J32="","",IF(VLOOKUP(Sheet1!J32,Sheet2!$A$2:$C$44,3,FALSE)&gt;=71,VLOOKUP(Sheet1!J32,Sheet2!$A$2:$C$44,2,FALSE)&amp;TEXT(Sheet1!L32,"00")&amp;TEXT(Sheet1!M32,"00"),VLOOKUP(Sheet1!J32,Sheet2!$A$2:$C$44,2,FALSE)&amp;TEXT(Sheet1!K32,"00")&amp;TEXT(Sheet1!L32,"00")&amp;IF(Sheet1!N32="手",TEXT(Sheet1!M32,"0"),TEXT(Sheet1!M32,"00"))))</f>
      </c>
      <c r="I24" s="2">
        <f>IF(Sheet1!O32="","",IF(VLOOKUP(Sheet1!O32,Sheet2!$A$2:$C$44,3,FALSE)&gt;=71,VLOOKUP(Sheet1!O32,Sheet2!$A$2:$C$44,2,FALSE)&amp;TEXT(Sheet1!Q32,"00")&amp;TEXT(Sheet1!R32,"00"),VLOOKUP(Sheet1!O32,Sheet2!$A$2:$C$44,2,FALSE)&amp;TEXT(Sheet1!P32,"00")&amp;TEXT(Sheet1!Q32,"00")&amp;IF(Sheet1!S32="手",TEXT(Sheet1!R32,"0"),TEXT(Sheet1!R32,"00"))))</f>
      </c>
      <c r="J24" s="2">
        <f>IF(Sheet1!T32="","",IF(VLOOKUP(Sheet1!T32,Sheet2!$A$2:$C$44,3,FALSE)&gt;=71,VLOOKUP(Sheet1!T32,Sheet2!$A$2:$C$44,2,FALSE)&amp;TEXT(Sheet1!V32,"00")&amp;TEXT(Sheet1!W32,"00"),VLOOKUP(Sheet1!T32,Sheet2!$A$2:$C$44,2,FALSE)&amp;TEXT(Sheet1!U32,"00")&amp;TEXT(Sheet1!V32,"00")&amp;IF(Sheet1!X32="手",TEXT(Sheet1!W32,"0"),TEXT(Sheet1!W32,"00"))))</f>
      </c>
      <c r="K24" s="2">
        <f>IF(Sheet1!AA32="","","●")</f>
      </c>
      <c r="L24" s="2">
        <f>IF(Sheet1!AB32="","","▲")</f>
      </c>
      <c r="M24" s="2">
        <f>IF(Sheet1!AC32="","","★")</f>
      </c>
      <c r="N24" s="2">
        <f>IF(Sheet1!AD32="","","▼")</f>
      </c>
      <c r="O24" s="2">
        <f>IF(Sheet1!AE32="","",Sheet1!AE32)</f>
      </c>
    </row>
    <row r="25" spans="1:15" s="2" customFormat="1" ht="13.5">
      <c r="A25" s="2">
        <f t="shared" si="0"/>
      </c>
      <c r="B25" s="2">
        <f>IF(Sheet1!C33="","",IF(Sheet1!Z33=2,Sheet1!C33&amp;"      "&amp;Sheet1!D33&amp;" "&amp;Sheet1!G33,IF(Sheet1!Z33=3,Sheet1!C33&amp;"    "&amp;Sheet1!D33&amp;" "&amp;Sheet1!G33,IF(Sheet1!Z33=4,Sheet1!C33&amp;"  "&amp;Sheet1!D33&amp;" "&amp;Sheet1!G33,IF(Sheet1!Z33&gt;=5,Sheet1!C33&amp;Sheet1!D33&amp;"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>IF(Sheet1!I33="","",VLOOKUP(Sheet1!I33,Sheet2!$E$2:$F$50,2,FALSE))</f>
      </c>
      <c r="F25" s="2">
        <f>IF(B25="","",Sheet1!$E$4)</f>
      </c>
      <c r="G25" s="2">
        <f>IF(Sheet1!B33="","",VALUE(Sheet1!B33))</f>
      </c>
      <c r="H25" s="2">
        <f>IF(Sheet1!J33="","",IF(VLOOKUP(Sheet1!J33,Sheet2!$A$2:$C$44,3,FALSE)&gt;=71,VLOOKUP(Sheet1!J33,Sheet2!$A$2:$C$44,2,FALSE)&amp;TEXT(Sheet1!L33,"00")&amp;TEXT(Sheet1!M33,"00"),VLOOKUP(Sheet1!J33,Sheet2!$A$2:$C$44,2,FALSE)&amp;TEXT(Sheet1!K33,"00")&amp;TEXT(Sheet1!L33,"00")&amp;IF(Sheet1!N33="手",TEXT(Sheet1!M33,"0"),TEXT(Sheet1!M33,"00"))))</f>
      </c>
      <c r="I25" s="2">
        <f>IF(Sheet1!O33="","",IF(VLOOKUP(Sheet1!O33,Sheet2!$A$2:$C$44,3,FALSE)&gt;=71,VLOOKUP(Sheet1!O33,Sheet2!$A$2:$C$44,2,FALSE)&amp;TEXT(Sheet1!Q33,"00")&amp;TEXT(Sheet1!R33,"00"),VLOOKUP(Sheet1!O33,Sheet2!$A$2:$C$44,2,FALSE)&amp;TEXT(Sheet1!P33,"00")&amp;TEXT(Sheet1!Q33,"00")&amp;IF(Sheet1!S33="手",TEXT(Sheet1!R33,"0"),TEXT(Sheet1!R33,"00"))))</f>
      </c>
      <c r="J25" s="2">
        <f>IF(Sheet1!T33="","",IF(VLOOKUP(Sheet1!T33,Sheet2!$A$2:$C$44,3,FALSE)&gt;=71,VLOOKUP(Sheet1!T33,Sheet2!$A$2:$C$44,2,FALSE)&amp;TEXT(Sheet1!V33,"00")&amp;TEXT(Sheet1!W33,"00"),VLOOKUP(Sheet1!T33,Sheet2!$A$2:$C$44,2,FALSE)&amp;TEXT(Sheet1!U33,"00")&amp;TEXT(Sheet1!V33,"00")&amp;IF(Sheet1!X33="手",TEXT(Sheet1!W33,"0"),TEXT(Sheet1!W33,"00"))))</f>
      </c>
      <c r="K25" s="2">
        <f>IF(Sheet1!AA33="","","●")</f>
      </c>
      <c r="L25" s="2">
        <f>IF(Sheet1!AB33="","","▲")</f>
      </c>
      <c r="M25" s="2">
        <f>IF(Sheet1!AC33="","","★")</f>
      </c>
      <c r="N25" s="2">
        <f>IF(Sheet1!AD33="","","▼")</f>
      </c>
      <c r="O25" s="2">
        <f>IF(Sheet1!AE33="","",Sheet1!AE33)</f>
      </c>
    </row>
    <row r="26" spans="1:15" s="2" customFormat="1" ht="13.5">
      <c r="A26" s="2">
        <f t="shared" si="0"/>
      </c>
      <c r="B26" s="2">
        <f>IF(Sheet1!C34="","",IF(Sheet1!Z34=2,Sheet1!C34&amp;"      "&amp;Sheet1!D34&amp;" "&amp;Sheet1!G34,IF(Sheet1!Z34=3,Sheet1!C34&amp;"    "&amp;Sheet1!D34&amp;" "&amp;Sheet1!G34,IF(Sheet1!Z34=4,Sheet1!C34&amp;"  "&amp;Sheet1!D34&amp;" "&amp;Sheet1!G34,IF(Sheet1!Z34&gt;=5,Sheet1!C34&amp;Sheet1!D34&amp;"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>IF(Sheet1!I34="","",VLOOKUP(Sheet1!I34,Sheet2!$E$2:$F$50,2,FALSE))</f>
      </c>
      <c r="F26" s="2">
        <f>IF(B26="","",Sheet1!$E$4)</f>
      </c>
      <c r="G26" s="2">
        <f>IF(Sheet1!B34="","",VALUE(Sheet1!B34))</f>
      </c>
      <c r="H26" s="2">
        <f>IF(Sheet1!J34="","",IF(VLOOKUP(Sheet1!J34,Sheet2!$A$2:$C$44,3,FALSE)&gt;=71,VLOOKUP(Sheet1!J34,Sheet2!$A$2:$C$44,2,FALSE)&amp;TEXT(Sheet1!L34,"00")&amp;TEXT(Sheet1!M34,"00"),VLOOKUP(Sheet1!J34,Sheet2!$A$2:$C$44,2,FALSE)&amp;TEXT(Sheet1!K34,"00")&amp;TEXT(Sheet1!L34,"00")&amp;IF(Sheet1!N34="手",TEXT(Sheet1!M34,"0"),TEXT(Sheet1!M34,"00"))))</f>
      </c>
      <c r="I26" s="2">
        <f>IF(Sheet1!O34="","",IF(VLOOKUP(Sheet1!O34,Sheet2!$A$2:$C$44,3,FALSE)&gt;=71,VLOOKUP(Sheet1!O34,Sheet2!$A$2:$C$44,2,FALSE)&amp;TEXT(Sheet1!Q34,"00")&amp;TEXT(Sheet1!R34,"00"),VLOOKUP(Sheet1!O34,Sheet2!$A$2:$C$44,2,FALSE)&amp;TEXT(Sheet1!P34,"00")&amp;TEXT(Sheet1!Q34,"00")&amp;IF(Sheet1!S34="手",TEXT(Sheet1!R34,"0"),TEXT(Sheet1!R34,"00"))))</f>
      </c>
      <c r="J26" s="2">
        <f>IF(Sheet1!T34="","",IF(VLOOKUP(Sheet1!T34,Sheet2!$A$2:$C$44,3,FALSE)&gt;=71,VLOOKUP(Sheet1!T34,Sheet2!$A$2:$C$44,2,FALSE)&amp;TEXT(Sheet1!V34,"00")&amp;TEXT(Sheet1!W34,"00"),VLOOKUP(Sheet1!T34,Sheet2!$A$2:$C$44,2,FALSE)&amp;TEXT(Sheet1!U34,"00")&amp;TEXT(Sheet1!V34,"00")&amp;IF(Sheet1!X34="手",TEXT(Sheet1!W34,"0"),TEXT(Sheet1!W34,"00"))))</f>
      </c>
      <c r="K26" s="2">
        <f>IF(Sheet1!AA34="","","●")</f>
      </c>
      <c r="L26" s="2">
        <f>IF(Sheet1!AB34="","","▲")</f>
      </c>
      <c r="M26" s="2">
        <f>IF(Sheet1!AC34="","","★")</f>
      </c>
      <c r="N26" s="2">
        <f>IF(Sheet1!AD34="","","▼")</f>
      </c>
      <c r="O26" s="2">
        <f>IF(Sheet1!AE34="","",Sheet1!AE34)</f>
      </c>
    </row>
    <row r="27" spans="1:15" s="2" customFormat="1" ht="13.5">
      <c r="A27" s="2">
        <f t="shared" si="0"/>
      </c>
      <c r="B27" s="2">
        <f>IF(Sheet1!C35="","",IF(Sheet1!Z35=2,Sheet1!C35&amp;"      "&amp;Sheet1!D35&amp;" "&amp;Sheet1!G35,IF(Sheet1!Z35=3,Sheet1!C35&amp;"    "&amp;Sheet1!D35&amp;" "&amp;Sheet1!G35,IF(Sheet1!Z35=4,Sheet1!C35&amp;"  "&amp;Sheet1!D35&amp;" "&amp;Sheet1!G35,IF(Sheet1!Z35&gt;=5,Sheet1!C35&amp;Sheet1!D35&amp;"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>IF(Sheet1!I35="","",VLOOKUP(Sheet1!I35,Sheet2!$E$2:$F$50,2,FALSE))</f>
      </c>
      <c r="F27" s="2">
        <f>IF(B27="","",Sheet1!$E$4)</f>
      </c>
      <c r="G27" s="2">
        <f>IF(Sheet1!B35="","",VALUE(Sheet1!B35))</f>
      </c>
      <c r="H27" s="2">
        <f>IF(Sheet1!J35="","",IF(VLOOKUP(Sheet1!J35,Sheet2!$A$2:$C$44,3,FALSE)&gt;=71,VLOOKUP(Sheet1!J35,Sheet2!$A$2:$C$44,2,FALSE)&amp;TEXT(Sheet1!L35,"00")&amp;TEXT(Sheet1!M35,"00"),VLOOKUP(Sheet1!J35,Sheet2!$A$2:$C$44,2,FALSE)&amp;TEXT(Sheet1!K35,"00")&amp;TEXT(Sheet1!L35,"00")&amp;IF(Sheet1!N35="手",TEXT(Sheet1!M35,"0"),TEXT(Sheet1!M35,"00"))))</f>
      </c>
      <c r="I27" s="2">
        <f>IF(Sheet1!O35="","",IF(VLOOKUP(Sheet1!O35,Sheet2!$A$2:$C$44,3,FALSE)&gt;=71,VLOOKUP(Sheet1!O35,Sheet2!$A$2:$C$44,2,FALSE)&amp;TEXT(Sheet1!Q35,"00")&amp;TEXT(Sheet1!R35,"00"),VLOOKUP(Sheet1!O35,Sheet2!$A$2:$C$44,2,FALSE)&amp;TEXT(Sheet1!P35,"00")&amp;TEXT(Sheet1!Q35,"00")&amp;IF(Sheet1!S35="手",TEXT(Sheet1!R35,"0"),TEXT(Sheet1!R35,"00"))))</f>
      </c>
      <c r="J27" s="2">
        <f>IF(Sheet1!T35="","",IF(VLOOKUP(Sheet1!T35,Sheet2!$A$2:$C$44,3,FALSE)&gt;=71,VLOOKUP(Sheet1!T35,Sheet2!$A$2:$C$44,2,FALSE)&amp;TEXT(Sheet1!V35,"00")&amp;TEXT(Sheet1!W35,"00"),VLOOKUP(Sheet1!T35,Sheet2!$A$2:$C$44,2,FALSE)&amp;TEXT(Sheet1!U35,"00")&amp;TEXT(Sheet1!V35,"00")&amp;IF(Sheet1!X35="手",TEXT(Sheet1!W35,"0"),TEXT(Sheet1!W35,"00"))))</f>
      </c>
      <c r="K27" s="2">
        <f>IF(Sheet1!AA35="","","●")</f>
      </c>
      <c r="L27" s="2">
        <f>IF(Sheet1!AB35="","","▲")</f>
      </c>
      <c r="M27" s="2">
        <f>IF(Sheet1!AC35="","","★")</f>
      </c>
      <c r="N27" s="2">
        <f>IF(Sheet1!AD35="","","▼")</f>
      </c>
      <c r="O27" s="2">
        <f>IF(Sheet1!AE35="","",Sheet1!AE35)</f>
      </c>
    </row>
    <row r="28" spans="1:15" s="2" customFormat="1" ht="13.5">
      <c r="A28" s="2">
        <f t="shared" si="0"/>
      </c>
      <c r="B28" s="2">
        <f>IF(Sheet1!C36="","",IF(Sheet1!Z36=2,Sheet1!C36&amp;"      "&amp;Sheet1!D36&amp;" "&amp;Sheet1!G36,IF(Sheet1!Z36=3,Sheet1!C36&amp;"    "&amp;Sheet1!D36&amp;" "&amp;Sheet1!G36,IF(Sheet1!Z36=4,Sheet1!C36&amp;"  "&amp;Sheet1!D36&amp;" "&amp;Sheet1!G36,IF(Sheet1!Z36&gt;=5,Sheet1!C36&amp;Sheet1!D36&amp;"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>IF(Sheet1!I36="","",VLOOKUP(Sheet1!I36,Sheet2!$E$2:$F$50,2,FALSE))</f>
      </c>
      <c r="F28" s="2">
        <f>IF(B28="","",Sheet1!$E$4)</f>
      </c>
      <c r="G28" s="2">
        <f>IF(Sheet1!B36="","",VALUE(Sheet1!B36))</f>
      </c>
      <c r="H28" s="2">
        <f>IF(Sheet1!J36="","",IF(VLOOKUP(Sheet1!J36,Sheet2!$A$2:$C$44,3,FALSE)&gt;=71,VLOOKUP(Sheet1!J36,Sheet2!$A$2:$C$44,2,FALSE)&amp;TEXT(Sheet1!L36,"00")&amp;TEXT(Sheet1!M36,"00"),VLOOKUP(Sheet1!J36,Sheet2!$A$2:$C$44,2,FALSE)&amp;TEXT(Sheet1!K36,"00")&amp;TEXT(Sheet1!L36,"00")&amp;IF(Sheet1!N36="手",TEXT(Sheet1!M36,"0"),TEXT(Sheet1!M36,"00"))))</f>
      </c>
      <c r="I28" s="2">
        <f>IF(Sheet1!O36="","",IF(VLOOKUP(Sheet1!O36,Sheet2!$A$2:$C$44,3,FALSE)&gt;=71,VLOOKUP(Sheet1!O36,Sheet2!$A$2:$C$44,2,FALSE)&amp;TEXT(Sheet1!Q36,"00")&amp;TEXT(Sheet1!R36,"00"),VLOOKUP(Sheet1!O36,Sheet2!$A$2:$C$44,2,FALSE)&amp;TEXT(Sheet1!P36,"00")&amp;TEXT(Sheet1!Q36,"00")&amp;IF(Sheet1!S36="手",TEXT(Sheet1!R36,"0"),TEXT(Sheet1!R36,"00"))))</f>
      </c>
      <c r="J28" s="2">
        <f>IF(Sheet1!T36="","",IF(VLOOKUP(Sheet1!T36,Sheet2!$A$2:$C$44,3,FALSE)&gt;=71,VLOOKUP(Sheet1!T36,Sheet2!$A$2:$C$44,2,FALSE)&amp;TEXT(Sheet1!V36,"00")&amp;TEXT(Sheet1!W36,"00"),VLOOKUP(Sheet1!T36,Sheet2!$A$2:$C$44,2,FALSE)&amp;TEXT(Sheet1!U36,"00")&amp;TEXT(Sheet1!V36,"00")&amp;IF(Sheet1!X36="手",TEXT(Sheet1!W36,"0"),TEXT(Sheet1!W36,"00"))))</f>
      </c>
      <c r="K28" s="2">
        <f>IF(Sheet1!AA36="","","●")</f>
      </c>
      <c r="L28" s="2">
        <f>IF(Sheet1!AB36="","","▲")</f>
      </c>
      <c r="M28" s="2">
        <f>IF(Sheet1!AC36="","","★")</f>
      </c>
      <c r="N28" s="2">
        <f>IF(Sheet1!AD36="","","▼")</f>
      </c>
      <c r="O28" s="2">
        <f>IF(Sheet1!AE36="","",Sheet1!AE36)</f>
      </c>
    </row>
    <row r="29" spans="1:15" s="2" customFormat="1" ht="13.5">
      <c r="A29" s="2">
        <f t="shared" si="0"/>
      </c>
      <c r="B29" s="2">
        <f>IF(Sheet1!C37="","",IF(Sheet1!Z37=2,Sheet1!C37&amp;"      "&amp;Sheet1!D37&amp;" "&amp;Sheet1!G37,IF(Sheet1!Z37=3,Sheet1!C37&amp;"    "&amp;Sheet1!D37&amp;" "&amp;Sheet1!G37,IF(Sheet1!Z37=4,Sheet1!C37&amp;"  "&amp;Sheet1!D37&amp;" "&amp;Sheet1!G37,IF(Sheet1!Z37&gt;=5,Sheet1!C37&amp;Sheet1!D37&amp;"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>IF(Sheet1!I37="","",VLOOKUP(Sheet1!I37,Sheet2!$E$2:$F$50,2,FALSE))</f>
      </c>
      <c r="F29" s="2">
        <f>IF(B29="","",Sheet1!$E$4)</f>
      </c>
      <c r="G29" s="2">
        <f>IF(Sheet1!B37="","",VALUE(Sheet1!B37))</f>
      </c>
      <c r="H29" s="2">
        <f>IF(Sheet1!J37="","",IF(VLOOKUP(Sheet1!J37,Sheet2!$A$2:$C$44,3,FALSE)&gt;=71,VLOOKUP(Sheet1!J37,Sheet2!$A$2:$C$44,2,FALSE)&amp;TEXT(Sheet1!L37,"00")&amp;TEXT(Sheet1!M37,"00"),VLOOKUP(Sheet1!J37,Sheet2!$A$2:$C$44,2,FALSE)&amp;TEXT(Sheet1!K37,"00")&amp;TEXT(Sheet1!L37,"00")&amp;IF(Sheet1!N37="手",TEXT(Sheet1!M37,"0"),TEXT(Sheet1!M37,"00"))))</f>
      </c>
      <c r="I29" s="2">
        <f>IF(Sheet1!O37="","",IF(VLOOKUP(Sheet1!O37,Sheet2!$A$2:$C$44,3,FALSE)&gt;=71,VLOOKUP(Sheet1!O37,Sheet2!$A$2:$C$44,2,FALSE)&amp;TEXT(Sheet1!Q37,"00")&amp;TEXT(Sheet1!R37,"00"),VLOOKUP(Sheet1!O37,Sheet2!$A$2:$C$44,2,FALSE)&amp;TEXT(Sheet1!P37,"00")&amp;TEXT(Sheet1!Q37,"00")&amp;IF(Sheet1!S37="手",TEXT(Sheet1!R37,"0"),TEXT(Sheet1!R37,"00"))))</f>
      </c>
      <c r="J29" s="2">
        <f>IF(Sheet1!T37="","",IF(VLOOKUP(Sheet1!T37,Sheet2!$A$2:$C$44,3,FALSE)&gt;=71,VLOOKUP(Sheet1!T37,Sheet2!$A$2:$C$44,2,FALSE)&amp;TEXT(Sheet1!V37,"00")&amp;TEXT(Sheet1!W37,"00"),VLOOKUP(Sheet1!T37,Sheet2!$A$2:$C$44,2,FALSE)&amp;TEXT(Sheet1!U37,"00")&amp;TEXT(Sheet1!V37,"00")&amp;IF(Sheet1!X37="手",TEXT(Sheet1!W37,"0"),TEXT(Sheet1!W37,"00"))))</f>
      </c>
      <c r="K29" s="2">
        <f>IF(Sheet1!AA37="","","●")</f>
      </c>
      <c r="L29" s="2">
        <f>IF(Sheet1!AB37="","","▲")</f>
      </c>
      <c r="M29" s="2">
        <f>IF(Sheet1!AC37="","","★")</f>
      </c>
      <c r="N29" s="2">
        <f>IF(Sheet1!AD37="","","▼")</f>
      </c>
      <c r="O29" s="2">
        <f>IF(Sheet1!AE37="","",Sheet1!AE37)</f>
      </c>
    </row>
    <row r="30" spans="1:15" s="2" customFormat="1" ht="13.5">
      <c r="A30" s="2">
        <f t="shared" si="0"/>
      </c>
      <c r="B30" s="2">
        <f>IF(Sheet1!C38="","",IF(Sheet1!Z38=2,Sheet1!C38&amp;"      "&amp;Sheet1!D38&amp;" "&amp;Sheet1!G38,IF(Sheet1!Z38=3,Sheet1!C38&amp;"    "&amp;Sheet1!D38&amp;" "&amp;Sheet1!G38,IF(Sheet1!Z38=4,Sheet1!C38&amp;"  "&amp;Sheet1!D38&amp;" "&amp;Sheet1!G38,IF(Sheet1!Z38&gt;=5,Sheet1!C38&amp;Sheet1!D38&amp;"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>IF(Sheet1!I38="","",VLOOKUP(Sheet1!I38,Sheet2!$E$2:$F$50,2,FALSE))</f>
      </c>
      <c r="F30" s="2">
        <f>IF(B30="","",Sheet1!$E$4)</f>
      </c>
      <c r="G30" s="2">
        <f>IF(Sheet1!B38="","",VALUE(Sheet1!B38))</f>
      </c>
      <c r="H30" s="2">
        <f>IF(Sheet1!J38="","",IF(VLOOKUP(Sheet1!J38,Sheet2!$A$2:$C$44,3,FALSE)&gt;=71,VLOOKUP(Sheet1!J38,Sheet2!$A$2:$C$44,2,FALSE)&amp;TEXT(Sheet1!L38,"00")&amp;TEXT(Sheet1!M38,"00"),VLOOKUP(Sheet1!J38,Sheet2!$A$2:$C$44,2,FALSE)&amp;TEXT(Sheet1!K38,"00")&amp;TEXT(Sheet1!L38,"00")&amp;IF(Sheet1!N38="手",TEXT(Sheet1!M38,"0"),TEXT(Sheet1!M38,"00"))))</f>
      </c>
      <c r="I30" s="2">
        <f>IF(Sheet1!O38="","",IF(VLOOKUP(Sheet1!O38,Sheet2!$A$2:$C$44,3,FALSE)&gt;=71,VLOOKUP(Sheet1!O38,Sheet2!$A$2:$C$44,2,FALSE)&amp;TEXT(Sheet1!Q38,"00")&amp;TEXT(Sheet1!R38,"00"),VLOOKUP(Sheet1!O38,Sheet2!$A$2:$C$44,2,FALSE)&amp;TEXT(Sheet1!P38,"00")&amp;TEXT(Sheet1!Q38,"00")&amp;IF(Sheet1!S38="手",TEXT(Sheet1!R38,"0"),TEXT(Sheet1!R38,"00"))))</f>
      </c>
      <c r="J30" s="2">
        <f>IF(Sheet1!T38="","",IF(VLOOKUP(Sheet1!T38,Sheet2!$A$2:$C$44,3,FALSE)&gt;=71,VLOOKUP(Sheet1!T38,Sheet2!$A$2:$C$44,2,FALSE)&amp;TEXT(Sheet1!V38,"00")&amp;TEXT(Sheet1!W38,"00"),VLOOKUP(Sheet1!T38,Sheet2!$A$2:$C$44,2,FALSE)&amp;TEXT(Sheet1!U38,"00")&amp;TEXT(Sheet1!V38,"00")&amp;IF(Sheet1!X38="手",TEXT(Sheet1!W38,"0"),TEXT(Sheet1!W38,"00"))))</f>
      </c>
      <c r="K30" s="2">
        <f>IF(Sheet1!AA38="","","●")</f>
      </c>
      <c r="L30" s="2">
        <f>IF(Sheet1!AB38="","","▲")</f>
      </c>
      <c r="M30" s="2">
        <f>IF(Sheet1!AC38="","","★")</f>
      </c>
      <c r="N30" s="2">
        <f>IF(Sheet1!AD38="","","▼")</f>
      </c>
      <c r="O30" s="2">
        <f>IF(Sheet1!AE38="","",Sheet1!AE38)</f>
      </c>
    </row>
    <row r="31" spans="1:15" s="2" customFormat="1" ht="13.5">
      <c r="A31" s="2">
        <f t="shared" si="0"/>
      </c>
      <c r="B31" s="2">
        <f>IF(Sheet1!C39="","",IF(Sheet1!Z39=2,Sheet1!C39&amp;"      "&amp;Sheet1!D39&amp;" "&amp;Sheet1!G39,IF(Sheet1!Z39=3,Sheet1!C39&amp;"    "&amp;Sheet1!D39&amp;" "&amp;Sheet1!G39,IF(Sheet1!Z39=4,Sheet1!C39&amp;"  "&amp;Sheet1!D39&amp;" "&amp;Sheet1!G39,IF(Sheet1!Z39&gt;=5,Sheet1!C39&amp;Sheet1!D39&amp;"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>IF(Sheet1!I39="","",VLOOKUP(Sheet1!I39,Sheet2!$E$2:$F$50,2,FALSE))</f>
      </c>
      <c r="F31" s="2">
        <f>IF(B31="","",Sheet1!$E$4)</f>
      </c>
      <c r="G31" s="2">
        <f>IF(Sheet1!B39="","",VALUE(Sheet1!B39))</f>
      </c>
      <c r="H31" s="2">
        <f>IF(Sheet1!J39="","",IF(VLOOKUP(Sheet1!J39,Sheet2!$A$2:$C$44,3,FALSE)&gt;=71,VLOOKUP(Sheet1!J39,Sheet2!$A$2:$C$44,2,FALSE)&amp;TEXT(Sheet1!L39,"00")&amp;TEXT(Sheet1!M39,"00"),VLOOKUP(Sheet1!J39,Sheet2!$A$2:$C$44,2,FALSE)&amp;TEXT(Sheet1!K39,"00")&amp;TEXT(Sheet1!L39,"00")&amp;IF(Sheet1!N39="手",TEXT(Sheet1!M39,"0"),TEXT(Sheet1!M39,"00"))))</f>
      </c>
      <c r="I31" s="2">
        <f>IF(Sheet1!O39="","",IF(VLOOKUP(Sheet1!O39,Sheet2!$A$2:$C$44,3,FALSE)&gt;=71,VLOOKUP(Sheet1!O39,Sheet2!$A$2:$C$44,2,FALSE)&amp;TEXT(Sheet1!Q39,"00")&amp;TEXT(Sheet1!R39,"00"),VLOOKUP(Sheet1!O39,Sheet2!$A$2:$C$44,2,FALSE)&amp;TEXT(Sheet1!P39,"00")&amp;TEXT(Sheet1!Q39,"00")&amp;IF(Sheet1!S39="手",TEXT(Sheet1!R39,"0"),TEXT(Sheet1!R39,"00"))))</f>
      </c>
      <c r="J31" s="2">
        <f>IF(Sheet1!T39="","",IF(VLOOKUP(Sheet1!T39,Sheet2!$A$2:$C$44,3,FALSE)&gt;=71,VLOOKUP(Sheet1!T39,Sheet2!$A$2:$C$44,2,FALSE)&amp;TEXT(Sheet1!V39,"00")&amp;TEXT(Sheet1!W39,"00"),VLOOKUP(Sheet1!T39,Sheet2!$A$2:$C$44,2,FALSE)&amp;TEXT(Sheet1!U39,"00")&amp;TEXT(Sheet1!V39,"00")&amp;IF(Sheet1!X39="手",TEXT(Sheet1!W39,"0"),TEXT(Sheet1!W39,"00"))))</f>
      </c>
      <c r="K31" s="2">
        <f>IF(Sheet1!AA39="","","●")</f>
      </c>
      <c r="L31" s="2">
        <f>IF(Sheet1!AB39="","","▲")</f>
      </c>
      <c r="M31" s="2">
        <f>IF(Sheet1!AC39="","","★")</f>
      </c>
      <c r="N31" s="2">
        <f>IF(Sheet1!AD39="","","▼")</f>
      </c>
      <c r="O31" s="2">
        <f>IF(Sheet1!AE39="","",Sheet1!AE39)</f>
      </c>
    </row>
    <row r="32" spans="1:15" s="2" customFormat="1" ht="13.5">
      <c r="A32" s="2">
        <f t="shared" si="0"/>
      </c>
      <c r="B32" s="2">
        <f>IF(Sheet1!C40="","",IF(Sheet1!Z40=2,Sheet1!C40&amp;"      "&amp;Sheet1!D40&amp;" "&amp;Sheet1!G40,IF(Sheet1!Z40=3,Sheet1!C40&amp;"    "&amp;Sheet1!D40&amp;" "&amp;Sheet1!G40,IF(Sheet1!Z40=4,Sheet1!C40&amp;"  "&amp;Sheet1!D40&amp;" "&amp;Sheet1!G40,IF(Sheet1!Z40&gt;=5,Sheet1!C40&amp;Sheet1!D40&amp;"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>IF(Sheet1!I40="","",VLOOKUP(Sheet1!I40,Sheet2!$E$2:$F$50,2,FALSE))</f>
      </c>
      <c r="F32" s="2">
        <f>IF(B32="","",Sheet1!$E$4)</f>
      </c>
      <c r="G32" s="2">
        <f>IF(Sheet1!B40="","",VALUE(Sheet1!B40))</f>
      </c>
      <c r="H32" s="2">
        <f>IF(Sheet1!J40="","",IF(VLOOKUP(Sheet1!J40,Sheet2!$A$2:$C$44,3,FALSE)&gt;=71,VLOOKUP(Sheet1!J40,Sheet2!$A$2:$C$44,2,FALSE)&amp;TEXT(Sheet1!L40,"00")&amp;TEXT(Sheet1!M40,"00"),VLOOKUP(Sheet1!J40,Sheet2!$A$2:$C$44,2,FALSE)&amp;TEXT(Sheet1!K40,"00")&amp;TEXT(Sheet1!L40,"00")&amp;IF(Sheet1!N40="手",TEXT(Sheet1!M40,"0"),TEXT(Sheet1!M40,"00"))))</f>
      </c>
      <c r="I32" s="2">
        <f>IF(Sheet1!O40="","",IF(VLOOKUP(Sheet1!O40,Sheet2!$A$2:$C$44,3,FALSE)&gt;=71,VLOOKUP(Sheet1!O40,Sheet2!$A$2:$C$44,2,FALSE)&amp;TEXT(Sheet1!Q40,"00")&amp;TEXT(Sheet1!R40,"00"),VLOOKUP(Sheet1!O40,Sheet2!$A$2:$C$44,2,FALSE)&amp;TEXT(Sheet1!P40,"00")&amp;TEXT(Sheet1!Q40,"00")&amp;IF(Sheet1!S40="手",TEXT(Sheet1!R40,"0"),TEXT(Sheet1!R40,"00"))))</f>
      </c>
      <c r="J32" s="2">
        <f>IF(Sheet1!T40="","",IF(VLOOKUP(Sheet1!T40,Sheet2!$A$2:$C$44,3,FALSE)&gt;=71,VLOOKUP(Sheet1!T40,Sheet2!$A$2:$C$44,2,FALSE)&amp;TEXT(Sheet1!V40,"00")&amp;TEXT(Sheet1!W40,"00"),VLOOKUP(Sheet1!T40,Sheet2!$A$2:$C$44,2,FALSE)&amp;TEXT(Sheet1!U40,"00")&amp;TEXT(Sheet1!V40,"00")&amp;IF(Sheet1!X40="手",TEXT(Sheet1!W40,"0"),TEXT(Sheet1!W40,"00"))))</f>
      </c>
      <c r="K32" s="2">
        <f>IF(Sheet1!AA40="","","●")</f>
      </c>
      <c r="L32" s="2">
        <f>IF(Sheet1!AB40="","","▲")</f>
      </c>
      <c r="M32" s="2">
        <f>IF(Sheet1!AC40="","","★")</f>
      </c>
      <c r="N32" s="2">
        <f>IF(Sheet1!AD40="","","▼")</f>
      </c>
      <c r="O32" s="2">
        <f>IF(Sheet1!AE40="","",Sheet1!AE40)</f>
      </c>
    </row>
    <row r="33" spans="1:15" s="2" customFormat="1" ht="13.5">
      <c r="A33" s="2">
        <f t="shared" si="0"/>
      </c>
      <c r="B33" s="2">
        <f>IF(Sheet1!C41="","",IF(Sheet1!Z41=2,Sheet1!C41&amp;"      "&amp;Sheet1!D41&amp;" "&amp;Sheet1!G41,IF(Sheet1!Z41=3,Sheet1!C41&amp;"    "&amp;Sheet1!D41&amp;" "&amp;Sheet1!G41,IF(Sheet1!Z41=4,Sheet1!C41&amp;"  "&amp;Sheet1!D41&amp;" "&amp;Sheet1!G41,IF(Sheet1!Z41&gt;=5,Sheet1!C41&amp;Sheet1!D41&amp;"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>IF(Sheet1!I41="","",VLOOKUP(Sheet1!I41,Sheet2!$E$2:$F$50,2,FALSE))</f>
      </c>
      <c r="F33" s="2">
        <f>IF(B33="","",Sheet1!$E$4)</f>
      </c>
      <c r="G33" s="2">
        <f>IF(Sheet1!B41="","",VALUE(Sheet1!B41))</f>
      </c>
      <c r="H33" s="2">
        <f>IF(Sheet1!J41="","",IF(VLOOKUP(Sheet1!J41,Sheet2!$A$2:$C$44,3,FALSE)&gt;=71,VLOOKUP(Sheet1!J41,Sheet2!$A$2:$C$44,2,FALSE)&amp;TEXT(Sheet1!L41,"00")&amp;TEXT(Sheet1!M41,"00"),VLOOKUP(Sheet1!J41,Sheet2!$A$2:$C$44,2,FALSE)&amp;TEXT(Sheet1!K41,"00")&amp;TEXT(Sheet1!L41,"00")&amp;IF(Sheet1!N41="手",TEXT(Sheet1!M41,"0"),TEXT(Sheet1!M41,"00"))))</f>
      </c>
      <c r="I33" s="2">
        <f>IF(Sheet1!O41="","",IF(VLOOKUP(Sheet1!O41,Sheet2!$A$2:$C$44,3,FALSE)&gt;=71,VLOOKUP(Sheet1!O41,Sheet2!$A$2:$C$44,2,FALSE)&amp;TEXT(Sheet1!Q41,"00")&amp;TEXT(Sheet1!R41,"00"),VLOOKUP(Sheet1!O41,Sheet2!$A$2:$C$44,2,FALSE)&amp;TEXT(Sheet1!P41,"00")&amp;TEXT(Sheet1!Q41,"00")&amp;IF(Sheet1!S41="手",TEXT(Sheet1!R41,"0"),TEXT(Sheet1!R41,"00"))))</f>
      </c>
      <c r="J33" s="2">
        <f>IF(Sheet1!T41="","",IF(VLOOKUP(Sheet1!T41,Sheet2!$A$2:$C$44,3,FALSE)&gt;=71,VLOOKUP(Sheet1!T41,Sheet2!$A$2:$C$44,2,FALSE)&amp;TEXT(Sheet1!V41,"00")&amp;TEXT(Sheet1!W41,"00"),VLOOKUP(Sheet1!T41,Sheet2!$A$2:$C$44,2,FALSE)&amp;TEXT(Sheet1!U41,"00")&amp;TEXT(Sheet1!V41,"00")&amp;IF(Sheet1!X41="手",TEXT(Sheet1!W41,"0"),TEXT(Sheet1!W41,"00"))))</f>
      </c>
      <c r="K33" s="2">
        <f>IF(Sheet1!AA41="","","●")</f>
      </c>
      <c r="L33" s="2">
        <f>IF(Sheet1!AB41="","","▲")</f>
      </c>
      <c r="M33" s="2">
        <f>IF(Sheet1!AC41="","","★")</f>
      </c>
      <c r="N33" s="2">
        <f>IF(Sheet1!AD41="","","▼")</f>
      </c>
      <c r="O33" s="2">
        <f>IF(Sheet1!AE41="","",Sheet1!AE41)</f>
      </c>
    </row>
    <row r="34" spans="1:15" s="2" customFormat="1" ht="13.5">
      <c r="A34" s="2">
        <f t="shared" si="0"/>
      </c>
      <c r="B34" s="2">
        <f>IF(Sheet1!C42="","",IF(Sheet1!Z42=2,Sheet1!C42&amp;"      "&amp;Sheet1!D42&amp;" "&amp;Sheet1!G42,IF(Sheet1!Z42=3,Sheet1!C42&amp;"    "&amp;Sheet1!D42&amp;" "&amp;Sheet1!G42,IF(Sheet1!Z42=4,Sheet1!C42&amp;"  "&amp;Sheet1!D42&amp;" "&amp;Sheet1!G42,IF(Sheet1!Z42&gt;=5,Sheet1!C42&amp;Sheet1!D42&amp;"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>IF(Sheet1!I42="","",VLOOKUP(Sheet1!I42,Sheet2!$E$2:$F$50,2,FALSE))</f>
      </c>
      <c r="F34" s="2">
        <f>IF(B34="","",Sheet1!$E$4)</f>
      </c>
      <c r="G34" s="2">
        <f>IF(Sheet1!B42="","",VALUE(Sheet1!B42))</f>
      </c>
      <c r="H34" s="2">
        <f>IF(Sheet1!J42="","",IF(VLOOKUP(Sheet1!J42,Sheet2!$A$2:$C$44,3,FALSE)&gt;=71,VLOOKUP(Sheet1!J42,Sheet2!$A$2:$C$44,2,FALSE)&amp;TEXT(Sheet1!L42,"00")&amp;TEXT(Sheet1!M42,"00"),VLOOKUP(Sheet1!J42,Sheet2!$A$2:$C$44,2,FALSE)&amp;TEXT(Sheet1!K42,"00")&amp;TEXT(Sheet1!L42,"00")&amp;IF(Sheet1!N42="手",TEXT(Sheet1!M42,"0"),TEXT(Sheet1!M42,"00"))))</f>
      </c>
      <c r="I34" s="2">
        <f>IF(Sheet1!O42="","",IF(VLOOKUP(Sheet1!O42,Sheet2!$A$2:$C$44,3,FALSE)&gt;=71,VLOOKUP(Sheet1!O42,Sheet2!$A$2:$C$44,2,FALSE)&amp;TEXT(Sheet1!Q42,"00")&amp;TEXT(Sheet1!R42,"00"),VLOOKUP(Sheet1!O42,Sheet2!$A$2:$C$44,2,FALSE)&amp;TEXT(Sheet1!P42,"00")&amp;TEXT(Sheet1!Q42,"00")&amp;IF(Sheet1!S42="手",TEXT(Sheet1!R42,"0"),TEXT(Sheet1!R42,"00"))))</f>
      </c>
      <c r="J34" s="2">
        <f>IF(Sheet1!T42="","",IF(VLOOKUP(Sheet1!T42,Sheet2!$A$2:$C$44,3,FALSE)&gt;=71,VLOOKUP(Sheet1!T42,Sheet2!$A$2:$C$44,2,FALSE)&amp;TEXT(Sheet1!V42,"00")&amp;TEXT(Sheet1!W42,"00"),VLOOKUP(Sheet1!T42,Sheet2!$A$2:$C$44,2,FALSE)&amp;TEXT(Sheet1!U42,"00")&amp;TEXT(Sheet1!V42,"00")&amp;IF(Sheet1!X42="手",TEXT(Sheet1!W42,"0"),TEXT(Sheet1!W42,"00"))))</f>
      </c>
      <c r="K34" s="2">
        <f>IF(Sheet1!AA42="","","●")</f>
      </c>
      <c r="L34" s="2">
        <f>IF(Sheet1!AB42="","","▲")</f>
      </c>
      <c r="M34" s="2">
        <f>IF(Sheet1!AC42="","","★")</f>
      </c>
      <c r="N34" s="2">
        <f>IF(Sheet1!AD42="","","▼")</f>
      </c>
      <c r="O34" s="2">
        <f>IF(Sheet1!AE42="","",Sheet1!AE42)</f>
      </c>
    </row>
    <row r="35" spans="1:15" s="2" customFormat="1" ht="13.5">
      <c r="A35" s="2">
        <f t="shared" si="0"/>
      </c>
      <c r="B35" s="2">
        <f>IF(Sheet1!C43="","",IF(Sheet1!Z43=2,Sheet1!C43&amp;"      "&amp;Sheet1!D43&amp;" "&amp;Sheet1!G43,IF(Sheet1!Z43=3,Sheet1!C43&amp;"    "&amp;Sheet1!D43&amp;" "&amp;Sheet1!G43,IF(Sheet1!Z43=4,Sheet1!C43&amp;"  "&amp;Sheet1!D43&amp;" "&amp;Sheet1!G43,IF(Sheet1!Z43&gt;=5,Sheet1!C43&amp;Sheet1!D43&amp;"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>IF(Sheet1!I43="","",VLOOKUP(Sheet1!I43,Sheet2!$E$2:$F$50,2,FALSE))</f>
      </c>
      <c r="F35" s="2">
        <f>IF(B35="","",Sheet1!$E$4)</f>
      </c>
      <c r="G35" s="2">
        <f>IF(Sheet1!B43="","",VALUE(Sheet1!B43))</f>
      </c>
      <c r="H35" s="2">
        <f>IF(Sheet1!J43="","",IF(VLOOKUP(Sheet1!J43,Sheet2!$A$2:$C$44,3,FALSE)&gt;=71,VLOOKUP(Sheet1!J43,Sheet2!$A$2:$C$44,2,FALSE)&amp;TEXT(Sheet1!L43,"00")&amp;TEXT(Sheet1!M43,"00"),VLOOKUP(Sheet1!J43,Sheet2!$A$2:$C$44,2,FALSE)&amp;TEXT(Sheet1!K43,"00")&amp;TEXT(Sheet1!L43,"00")&amp;IF(Sheet1!N43="手",TEXT(Sheet1!M43,"0"),TEXT(Sheet1!M43,"00"))))</f>
      </c>
      <c r="I35" s="2">
        <f>IF(Sheet1!O43="","",IF(VLOOKUP(Sheet1!O43,Sheet2!$A$2:$C$44,3,FALSE)&gt;=71,VLOOKUP(Sheet1!O43,Sheet2!$A$2:$C$44,2,FALSE)&amp;TEXT(Sheet1!Q43,"00")&amp;TEXT(Sheet1!R43,"00"),VLOOKUP(Sheet1!O43,Sheet2!$A$2:$C$44,2,FALSE)&amp;TEXT(Sheet1!P43,"00")&amp;TEXT(Sheet1!Q43,"00")&amp;IF(Sheet1!S43="手",TEXT(Sheet1!R43,"0"),TEXT(Sheet1!R43,"00"))))</f>
      </c>
      <c r="J35" s="2">
        <f>IF(Sheet1!T43="","",IF(VLOOKUP(Sheet1!T43,Sheet2!$A$2:$C$44,3,FALSE)&gt;=71,VLOOKUP(Sheet1!T43,Sheet2!$A$2:$C$44,2,FALSE)&amp;TEXT(Sheet1!V43,"00")&amp;TEXT(Sheet1!W43,"00"),VLOOKUP(Sheet1!T43,Sheet2!$A$2:$C$44,2,FALSE)&amp;TEXT(Sheet1!U43,"00")&amp;TEXT(Sheet1!V43,"00")&amp;IF(Sheet1!X43="手",TEXT(Sheet1!W43,"0"),TEXT(Sheet1!W43,"00"))))</f>
      </c>
      <c r="K35" s="2">
        <f>IF(Sheet1!AA43="","","●")</f>
      </c>
      <c r="L35" s="2">
        <f>IF(Sheet1!AB43="","","▲")</f>
      </c>
      <c r="M35" s="2">
        <f>IF(Sheet1!AC43="","","★")</f>
      </c>
      <c r="N35" s="2">
        <f>IF(Sheet1!AD43="","","▼")</f>
      </c>
      <c r="O35" s="2">
        <f>IF(Sheet1!AE43="","",Sheet1!AE43)</f>
      </c>
    </row>
    <row r="36" spans="1:15" s="2" customFormat="1" ht="13.5">
      <c r="A36" s="2">
        <f t="shared" si="0"/>
      </c>
      <c r="B36" s="2">
        <f>IF(Sheet1!C44="","",IF(Sheet1!Z44=2,Sheet1!C44&amp;"      "&amp;Sheet1!D44&amp;" "&amp;Sheet1!G44,IF(Sheet1!Z44=3,Sheet1!C44&amp;"    "&amp;Sheet1!D44&amp;" "&amp;Sheet1!G44,IF(Sheet1!Z44=4,Sheet1!C44&amp;"  "&amp;Sheet1!D44&amp;" "&amp;Sheet1!G44,IF(Sheet1!Z44&gt;=5,Sheet1!C44&amp;Sheet1!D44&amp;"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>IF(Sheet1!I44="","",VLOOKUP(Sheet1!I44,Sheet2!$E$2:$F$50,2,FALSE))</f>
      </c>
      <c r="F36" s="2">
        <f>IF(B36="","",Sheet1!$E$4)</f>
      </c>
      <c r="G36" s="2">
        <f>IF(Sheet1!B44="","",VALUE(Sheet1!B44))</f>
      </c>
      <c r="H36" s="2">
        <f>IF(Sheet1!J44="","",IF(VLOOKUP(Sheet1!J44,Sheet2!$A$2:$C$44,3,FALSE)&gt;=71,VLOOKUP(Sheet1!J44,Sheet2!$A$2:$C$44,2,FALSE)&amp;TEXT(Sheet1!L44,"00")&amp;TEXT(Sheet1!M44,"00"),VLOOKUP(Sheet1!J44,Sheet2!$A$2:$C$44,2,FALSE)&amp;TEXT(Sheet1!K44,"00")&amp;TEXT(Sheet1!L44,"00")&amp;IF(Sheet1!N44="手",TEXT(Sheet1!M44,"0"),TEXT(Sheet1!M44,"00"))))</f>
      </c>
      <c r="I36" s="2">
        <f>IF(Sheet1!O44="","",IF(VLOOKUP(Sheet1!O44,Sheet2!$A$2:$C$44,3,FALSE)&gt;=71,VLOOKUP(Sheet1!O44,Sheet2!$A$2:$C$44,2,FALSE)&amp;TEXT(Sheet1!Q44,"00")&amp;TEXT(Sheet1!R44,"00"),VLOOKUP(Sheet1!O44,Sheet2!$A$2:$C$44,2,FALSE)&amp;TEXT(Sheet1!P44,"00")&amp;TEXT(Sheet1!Q44,"00")&amp;IF(Sheet1!S44="手",TEXT(Sheet1!R44,"0"),TEXT(Sheet1!R44,"00"))))</f>
      </c>
      <c r="J36" s="2">
        <f>IF(Sheet1!T44="","",IF(VLOOKUP(Sheet1!T44,Sheet2!$A$2:$C$44,3,FALSE)&gt;=71,VLOOKUP(Sheet1!T44,Sheet2!$A$2:$C$44,2,FALSE)&amp;TEXT(Sheet1!V44,"00")&amp;TEXT(Sheet1!W44,"00"),VLOOKUP(Sheet1!T44,Sheet2!$A$2:$C$44,2,FALSE)&amp;TEXT(Sheet1!U44,"00")&amp;TEXT(Sheet1!V44,"00")&amp;IF(Sheet1!X44="手",TEXT(Sheet1!W44,"0"),TEXT(Sheet1!W44,"00"))))</f>
      </c>
      <c r="K36" s="2">
        <f>IF(Sheet1!AA44="","","●")</f>
      </c>
      <c r="L36" s="2">
        <f>IF(Sheet1!AB44="","","▲")</f>
      </c>
      <c r="M36" s="2">
        <f>IF(Sheet1!AC44="","","★")</f>
      </c>
      <c r="N36" s="2">
        <f>IF(Sheet1!AD44="","","▼")</f>
      </c>
      <c r="O36" s="2">
        <f>IF(Sheet1!AE44="","",Sheet1!AE44)</f>
      </c>
    </row>
    <row r="37" spans="1:15" s="2" customFormat="1" ht="13.5">
      <c r="A37" s="2">
        <f t="shared" si="0"/>
      </c>
      <c r="B37" s="2">
        <f>IF(Sheet1!C45="","",IF(Sheet1!Z45=2,Sheet1!C45&amp;"      "&amp;Sheet1!D45&amp;" "&amp;Sheet1!G45,IF(Sheet1!Z45=3,Sheet1!C45&amp;"    "&amp;Sheet1!D45&amp;" "&amp;Sheet1!G45,IF(Sheet1!Z45=4,Sheet1!C45&amp;"  "&amp;Sheet1!D45&amp;" "&amp;Sheet1!G45,IF(Sheet1!Z45&gt;=5,Sheet1!C45&amp;Sheet1!D45&amp;"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>IF(Sheet1!I45="","",VLOOKUP(Sheet1!I45,Sheet2!$E$2:$F$50,2,FALSE))</f>
      </c>
      <c r="F37" s="2">
        <f>IF(B37="","",Sheet1!$E$4)</f>
      </c>
      <c r="G37" s="2">
        <f>IF(Sheet1!B45="","",VALUE(Sheet1!B45))</f>
      </c>
      <c r="H37" s="2">
        <f>IF(Sheet1!J45="","",IF(VLOOKUP(Sheet1!J45,Sheet2!$A$2:$C$44,3,FALSE)&gt;=71,VLOOKUP(Sheet1!J45,Sheet2!$A$2:$C$44,2,FALSE)&amp;TEXT(Sheet1!L45,"00")&amp;TEXT(Sheet1!M45,"00"),VLOOKUP(Sheet1!J45,Sheet2!$A$2:$C$44,2,FALSE)&amp;TEXT(Sheet1!K45,"00")&amp;TEXT(Sheet1!L45,"00")&amp;IF(Sheet1!N45="手",TEXT(Sheet1!M45,"0"),TEXT(Sheet1!M45,"00"))))</f>
      </c>
      <c r="I37" s="2">
        <f>IF(Sheet1!O45="","",IF(VLOOKUP(Sheet1!O45,Sheet2!$A$2:$C$44,3,FALSE)&gt;=71,VLOOKUP(Sheet1!O45,Sheet2!$A$2:$C$44,2,FALSE)&amp;TEXT(Sheet1!Q45,"00")&amp;TEXT(Sheet1!R45,"00"),VLOOKUP(Sheet1!O45,Sheet2!$A$2:$C$44,2,FALSE)&amp;TEXT(Sheet1!P45,"00")&amp;TEXT(Sheet1!Q45,"00")&amp;IF(Sheet1!S45="手",TEXT(Sheet1!R45,"0"),TEXT(Sheet1!R45,"00"))))</f>
      </c>
      <c r="J37" s="2">
        <f>IF(Sheet1!T45="","",IF(VLOOKUP(Sheet1!T45,Sheet2!$A$2:$C$44,3,FALSE)&gt;=71,VLOOKUP(Sheet1!T45,Sheet2!$A$2:$C$44,2,FALSE)&amp;TEXT(Sheet1!V45,"00")&amp;TEXT(Sheet1!W45,"00"),VLOOKUP(Sheet1!T45,Sheet2!$A$2:$C$44,2,FALSE)&amp;TEXT(Sheet1!U45,"00")&amp;TEXT(Sheet1!V45,"00")&amp;IF(Sheet1!X45="手",TEXT(Sheet1!W45,"0"),TEXT(Sheet1!W45,"00"))))</f>
      </c>
      <c r="K37" s="2">
        <f>IF(Sheet1!AA45="","","●")</f>
      </c>
      <c r="L37" s="2">
        <f>IF(Sheet1!AB45="","","▲")</f>
      </c>
      <c r="M37" s="2">
        <f>IF(Sheet1!AC45="","","★")</f>
      </c>
      <c r="N37" s="2">
        <f>IF(Sheet1!AD45="","","▼")</f>
      </c>
      <c r="O37" s="2">
        <f>IF(Sheet1!AE45="","",Sheet1!AE45)</f>
      </c>
    </row>
    <row r="38" spans="1:15" s="2" customFormat="1" ht="13.5">
      <c r="A38" s="2">
        <f t="shared" si="0"/>
      </c>
      <c r="B38" s="2">
        <f>IF(Sheet1!C46="","",IF(Sheet1!Z46=2,Sheet1!C46&amp;"      "&amp;Sheet1!D46&amp;" "&amp;Sheet1!G46,IF(Sheet1!Z46=3,Sheet1!C46&amp;"    "&amp;Sheet1!D46&amp;" "&amp;Sheet1!G46,IF(Sheet1!Z46=4,Sheet1!C46&amp;"  "&amp;Sheet1!D46&amp;" "&amp;Sheet1!G46,IF(Sheet1!Z46&gt;=5,Sheet1!C46&amp;Sheet1!D46&amp;"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>IF(Sheet1!I46="","",VLOOKUP(Sheet1!I46,Sheet2!$E$2:$F$50,2,FALSE))</f>
      </c>
      <c r="F38" s="2">
        <f>IF(B38="","",Sheet1!$E$4)</f>
      </c>
      <c r="G38" s="2">
        <f>IF(Sheet1!B46="","",VALUE(Sheet1!B46))</f>
      </c>
      <c r="H38" s="2">
        <f>IF(Sheet1!J46="","",IF(VLOOKUP(Sheet1!J46,Sheet2!$A$2:$C$44,3,FALSE)&gt;=71,VLOOKUP(Sheet1!J46,Sheet2!$A$2:$C$44,2,FALSE)&amp;TEXT(Sheet1!L46,"00")&amp;TEXT(Sheet1!M46,"00"),VLOOKUP(Sheet1!J46,Sheet2!$A$2:$C$44,2,FALSE)&amp;TEXT(Sheet1!K46,"00")&amp;TEXT(Sheet1!L46,"00")&amp;IF(Sheet1!N46="手",TEXT(Sheet1!M46,"0"),TEXT(Sheet1!M46,"00"))))</f>
      </c>
      <c r="I38" s="2">
        <f>IF(Sheet1!O46="","",IF(VLOOKUP(Sheet1!O46,Sheet2!$A$2:$C$44,3,FALSE)&gt;=71,VLOOKUP(Sheet1!O46,Sheet2!$A$2:$C$44,2,FALSE)&amp;TEXT(Sheet1!Q46,"00")&amp;TEXT(Sheet1!R46,"00"),VLOOKUP(Sheet1!O46,Sheet2!$A$2:$C$44,2,FALSE)&amp;TEXT(Sheet1!P46,"00")&amp;TEXT(Sheet1!Q46,"00")&amp;IF(Sheet1!S46="手",TEXT(Sheet1!R46,"0"),TEXT(Sheet1!R46,"00"))))</f>
      </c>
      <c r="J38" s="2">
        <f>IF(Sheet1!T46="","",IF(VLOOKUP(Sheet1!T46,Sheet2!$A$2:$C$44,3,FALSE)&gt;=71,VLOOKUP(Sheet1!T46,Sheet2!$A$2:$C$44,2,FALSE)&amp;TEXT(Sheet1!V46,"00")&amp;TEXT(Sheet1!W46,"00"),VLOOKUP(Sheet1!T46,Sheet2!$A$2:$C$44,2,FALSE)&amp;TEXT(Sheet1!U46,"00")&amp;TEXT(Sheet1!V46,"00")&amp;IF(Sheet1!X46="手",TEXT(Sheet1!W46,"0"),TEXT(Sheet1!W46,"00"))))</f>
      </c>
      <c r="K38" s="2">
        <f>IF(Sheet1!AA46="","","●")</f>
      </c>
      <c r="L38" s="2">
        <f>IF(Sheet1!AB46="","","▲")</f>
      </c>
      <c r="M38" s="2">
        <f>IF(Sheet1!AC46="","","★")</f>
      </c>
      <c r="N38" s="2">
        <f>IF(Sheet1!AD46="","","▼")</f>
      </c>
      <c r="O38" s="2">
        <f>IF(Sheet1!AE46="","",Sheet1!AE46)</f>
      </c>
    </row>
    <row r="39" spans="1:15" s="2" customFormat="1" ht="13.5">
      <c r="A39" s="2">
        <f t="shared" si="0"/>
      </c>
      <c r="B39" s="2">
        <f>IF(Sheet1!C47="","",IF(Sheet1!Z47=2,Sheet1!C47&amp;"      "&amp;Sheet1!D47&amp;" "&amp;Sheet1!G47,IF(Sheet1!Z47=3,Sheet1!C47&amp;"    "&amp;Sheet1!D47&amp;" "&amp;Sheet1!G47,IF(Sheet1!Z47=4,Sheet1!C47&amp;"  "&amp;Sheet1!D47&amp;" "&amp;Sheet1!G47,IF(Sheet1!Z47&gt;=5,Sheet1!C47&amp;Sheet1!D47&amp;"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>IF(Sheet1!I47="","",VLOOKUP(Sheet1!I47,Sheet2!$E$2:$F$50,2,FALSE))</f>
      </c>
      <c r="F39" s="2">
        <f>IF(B39="","",Sheet1!$E$4)</f>
      </c>
      <c r="G39" s="2">
        <f>IF(Sheet1!B47="","",VALUE(Sheet1!B47))</f>
      </c>
      <c r="H39" s="2">
        <f>IF(Sheet1!J47="","",IF(VLOOKUP(Sheet1!J47,Sheet2!$A$2:$C$44,3,FALSE)&gt;=71,VLOOKUP(Sheet1!J47,Sheet2!$A$2:$C$44,2,FALSE)&amp;TEXT(Sheet1!L47,"00")&amp;TEXT(Sheet1!M47,"00"),VLOOKUP(Sheet1!J47,Sheet2!$A$2:$C$44,2,FALSE)&amp;TEXT(Sheet1!K47,"00")&amp;TEXT(Sheet1!L47,"00")&amp;IF(Sheet1!N47="手",TEXT(Sheet1!M47,"0"),TEXT(Sheet1!M47,"00"))))</f>
      </c>
      <c r="I39" s="2">
        <f>IF(Sheet1!O47="","",IF(VLOOKUP(Sheet1!O47,Sheet2!$A$2:$C$44,3,FALSE)&gt;=71,VLOOKUP(Sheet1!O47,Sheet2!$A$2:$C$44,2,FALSE)&amp;TEXT(Sheet1!Q47,"00")&amp;TEXT(Sheet1!R47,"00"),VLOOKUP(Sheet1!O47,Sheet2!$A$2:$C$44,2,FALSE)&amp;TEXT(Sheet1!P47,"00")&amp;TEXT(Sheet1!Q47,"00")&amp;IF(Sheet1!S47="手",TEXT(Sheet1!R47,"0"),TEXT(Sheet1!R47,"00"))))</f>
      </c>
      <c r="J39" s="2">
        <f>IF(Sheet1!T47="","",IF(VLOOKUP(Sheet1!T47,Sheet2!$A$2:$C$44,3,FALSE)&gt;=71,VLOOKUP(Sheet1!T47,Sheet2!$A$2:$C$44,2,FALSE)&amp;TEXT(Sheet1!V47,"00")&amp;TEXT(Sheet1!W47,"00"),VLOOKUP(Sheet1!T47,Sheet2!$A$2:$C$44,2,FALSE)&amp;TEXT(Sheet1!U47,"00")&amp;TEXT(Sheet1!V47,"00")&amp;IF(Sheet1!X47="手",TEXT(Sheet1!W47,"0"),TEXT(Sheet1!W47,"00"))))</f>
      </c>
      <c r="K39" s="2">
        <f>IF(Sheet1!AA47="","","●")</f>
      </c>
      <c r="L39" s="2">
        <f>IF(Sheet1!AB47="","","▲")</f>
      </c>
      <c r="M39" s="2">
        <f>IF(Sheet1!AC47="","","★")</f>
      </c>
      <c r="N39" s="2">
        <f>IF(Sheet1!AD47="","","▼")</f>
      </c>
      <c r="O39" s="2">
        <f>IF(Sheet1!AE47="","",Sheet1!AE47)</f>
      </c>
    </row>
    <row r="40" spans="1:15" s="2" customFormat="1" ht="13.5">
      <c r="A40" s="2">
        <f t="shared" si="0"/>
      </c>
      <c r="B40" s="2">
        <f>IF(Sheet1!C48="","",IF(Sheet1!Z48=2,Sheet1!C48&amp;"      "&amp;Sheet1!D48&amp;" "&amp;Sheet1!G48,IF(Sheet1!Z48=3,Sheet1!C48&amp;"    "&amp;Sheet1!D48&amp;" "&amp;Sheet1!G48,IF(Sheet1!Z48=4,Sheet1!C48&amp;"  "&amp;Sheet1!D48&amp;" "&amp;Sheet1!G48,IF(Sheet1!Z48&gt;=5,Sheet1!C48&amp;Sheet1!D48&amp;"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>IF(Sheet1!I48="","",VLOOKUP(Sheet1!I48,Sheet2!$E$2:$F$50,2,FALSE))</f>
      </c>
      <c r="F40" s="2">
        <f>IF(B40="","",Sheet1!$E$4)</f>
      </c>
      <c r="G40" s="2">
        <f>IF(Sheet1!B48="","",VALUE(Sheet1!B48))</f>
      </c>
      <c r="H40" s="2">
        <f>IF(Sheet1!J48="","",IF(VLOOKUP(Sheet1!J48,Sheet2!$A$2:$C$44,3,FALSE)&gt;=71,VLOOKUP(Sheet1!J48,Sheet2!$A$2:$C$44,2,FALSE)&amp;TEXT(Sheet1!L48,"00")&amp;TEXT(Sheet1!M48,"00"),VLOOKUP(Sheet1!J48,Sheet2!$A$2:$C$44,2,FALSE)&amp;TEXT(Sheet1!K48,"00")&amp;TEXT(Sheet1!L48,"00")&amp;IF(Sheet1!N48="手",TEXT(Sheet1!M48,"0"),TEXT(Sheet1!M48,"00"))))</f>
      </c>
      <c r="I40" s="2">
        <f>IF(Sheet1!O48="","",IF(VLOOKUP(Sheet1!O48,Sheet2!$A$2:$C$44,3,FALSE)&gt;=71,VLOOKUP(Sheet1!O48,Sheet2!$A$2:$C$44,2,FALSE)&amp;TEXT(Sheet1!Q48,"00")&amp;TEXT(Sheet1!R48,"00"),VLOOKUP(Sheet1!O48,Sheet2!$A$2:$C$44,2,FALSE)&amp;TEXT(Sheet1!P48,"00")&amp;TEXT(Sheet1!Q48,"00")&amp;IF(Sheet1!S48="手",TEXT(Sheet1!R48,"0"),TEXT(Sheet1!R48,"00"))))</f>
      </c>
      <c r="J40" s="2">
        <f>IF(Sheet1!T48="","",IF(VLOOKUP(Sheet1!T48,Sheet2!$A$2:$C$44,3,FALSE)&gt;=71,VLOOKUP(Sheet1!T48,Sheet2!$A$2:$C$44,2,FALSE)&amp;TEXT(Sheet1!V48,"00")&amp;TEXT(Sheet1!W48,"00"),VLOOKUP(Sheet1!T48,Sheet2!$A$2:$C$44,2,FALSE)&amp;TEXT(Sheet1!U48,"00")&amp;TEXT(Sheet1!V48,"00")&amp;IF(Sheet1!X48="手",TEXT(Sheet1!W48,"0"),TEXT(Sheet1!W48,"00"))))</f>
      </c>
      <c r="K40" s="2">
        <f>IF(Sheet1!AA48="","","●")</f>
      </c>
      <c r="L40" s="2">
        <f>IF(Sheet1!AB48="","","▲")</f>
      </c>
      <c r="M40" s="2">
        <f>IF(Sheet1!AC48="","","★")</f>
      </c>
      <c r="N40" s="2">
        <f>IF(Sheet1!AD48="","","▼")</f>
      </c>
      <c r="O40" s="2">
        <f>IF(Sheet1!AE48="","",Sheet1!AE48)</f>
      </c>
    </row>
    <row r="41" spans="1:15" s="2" customFormat="1" ht="13.5">
      <c r="A41" s="2">
        <f t="shared" si="0"/>
      </c>
      <c r="B41" s="2">
        <f>IF(Sheet1!C49="","",IF(Sheet1!Z49=2,Sheet1!C49&amp;"      "&amp;Sheet1!D49&amp;" "&amp;Sheet1!G49,IF(Sheet1!Z49=3,Sheet1!C49&amp;"    "&amp;Sheet1!D49&amp;" "&amp;Sheet1!G49,IF(Sheet1!Z49=4,Sheet1!C49&amp;"  "&amp;Sheet1!D49&amp;" "&amp;Sheet1!G49,IF(Sheet1!Z49&gt;=5,Sheet1!C49&amp;Sheet1!D49&amp;"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>IF(Sheet1!I49="","",VLOOKUP(Sheet1!I49,Sheet2!$E$2:$F$50,2,FALSE))</f>
      </c>
      <c r="F41" s="2">
        <f>IF(B41="","",Sheet1!$E$4)</f>
      </c>
      <c r="G41" s="2">
        <f>IF(Sheet1!B49="","",VALUE(Sheet1!B49))</f>
      </c>
      <c r="H41" s="2">
        <f>IF(Sheet1!J49="","",IF(VLOOKUP(Sheet1!J49,Sheet2!$A$2:$C$44,3,FALSE)&gt;=71,VLOOKUP(Sheet1!J49,Sheet2!$A$2:$C$44,2,FALSE)&amp;TEXT(Sheet1!L49,"00")&amp;TEXT(Sheet1!M49,"00"),VLOOKUP(Sheet1!J49,Sheet2!$A$2:$C$44,2,FALSE)&amp;TEXT(Sheet1!K49,"00")&amp;TEXT(Sheet1!L49,"00")&amp;IF(Sheet1!N49="手",TEXT(Sheet1!M49,"0"),TEXT(Sheet1!M49,"00"))))</f>
      </c>
      <c r="I41" s="2">
        <f>IF(Sheet1!O49="","",IF(VLOOKUP(Sheet1!O49,Sheet2!$A$2:$C$44,3,FALSE)&gt;=71,VLOOKUP(Sheet1!O49,Sheet2!$A$2:$C$44,2,FALSE)&amp;TEXT(Sheet1!Q49,"00")&amp;TEXT(Sheet1!R49,"00"),VLOOKUP(Sheet1!O49,Sheet2!$A$2:$C$44,2,FALSE)&amp;TEXT(Sheet1!P49,"00")&amp;TEXT(Sheet1!Q49,"00")&amp;IF(Sheet1!S49="手",TEXT(Sheet1!R49,"0"),TEXT(Sheet1!R49,"00"))))</f>
      </c>
      <c r="J41" s="2">
        <f>IF(Sheet1!T49="","",IF(VLOOKUP(Sheet1!T49,Sheet2!$A$2:$C$44,3,FALSE)&gt;=71,VLOOKUP(Sheet1!T49,Sheet2!$A$2:$C$44,2,FALSE)&amp;TEXT(Sheet1!V49,"00")&amp;TEXT(Sheet1!W49,"00"),VLOOKUP(Sheet1!T49,Sheet2!$A$2:$C$44,2,FALSE)&amp;TEXT(Sheet1!U49,"00")&amp;TEXT(Sheet1!V49,"00")&amp;IF(Sheet1!X49="手",TEXT(Sheet1!W49,"0"),TEXT(Sheet1!W49,"00"))))</f>
      </c>
      <c r="K41" s="2">
        <f>IF(Sheet1!AA49="","","●")</f>
      </c>
      <c r="L41" s="2">
        <f>IF(Sheet1!AB49="","","▲")</f>
      </c>
      <c r="M41" s="2">
        <f>IF(Sheet1!AC49="","","★")</f>
      </c>
      <c r="N41" s="2">
        <f>IF(Sheet1!AD49="","","▼")</f>
      </c>
      <c r="O41" s="2">
        <f>IF(Sheet1!AE49="","",Sheet1!AE49)</f>
      </c>
    </row>
    <row r="42" spans="1:15" s="2" customFormat="1" ht="13.5">
      <c r="A42" s="2">
        <f t="shared" si="0"/>
      </c>
      <c r="B42" s="2">
        <f>IF(Sheet1!C50="","",IF(Sheet1!Z50=2,Sheet1!C50&amp;"      "&amp;Sheet1!D50&amp;" "&amp;Sheet1!G50,IF(Sheet1!Z50=3,Sheet1!C50&amp;"    "&amp;Sheet1!D50&amp;" "&amp;Sheet1!G50,IF(Sheet1!Z50=4,Sheet1!C50&amp;"  "&amp;Sheet1!D50&amp;" "&amp;Sheet1!G50,IF(Sheet1!Z50&gt;=5,Sheet1!C50&amp;Sheet1!D50&amp;"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>IF(Sheet1!I50="","",VLOOKUP(Sheet1!I50,Sheet2!$E$2:$F$50,2,FALSE))</f>
      </c>
      <c r="F42" s="2">
        <f>IF(B42="","",Sheet1!$E$4)</f>
      </c>
      <c r="G42" s="2">
        <f>IF(Sheet1!B50="","",VALUE(Sheet1!B50))</f>
      </c>
      <c r="H42" s="2">
        <f>IF(Sheet1!J50="","",IF(VLOOKUP(Sheet1!J50,Sheet2!$A$2:$C$44,3,FALSE)&gt;=71,VLOOKUP(Sheet1!J50,Sheet2!$A$2:$C$44,2,FALSE)&amp;TEXT(Sheet1!L50,"00")&amp;TEXT(Sheet1!M50,"00"),VLOOKUP(Sheet1!J50,Sheet2!$A$2:$C$44,2,FALSE)&amp;TEXT(Sheet1!K50,"00")&amp;TEXT(Sheet1!L50,"00")&amp;IF(Sheet1!N50="手",TEXT(Sheet1!M50,"0"),TEXT(Sheet1!M50,"00"))))</f>
      </c>
      <c r="I42" s="2">
        <f>IF(Sheet1!O50="","",IF(VLOOKUP(Sheet1!O50,Sheet2!$A$2:$C$44,3,FALSE)&gt;=71,VLOOKUP(Sheet1!O50,Sheet2!$A$2:$C$44,2,FALSE)&amp;TEXT(Sheet1!Q50,"00")&amp;TEXT(Sheet1!R50,"00"),VLOOKUP(Sheet1!O50,Sheet2!$A$2:$C$44,2,FALSE)&amp;TEXT(Sheet1!P50,"00")&amp;TEXT(Sheet1!Q50,"00")&amp;IF(Sheet1!S50="手",TEXT(Sheet1!R50,"0"),TEXT(Sheet1!R50,"00"))))</f>
      </c>
      <c r="J42" s="2">
        <f>IF(Sheet1!T50="","",IF(VLOOKUP(Sheet1!T50,Sheet2!$A$2:$C$44,3,FALSE)&gt;=71,VLOOKUP(Sheet1!T50,Sheet2!$A$2:$C$44,2,FALSE)&amp;TEXT(Sheet1!V50,"00")&amp;TEXT(Sheet1!W50,"00"),VLOOKUP(Sheet1!T50,Sheet2!$A$2:$C$44,2,FALSE)&amp;TEXT(Sheet1!U50,"00")&amp;TEXT(Sheet1!V50,"00")&amp;IF(Sheet1!X50="手",TEXT(Sheet1!W50,"0"),TEXT(Sheet1!W50,"00"))))</f>
      </c>
      <c r="K42" s="2">
        <f>IF(Sheet1!AA50="","","●")</f>
      </c>
      <c r="L42" s="2">
        <f>IF(Sheet1!AB50="","","▲")</f>
      </c>
      <c r="M42" s="2">
        <f>IF(Sheet1!AC50="","","★")</f>
      </c>
      <c r="N42" s="2">
        <f>IF(Sheet1!AD50="","","▼")</f>
      </c>
      <c r="O42" s="2">
        <f>IF(Sheet1!AE50="","",Sheet1!AE50)</f>
      </c>
    </row>
    <row r="43" spans="1:15" s="2" customFormat="1" ht="13.5">
      <c r="A43" s="2">
        <f t="shared" si="0"/>
      </c>
      <c r="B43" s="2">
        <f>IF(Sheet1!C51="","",IF(Sheet1!Z51=2,Sheet1!C51&amp;"      "&amp;Sheet1!D51&amp;" "&amp;Sheet1!G51,IF(Sheet1!Z51=3,Sheet1!C51&amp;"    "&amp;Sheet1!D51&amp;" "&amp;Sheet1!G51,IF(Sheet1!Z51=4,Sheet1!C51&amp;"  "&amp;Sheet1!D51&amp;" "&amp;Sheet1!G51,IF(Sheet1!Z51&gt;=5,Sheet1!C51&amp;Sheet1!D51&amp;"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>IF(Sheet1!I51="","",VLOOKUP(Sheet1!I51,Sheet2!$E$2:$F$50,2,FALSE))</f>
      </c>
      <c r="F43" s="2">
        <f>IF(B43="","",Sheet1!$E$4)</f>
      </c>
      <c r="G43" s="2">
        <f>IF(Sheet1!B51="","",VALUE(Sheet1!B51))</f>
      </c>
      <c r="H43" s="2">
        <f>IF(Sheet1!J51="","",IF(VLOOKUP(Sheet1!J51,Sheet2!$A$2:$C$44,3,FALSE)&gt;=71,VLOOKUP(Sheet1!J51,Sheet2!$A$2:$C$44,2,FALSE)&amp;TEXT(Sheet1!L51,"00")&amp;TEXT(Sheet1!M51,"00"),VLOOKUP(Sheet1!J51,Sheet2!$A$2:$C$44,2,FALSE)&amp;TEXT(Sheet1!K51,"00")&amp;TEXT(Sheet1!L51,"00")&amp;IF(Sheet1!N51="手",TEXT(Sheet1!M51,"0"),TEXT(Sheet1!M51,"00"))))</f>
      </c>
      <c r="I43" s="2">
        <f>IF(Sheet1!O51="","",IF(VLOOKUP(Sheet1!O51,Sheet2!$A$2:$C$44,3,FALSE)&gt;=71,VLOOKUP(Sheet1!O51,Sheet2!$A$2:$C$44,2,FALSE)&amp;TEXT(Sheet1!Q51,"00")&amp;TEXT(Sheet1!R51,"00"),VLOOKUP(Sheet1!O51,Sheet2!$A$2:$C$44,2,FALSE)&amp;TEXT(Sheet1!P51,"00")&amp;TEXT(Sheet1!Q51,"00")&amp;IF(Sheet1!S51="手",TEXT(Sheet1!R51,"0"),TEXT(Sheet1!R51,"00"))))</f>
      </c>
      <c r="J43" s="2">
        <f>IF(Sheet1!T51="","",IF(VLOOKUP(Sheet1!T51,Sheet2!$A$2:$C$44,3,FALSE)&gt;=71,VLOOKUP(Sheet1!T51,Sheet2!$A$2:$C$44,2,FALSE)&amp;TEXT(Sheet1!V51,"00")&amp;TEXT(Sheet1!W51,"00"),VLOOKUP(Sheet1!T51,Sheet2!$A$2:$C$44,2,FALSE)&amp;TEXT(Sheet1!U51,"00")&amp;TEXT(Sheet1!V51,"00")&amp;IF(Sheet1!X51="手",TEXT(Sheet1!W51,"0"),TEXT(Sheet1!W51,"00"))))</f>
      </c>
      <c r="K43" s="2">
        <f>IF(Sheet1!AA51="","","●")</f>
      </c>
      <c r="L43" s="2">
        <f>IF(Sheet1!AB51="","","▲")</f>
      </c>
      <c r="M43" s="2">
        <f>IF(Sheet1!AC51="","","★")</f>
      </c>
      <c r="N43" s="2">
        <f>IF(Sheet1!AD51="","","▼")</f>
      </c>
      <c r="O43" s="2">
        <f>IF(Sheet1!AE51="","",Sheet1!AE51)</f>
      </c>
    </row>
    <row r="44" spans="1:15" s="2" customFormat="1" ht="13.5">
      <c r="A44" s="2">
        <f t="shared" si="0"/>
      </c>
      <c r="B44" s="2">
        <f>IF(Sheet1!C52="","",IF(Sheet1!Z52=2,Sheet1!C52&amp;"      "&amp;Sheet1!D52&amp;" "&amp;Sheet1!G52,IF(Sheet1!Z52=3,Sheet1!C52&amp;"    "&amp;Sheet1!D52&amp;" "&amp;Sheet1!G52,IF(Sheet1!Z52=4,Sheet1!C52&amp;"  "&amp;Sheet1!D52&amp;" "&amp;Sheet1!G52,IF(Sheet1!Z52&gt;=5,Sheet1!C52&amp;Sheet1!D52&amp;"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>IF(Sheet1!I52="","",VLOOKUP(Sheet1!I52,Sheet2!$E$2:$F$50,2,FALSE))</f>
      </c>
      <c r="F44" s="2">
        <f>IF(B44="","",Sheet1!$E$4)</f>
      </c>
      <c r="G44" s="2">
        <f>IF(Sheet1!B52="","",VALUE(Sheet1!B52))</f>
      </c>
      <c r="H44" s="2">
        <f>IF(Sheet1!J52="","",IF(VLOOKUP(Sheet1!J52,Sheet2!$A$2:$C$44,3,FALSE)&gt;=71,VLOOKUP(Sheet1!J52,Sheet2!$A$2:$C$44,2,FALSE)&amp;TEXT(Sheet1!L52,"00")&amp;TEXT(Sheet1!M52,"00"),VLOOKUP(Sheet1!J52,Sheet2!$A$2:$C$44,2,FALSE)&amp;TEXT(Sheet1!K52,"00")&amp;TEXT(Sheet1!L52,"00")&amp;IF(Sheet1!N52="手",TEXT(Sheet1!M52,"0"),TEXT(Sheet1!M52,"00"))))</f>
      </c>
      <c r="I44" s="2">
        <f>IF(Sheet1!O52="","",IF(VLOOKUP(Sheet1!O52,Sheet2!$A$2:$C$44,3,FALSE)&gt;=71,VLOOKUP(Sheet1!O52,Sheet2!$A$2:$C$44,2,FALSE)&amp;TEXT(Sheet1!Q52,"00")&amp;TEXT(Sheet1!R52,"00"),VLOOKUP(Sheet1!O52,Sheet2!$A$2:$C$44,2,FALSE)&amp;TEXT(Sheet1!P52,"00")&amp;TEXT(Sheet1!Q52,"00")&amp;IF(Sheet1!S52="手",TEXT(Sheet1!R52,"0"),TEXT(Sheet1!R52,"00"))))</f>
      </c>
      <c r="J44" s="2">
        <f>IF(Sheet1!T52="","",IF(VLOOKUP(Sheet1!T52,Sheet2!$A$2:$C$44,3,FALSE)&gt;=71,VLOOKUP(Sheet1!T52,Sheet2!$A$2:$C$44,2,FALSE)&amp;TEXT(Sheet1!V52,"00")&amp;TEXT(Sheet1!W52,"00"),VLOOKUP(Sheet1!T52,Sheet2!$A$2:$C$44,2,FALSE)&amp;TEXT(Sheet1!U52,"00")&amp;TEXT(Sheet1!V52,"00")&amp;IF(Sheet1!X52="手",TEXT(Sheet1!W52,"0"),TEXT(Sheet1!W52,"00"))))</f>
      </c>
      <c r="K44" s="2">
        <f>IF(Sheet1!AA52="","","●")</f>
      </c>
      <c r="L44" s="2">
        <f>IF(Sheet1!AB52="","","▲")</f>
      </c>
      <c r="M44" s="2">
        <f>IF(Sheet1!AC52="","","★")</f>
      </c>
      <c r="N44" s="2">
        <f>IF(Sheet1!AD52="","","▼")</f>
      </c>
      <c r="O44" s="2">
        <f>IF(Sheet1!AE52="","",Sheet1!AE52)</f>
      </c>
    </row>
    <row r="45" spans="1:15" s="2" customFormat="1" ht="13.5">
      <c r="A45" s="2">
        <f t="shared" si="0"/>
      </c>
      <c r="B45" s="2">
        <f>IF(Sheet1!C53="","",IF(Sheet1!Z53=2,Sheet1!C53&amp;"      "&amp;Sheet1!D53&amp;" "&amp;Sheet1!G53,IF(Sheet1!Z53=3,Sheet1!C53&amp;"    "&amp;Sheet1!D53&amp;" "&amp;Sheet1!G53,IF(Sheet1!Z53=4,Sheet1!C53&amp;"  "&amp;Sheet1!D53&amp;" "&amp;Sheet1!G53,IF(Sheet1!Z53&gt;=5,Sheet1!C53&amp;Sheet1!D53&amp;"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>IF(Sheet1!I53="","",VLOOKUP(Sheet1!I53,Sheet2!$E$2:$F$50,2,FALSE))</f>
      </c>
      <c r="F45" s="2">
        <f>IF(B45="","",Sheet1!$E$4)</f>
      </c>
      <c r="G45" s="2">
        <f>IF(Sheet1!B53="","",VALUE(Sheet1!B53))</f>
      </c>
      <c r="H45" s="2">
        <f>IF(Sheet1!J53="","",IF(VLOOKUP(Sheet1!J53,Sheet2!$A$2:$C$44,3,FALSE)&gt;=71,VLOOKUP(Sheet1!J53,Sheet2!$A$2:$C$44,2,FALSE)&amp;TEXT(Sheet1!L53,"00")&amp;TEXT(Sheet1!M53,"00"),VLOOKUP(Sheet1!J53,Sheet2!$A$2:$C$44,2,FALSE)&amp;TEXT(Sheet1!K53,"00")&amp;TEXT(Sheet1!L53,"00")&amp;IF(Sheet1!N53="手",TEXT(Sheet1!M53,"0"),TEXT(Sheet1!M53,"00"))))</f>
      </c>
      <c r="I45" s="2">
        <f>IF(Sheet1!O53="","",IF(VLOOKUP(Sheet1!O53,Sheet2!$A$2:$C$44,3,FALSE)&gt;=71,VLOOKUP(Sheet1!O53,Sheet2!$A$2:$C$44,2,FALSE)&amp;TEXT(Sheet1!Q53,"00")&amp;TEXT(Sheet1!R53,"00"),VLOOKUP(Sheet1!O53,Sheet2!$A$2:$C$44,2,FALSE)&amp;TEXT(Sheet1!P53,"00")&amp;TEXT(Sheet1!Q53,"00")&amp;IF(Sheet1!S53="手",TEXT(Sheet1!R53,"0"),TEXT(Sheet1!R53,"00"))))</f>
      </c>
      <c r="J45" s="2">
        <f>IF(Sheet1!T53="","",IF(VLOOKUP(Sheet1!T53,Sheet2!$A$2:$C$44,3,FALSE)&gt;=71,VLOOKUP(Sheet1!T53,Sheet2!$A$2:$C$44,2,FALSE)&amp;TEXT(Sheet1!V53,"00")&amp;TEXT(Sheet1!W53,"00"),VLOOKUP(Sheet1!T53,Sheet2!$A$2:$C$44,2,FALSE)&amp;TEXT(Sheet1!U53,"00")&amp;TEXT(Sheet1!V53,"00")&amp;IF(Sheet1!X53="手",TEXT(Sheet1!W53,"0"),TEXT(Sheet1!W53,"00"))))</f>
      </c>
      <c r="K45" s="2">
        <f>IF(Sheet1!AA53="","","●")</f>
      </c>
      <c r="L45" s="2">
        <f>IF(Sheet1!AB53="","","▲")</f>
      </c>
      <c r="M45" s="2">
        <f>IF(Sheet1!AC53="","","★")</f>
      </c>
      <c r="N45" s="2">
        <f>IF(Sheet1!AD53="","","▼")</f>
      </c>
      <c r="O45" s="2">
        <f>IF(Sheet1!AE53="","",Sheet1!AE53)</f>
      </c>
    </row>
    <row r="46" spans="1:15" s="2" customFormat="1" ht="13.5">
      <c r="A46" s="2">
        <f t="shared" si="0"/>
      </c>
      <c r="B46" s="2">
        <f>IF(Sheet1!C54="","",IF(Sheet1!Z54=2,Sheet1!C54&amp;"      "&amp;Sheet1!D54&amp;" "&amp;Sheet1!G54,IF(Sheet1!Z54=3,Sheet1!C54&amp;"    "&amp;Sheet1!D54&amp;" "&amp;Sheet1!G54,IF(Sheet1!Z54=4,Sheet1!C54&amp;"  "&amp;Sheet1!D54&amp;" "&amp;Sheet1!G54,IF(Sheet1!Z54&gt;=5,Sheet1!C54&amp;Sheet1!D54&amp;"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>IF(Sheet1!I54="","",VLOOKUP(Sheet1!I54,Sheet2!$E$2:$F$50,2,FALSE))</f>
      </c>
      <c r="F46" s="2">
        <f>IF(B46="","",Sheet1!$E$4)</f>
      </c>
      <c r="G46" s="2">
        <f>IF(Sheet1!B54="","",VALUE(Sheet1!B54))</f>
      </c>
      <c r="H46" s="2">
        <f>IF(Sheet1!J54="","",IF(VLOOKUP(Sheet1!J54,Sheet2!$A$2:$C$44,3,FALSE)&gt;=71,VLOOKUP(Sheet1!J54,Sheet2!$A$2:$C$44,2,FALSE)&amp;TEXT(Sheet1!L54,"00")&amp;TEXT(Sheet1!M54,"00"),VLOOKUP(Sheet1!J54,Sheet2!$A$2:$C$44,2,FALSE)&amp;TEXT(Sheet1!K54,"00")&amp;TEXT(Sheet1!L54,"00")&amp;IF(Sheet1!N54="手",TEXT(Sheet1!M54,"0"),TEXT(Sheet1!M54,"00"))))</f>
      </c>
      <c r="I46" s="2">
        <f>IF(Sheet1!O54="","",IF(VLOOKUP(Sheet1!O54,Sheet2!$A$2:$C$44,3,FALSE)&gt;=71,VLOOKUP(Sheet1!O54,Sheet2!$A$2:$C$44,2,FALSE)&amp;TEXT(Sheet1!Q54,"00")&amp;TEXT(Sheet1!R54,"00"),VLOOKUP(Sheet1!O54,Sheet2!$A$2:$C$44,2,FALSE)&amp;TEXT(Sheet1!P54,"00")&amp;TEXT(Sheet1!Q54,"00")&amp;IF(Sheet1!S54="手",TEXT(Sheet1!R54,"0"),TEXT(Sheet1!R54,"00"))))</f>
      </c>
      <c r="J46" s="2">
        <f>IF(Sheet1!T54="","",IF(VLOOKUP(Sheet1!T54,Sheet2!$A$2:$C$44,3,FALSE)&gt;=71,VLOOKUP(Sheet1!T54,Sheet2!$A$2:$C$44,2,FALSE)&amp;TEXT(Sheet1!V54,"00")&amp;TEXT(Sheet1!W54,"00"),VLOOKUP(Sheet1!T54,Sheet2!$A$2:$C$44,2,FALSE)&amp;TEXT(Sheet1!U54,"00")&amp;TEXT(Sheet1!V54,"00")&amp;IF(Sheet1!X54="手",TEXT(Sheet1!W54,"0"),TEXT(Sheet1!W54,"00"))))</f>
      </c>
      <c r="K46" s="2">
        <f>IF(Sheet1!AA54="","","●")</f>
      </c>
      <c r="L46" s="2">
        <f>IF(Sheet1!AB54="","","▲")</f>
      </c>
      <c r="M46" s="2">
        <f>IF(Sheet1!AC54="","","★")</f>
      </c>
      <c r="N46" s="2">
        <f>IF(Sheet1!AD54="","","▼")</f>
      </c>
      <c r="O46" s="2">
        <f>IF(Sheet1!AE54="","",Sheet1!AE54)</f>
      </c>
    </row>
    <row r="47" spans="1:15" s="2" customFormat="1" ht="13.5">
      <c r="A47" s="2">
        <f t="shared" si="0"/>
      </c>
      <c r="B47" s="2">
        <f>IF(Sheet1!C55="","",IF(Sheet1!Z55=2,Sheet1!C55&amp;"      "&amp;Sheet1!D55&amp;" "&amp;Sheet1!G55,IF(Sheet1!Z55=3,Sheet1!C55&amp;"    "&amp;Sheet1!D55&amp;" "&amp;Sheet1!G55,IF(Sheet1!Z55=4,Sheet1!C55&amp;"  "&amp;Sheet1!D55&amp;" "&amp;Sheet1!G55,IF(Sheet1!Z55&gt;=5,Sheet1!C55&amp;Sheet1!D55&amp;"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>IF(Sheet1!I55="","",VLOOKUP(Sheet1!I55,Sheet2!$E$2:$F$50,2,FALSE))</f>
      </c>
      <c r="F47" s="2">
        <f>IF(B47="","",Sheet1!$E$4)</f>
      </c>
      <c r="G47" s="2">
        <f>IF(Sheet1!B55="","",VALUE(Sheet1!B55))</f>
      </c>
      <c r="H47" s="2">
        <f>IF(Sheet1!J55="","",IF(VLOOKUP(Sheet1!J55,Sheet2!$A$2:$C$44,3,FALSE)&gt;=71,VLOOKUP(Sheet1!J55,Sheet2!$A$2:$C$44,2,FALSE)&amp;TEXT(Sheet1!L55,"00")&amp;TEXT(Sheet1!M55,"00"),VLOOKUP(Sheet1!J55,Sheet2!$A$2:$C$44,2,FALSE)&amp;TEXT(Sheet1!K55,"00")&amp;TEXT(Sheet1!L55,"00")&amp;IF(Sheet1!N55="手",TEXT(Sheet1!M55,"0"),TEXT(Sheet1!M55,"00"))))</f>
      </c>
      <c r="I47" s="2">
        <f>IF(Sheet1!O55="","",IF(VLOOKUP(Sheet1!O55,Sheet2!$A$2:$C$44,3,FALSE)&gt;=71,VLOOKUP(Sheet1!O55,Sheet2!$A$2:$C$44,2,FALSE)&amp;TEXT(Sheet1!Q55,"00")&amp;TEXT(Sheet1!R55,"00"),VLOOKUP(Sheet1!O55,Sheet2!$A$2:$C$44,2,FALSE)&amp;TEXT(Sheet1!P55,"00")&amp;TEXT(Sheet1!Q55,"00")&amp;IF(Sheet1!S55="手",TEXT(Sheet1!R55,"0"),TEXT(Sheet1!R55,"00"))))</f>
      </c>
      <c r="J47" s="2">
        <f>IF(Sheet1!T55="","",IF(VLOOKUP(Sheet1!T55,Sheet2!$A$2:$C$44,3,FALSE)&gt;=71,VLOOKUP(Sheet1!T55,Sheet2!$A$2:$C$44,2,FALSE)&amp;TEXT(Sheet1!V55,"00")&amp;TEXT(Sheet1!W55,"00"),VLOOKUP(Sheet1!T55,Sheet2!$A$2:$C$44,2,FALSE)&amp;TEXT(Sheet1!U55,"00")&amp;TEXT(Sheet1!V55,"00")&amp;IF(Sheet1!X55="手",TEXT(Sheet1!W55,"0"),TEXT(Sheet1!W55,"00"))))</f>
      </c>
      <c r="K47" s="2">
        <f>IF(Sheet1!AA55="","","●")</f>
      </c>
      <c r="L47" s="2">
        <f>IF(Sheet1!AB55="","","▲")</f>
      </c>
      <c r="M47" s="2">
        <f>IF(Sheet1!AC55="","","★")</f>
      </c>
      <c r="N47" s="2">
        <f>IF(Sheet1!AD55="","","▼")</f>
      </c>
      <c r="O47" s="2">
        <f>IF(Sheet1!AE55="","",Sheet1!AE55)</f>
      </c>
    </row>
    <row r="48" spans="1:15" s="2" customFormat="1" ht="13.5">
      <c r="A48" s="2">
        <f t="shared" si="0"/>
      </c>
      <c r="B48" s="2">
        <f>IF(Sheet1!C56="","",IF(Sheet1!Z56=2,Sheet1!C56&amp;"      "&amp;Sheet1!D56&amp;" "&amp;Sheet1!G56,IF(Sheet1!Z56=3,Sheet1!C56&amp;"    "&amp;Sheet1!D56&amp;" "&amp;Sheet1!G56,IF(Sheet1!Z56=4,Sheet1!C56&amp;"  "&amp;Sheet1!D56&amp;" "&amp;Sheet1!G56,IF(Sheet1!Z56&gt;=5,Sheet1!C56&amp;Sheet1!D56&amp;"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>IF(Sheet1!I56="","",VLOOKUP(Sheet1!I56,Sheet2!$E$2:$F$50,2,FALSE))</f>
      </c>
      <c r="F48" s="2">
        <f>IF(B48="","",Sheet1!$E$4)</f>
      </c>
      <c r="G48" s="2">
        <f>IF(Sheet1!B56="","",VALUE(Sheet1!B56))</f>
      </c>
      <c r="H48" s="2">
        <f>IF(Sheet1!J56="","",IF(VLOOKUP(Sheet1!J56,Sheet2!$A$2:$C$44,3,FALSE)&gt;=71,VLOOKUP(Sheet1!J56,Sheet2!$A$2:$C$44,2,FALSE)&amp;TEXT(Sheet1!L56,"00")&amp;TEXT(Sheet1!M56,"00"),VLOOKUP(Sheet1!J56,Sheet2!$A$2:$C$44,2,FALSE)&amp;TEXT(Sheet1!K56,"00")&amp;TEXT(Sheet1!L56,"00")&amp;IF(Sheet1!N56="手",TEXT(Sheet1!M56,"0"),TEXT(Sheet1!M56,"00"))))</f>
      </c>
      <c r="I48" s="2">
        <f>IF(Sheet1!O56="","",IF(VLOOKUP(Sheet1!O56,Sheet2!$A$2:$C$44,3,FALSE)&gt;=71,VLOOKUP(Sheet1!O56,Sheet2!$A$2:$C$44,2,FALSE)&amp;TEXT(Sheet1!Q56,"00")&amp;TEXT(Sheet1!R56,"00"),VLOOKUP(Sheet1!O56,Sheet2!$A$2:$C$44,2,FALSE)&amp;TEXT(Sheet1!P56,"00")&amp;TEXT(Sheet1!Q56,"00")&amp;IF(Sheet1!S56="手",TEXT(Sheet1!R56,"0"),TEXT(Sheet1!R56,"00"))))</f>
      </c>
      <c r="J48" s="2">
        <f>IF(Sheet1!T56="","",IF(VLOOKUP(Sheet1!T56,Sheet2!$A$2:$C$44,3,FALSE)&gt;=71,VLOOKUP(Sheet1!T56,Sheet2!$A$2:$C$44,2,FALSE)&amp;TEXT(Sheet1!V56,"00")&amp;TEXT(Sheet1!W56,"00"),VLOOKUP(Sheet1!T56,Sheet2!$A$2:$C$44,2,FALSE)&amp;TEXT(Sheet1!U56,"00")&amp;TEXT(Sheet1!V56,"00")&amp;IF(Sheet1!X56="手",TEXT(Sheet1!W56,"0"),TEXT(Sheet1!W56,"00"))))</f>
      </c>
      <c r="K48" s="2">
        <f>IF(Sheet1!AA56="","","●")</f>
      </c>
      <c r="L48" s="2">
        <f>IF(Sheet1!AB56="","","▲")</f>
      </c>
      <c r="M48" s="2">
        <f>IF(Sheet1!AC56="","","★")</f>
      </c>
      <c r="N48" s="2">
        <f>IF(Sheet1!AD56="","","▼")</f>
      </c>
      <c r="O48" s="2">
        <f>IF(Sheet1!AE56="","",Sheet1!AE56)</f>
      </c>
    </row>
    <row r="49" spans="1:15" s="2" customFormat="1" ht="13.5">
      <c r="A49" s="2">
        <f t="shared" si="0"/>
      </c>
      <c r="B49" s="2">
        <f>IF(Sheet1!C57="","",IF(Sheet1!Z57=2,Sheet1!C57&amp;"      "&amp;Sheet1!D57&amp;" "&amp;Sheet1!G57,IF(Sheet1!Z57=3,Sheet1!C57&amp;"    "&amp;Sheet1!D57&amp;" "&amp;Sheet1!G57,IF(Sheet1!Z57=4,Sheet1!C57&amp;"  "&amp;Sheet1!D57&amp;" "&amp;Sheet1!G57,IF(Sheet1!Z57&gt;=5,Sheet1!C57&amp;Sheet1!D57&amp;"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>IF(Sheet1!I57="","",VLOOKUP(Sheet1!I57,Sheet2!$E$2:$F$50,2,FALSE))</f>
      </c>
      <c r="F49" s="2">
        <f>IF(B49="","",Sheet1!$E$4)</f>
      </c>
      <c r="G49" s="2">
        <f>IF(Sheet1!B57="","",VALUE(Sheet1!B57))</f>
      </c>
      <c r="H49" s="2">
        <f>IF(Sheet1!J57="","",IF(VLOOKUP(Sheet1!J57,Sheet2!$A$2:$C$44,3,FALSE)&gt;=71,VLOOKUP(Sheet1!J57,Sheet2!$A$2:$C$44,2,FALSE)&amp;TEXT(Sheet1!L57,"00")&amp;TEXT(Sheet1!M57,"00"),VLOOKUP(Sheet1!J57,Sheet2!$A$2:$C$44,2,FALSE)&amp;TEXT(Sheet1!K57,"00")&amp;TEXT(Sheet1!L57,"00")&amp;IF(Sheet1!N57="手",TEXT(Sheet1!M57,"0"),TEXT(Sheet1!M57,"00"))))</f>
      </c>
      <c r="I49" s="2">
        <f>IF(Sheet1!O57="","",IF(VLOOKUP(Sheet1!O57,Sheet2!$A$2:$C$44,3,FALSE)&gt;=71,VLOOKUP(Sheet1!O57,Sheet2!$A$2:$C$44,2,FALSE)&amp;TEXT(Sheet1!Q57,"00")&amp;TEXT(Sheet1!R57,"00"),VLOOKUP(Sheet1!O57,Sheet2!$A$2:$C$44,2,FALSE)&amp;TEXT(Sheet1!P57,"00")&amp;TEXT(Sheet1!Q57,"00")&amp;IF(Sheet1!S57="手",TEXT(Sheet1!R57,"0"),TEXT(Sheet1!R57,"00"))))</f>
      </c>
      <c r="J49" s="2">
        <f>IF(Sheet1!T57="","",IF(VLOOKUP(Sheet1!T57,Sheet2!$A$2:$C$44,3,FALSE)&gt;=71,VLOOKUP(Sheet1!T57,Sheet2!$A$2:$C$44,2,FALSE)&amp;TEXT(Sheet1!V57,"00")&amp;TEXT(Sheet1!W57,"00"),VLOOKUP(Sheet1!T57,Sheet2!$A$2:$C$44,2,FALSE)&amp;TEXT(Sheet1!U57,"00")&amp;TEXT(Sheet1!V57,"00")&amp;IF(Sheet1!X57="手",TEXT(Sheet1!W57,"0"),TEXT(Sheet1!W57,"00"))))</f>
      </c>
      <c r="K49" s="2">
        <f>IF(Sheet1!AA57="","","●")</f>
      </c>
      <c r="L49" s="2">
        <f>IF(Sheet1!AB57="","","▲")</f>
      </c>
      <c r="M49" s="2">
        <f>IF(Sheet1!AC57="","","★")</f>
      </c>
      <c r="N49" s="2">
        <f>IF(Sheet1!AD57="","","▼")</f>
      </c>
      <c r="O49" s="2">
        <f>IF(Sheet1!AE57="","",Sheet1!AE57)</f>
      </c>
    </row>
    <row r="50" spans="1:15" s="2" customFormat="1" ht="13.5">
      <c r="A50" s="2">
        <f t="shared" si="0"/>
      </c>
      <c r="B50" s="2">
        <f>IF(Sheet1!C58="","",IF(Sheet1!Z58=2,Sheet1!C58&amp;"      "&amp;Sheet1!D58&amp;" "&amp;Sheet1!G58,IF(Sheet1!Z58=3,Sheet1!C58&amp;"    "&amp;Sheet1!D58&amp;" "&amp;Sheet1!G58,IF(Sheet1!Z58=4,Sheet1!C58&amp;"  "&amp;Sheet1!D58&amp;" "&amp;Sheet1!G58,IF(Sheet1!Z58&gt;=5,Sheet1!C58&amp;Sheet1!D58&amp;"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>IF(Sheet1!I58="","",VLOOKUP(Sheet1!I58,Sheet2!$E$2:$F$50,2,FALSE))</f>
      </c>
      <c r="F50" s="2">
        <f>IF(B50="","",Sheet1!$E$4)</f>
      </c>
      <c r="G50" s="2">
        <f>IF(Sheet1!B58="","",VALUE(Sheet1!B58))</f>
      </c>
      <c r="H50" s="2">
        <f>IF(Sheet1!J58="","",IF(VLOOKUP(Sheet1!J58,Sheet2!$A$2:$C$44,3,FALSE)&gt;=71,VLOOKUP(Sheet1!J58,Sheet2!$A$2:$C$44,2,FALSE)&amp;TEXT(Sheet1!L58,"00")&amp;TEXT(Sheet1!M58,"00"),VLOOKUP(Sheet1!J58,Sheet2!$A$2:$C$44,2,FALSE)&amp;TEXT(Sheet1!K58,"00")&amp;TEXT(Sheet1!L58,"00")&amp;IF(Sheet1!N58="手",TEXT(Sheet1!M58,"0"),TEXT(Sheet1!M58,"00"))))</f>
      </c>
      <c r="I50" s="2">
        <f>IF(Sheet1!O58="","",IF(VLOOKUP(Sheet1!O58,Sheet2!$A$2:$C$44,3,FALSE)&gt;=71,VLOOKUP(Sheet1!O58,Sheet2!$A$2:$C$44,2,FALSE)&amp;TEXT(Sheet1!Q58,"00")&amp;TEXT(Sheet1!R58,"00"),VLOOKUP(Sheet1!O58,Sheet2!$A$2:$C$44,2,FALSE)&amp;TEXT(Sheet1!P58,"00")&amp;TEXT(Sheet1!Q58,"00")&amp;IF(Sheet1!S58="手",TEXT(Sheet1!R58,"0"),TEXT(Sheet1!R58,"00"))))</f>
      </c>
      <c r="J50" s="2">
        <f>IF(Sheet1!T58="","",IF(VLOOKUP(Sheet1!T58,Sheet2!$A$2:$C$44,3,FALSE)&gt;=71,VLOOKUP(Sheet1!T58,Sheet2!$A$2:$C$44,2,FALSE)&amp;TEXT(Sheet1!V58,"00")&amp;TEXT(Sheet1!W58,"00"),VLOOKUP(Sheet1!T58,Sheet2!$A$2:$C$44,2,FALSE)&amp;TEXT(Sheet1!U58,"00")&amp;TEXT(Sheet1!V58,"00")&amp;IF(Sheet1!X58="手",TEXT(Sheet1!W58,"0"),TEXT(Sheet1!W58,"00"))))</f>
      </c>
      <c r="K50" s="2">
        <f>IF(Sheet1!AA58="","","●")</f>
      </c>
      <c r="L50" s="2">
        <f>IF(Sheet1!AB58="","","▲")</f>
      </c>
      <c r="M50" s="2">
        <f>IF(Sheet1!AC58="","","★")</f>
      </c>
      <c r="N50" s="2">
        <f>IF(Sheet1!AD58="","","▼")</f>
      </c>
      <c r="O50" s="2">
        <f>IF(Sheet1!AE58="","",Sheet1!AE58)</f>
      </c>
    </row>
    <row r="51" spans="1:15" s="2" customFormat="1" ht="13.5">
      <c r="A51" s="2">
        <f t="shared" si="0"/>
      </c>
      <c r="B51" s="2">
        <f>IF(Sheet1!C59="","",IF(Sheet1!Z59=2,Sheet1!C59&amp;"      "&amp;Sheet1!D59&amp;" "&amp;Sheet1!G59,IF(Sheet1!Z59=3,Sheet1!C59&amp;"    "&amp;Sheet1!D59&amp;" "&amp;Sheet1!G59,IF(Sheet1!Z59=4,Sheet1!C59&amp;"  "&amp;Sheet1!D59&amp;" "&amp;Sheet1!G59,IF(Sheet1!Z59&gt;=5,Sheet1!C59&amp;Sheet1!D59&amp;"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>IF(Sheet1!I59="","",VLOOKUP(Sheet1!I59,Sheet2!$E$2:$F$50,2,FALSE))</f>
      </c>
      <c r="F51" s="2">
        <f>IF(B51="","",Sheet1!$E$4)</f>
      </c>
      <c r="G51" s="2">
        <f>IF(Sheet1!B59="","",VALUE(Sheet1!B59))</f>
      </c>
      <c r="H51" s="2">
        <f>IF(Sheet1!J59="","",IF(VLOOKUP(Sheet1!J59,Sheet2!$A$2:$C$44,3,FALSE)&gt;=71,VLOOKUP(Sheet1!J59,Sheet2!$A$2:$C$44,2,FALSE)&amp;TEXT(Sheet1!L59,"00")&amp;TEXT(Sheet1!M59,"00"),VLOOKUP(Sheet1!J59,Sheet2!$A$2:$C$44,2,FALSE)&amp;TEXT(Sheet1!K59,"00")&amp;TEXT(Sheet1!L59,"00")&amp;IF(Sheet1!N59="手",TEXT(Sheet1!M59,"0"),TEXT(Sheet1!M59,"00"))))</f>
      </c>
      <c r="I51" s="2">
        <f>IF(Sheet1!O59="","",IF(VLOOKUP(Sheet1!O59,Sheet2!$A$2:$C$44,3,FALSE)&gt;=71,VLOOKUP(Sheet1!O59,Sheet2!$A$2:$C$44,2,FALSE)&amp;TEXT(Sheet1!Q59,"00")&amp;TEXT(Sheet1!R59,"00"),VLOOKUP(Sheet1!O59,Sheet2!$A$2:$C$44,2,FALSE)&amp;TEXT(Sheet1!P59,"00")&amp;TEXT(Sheet1!Q59,"00")&amp;IF(Sheet1!S59="手",TEXT(Sheet1!R59,"0"),TEXT(Sheet1!R59,"00"))))</f>
      </c>
      <c r="J51" s="2">
        <f>IF(Sheet1!T59="","",IF(VLOOKUP(Sheet1!T59,Sheet2!$A$2:$C$44,3,FALSE)&gt;=71,VLOOKUP(Sheet1!T59,Sheet2!$A$2:$C$44,2,FALSE)&amp;TEXT(Sheet1!V59,"00")&amp;TEXT(Sheet1!W59,"00"),VLOOKUP(Sheet1!T59,Sheet2!$A$2:$C$44,2,FALSE)&amp;TEXT(Sheet1!U59,"00")&amp;TEXT(Sheet1!V59,"00")&amp;IF(Sheet1!X59="手",TEXT(Sheet1!W59,"0"),TEXT(Sheet1!W59,"00"))))</f>
      </c>
      <c r="K51" s="2">
        <f>IF(Sheet1!AA59="","","●")</f>
      </c>
      <c r="L51" s="2">
        <f>IF(Sheet1!AB59="","","▲")</f>
      </c>
      <c r="M51" s="2">
        <f>IF(Sheet1!AC59="","","★")</f>
      </c>
      <c r="N51" s="2">
        <f>IF(Sheet1!AD59="","","▼")</f>
      </c>
      <c r="O51" s="2">
        <f>IF(Sheet1!AE59="","",Sheet1!AE59)</f>
      </c>
    </row>
    <row r="52" spans="1:15" s="2" customFormat="1" ht="13.5">
      <c r="A52" s="2">
        <f t="shared" si="0"/>
      </c>
      <c r="B52" s="2">
        <f>IF(Sheet1!C60="","",IF(Sheet1!Z60=2,Sheet1!C60&amp;"      "&amp;Sheet1!D60&amp;" "&amp;Sheet1!G60,IF(Sheet1!Z60=3,Sheet1!C60&amp;"    "&amp;Sheet1!D60&amp;" "&amp;Sheet1!G60,IF(Sheet1!Z60=4,Sheet1!C60&amp;"  "&amp;Sheet1!D60&amp;" "&amp;Sheet1!G60,IF(Sheet1!Z60&gt;=5,Sheet1!C60&amp;Sheet1!D60&amp;"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>IF(Sheet1!I60="","",VLOOKUP(Sheet1!I60,Sheet2!$E$2:$F$50,2,FALSE))</f>
      </c>
      <c r="F52" s="2">
        <f>IF(B52="","",Sheet1!$E$4)</f>
      </c>
      <c r="G52" s="2">
        <f>IF(Sheet1!B60="","",VALUE(Sheet1!B60))</f>
      </c>
      <c r="H52" s="2">
        <f>IF(Sheet1!J60="","",IF(VLOOKUP(Sheet1!J60,Sheet2!$A$2:$C$44,3,FALSE)&gt;=71,VLOOKUP(Sheet1!J60,Sheet2!$A$2:$C$44,2,FALSE)&amp;TEXT(Sheet1!L60,"00")&amp;TEXT(Sheet1!M60,"00"),VLOOKUP(Sheet1!J60,Sheet2!$A$2:$C$44,2,FALSE)&amp;TEXT(Sheet1!K60,"00")&amp;TEXT(Sheet1!L60,"00")&amp;IF(Sheet1!N60="手",TEXT(Sheet1!M60,"0"),TEXT(Sheet1!M60,"00"))))</f>
      </c>
      <c r="I52" s="2">
        <f>IF(Sheet1!O60="","",IF(VLOOKUP(Sheet1!O60,Sheet2!$A$2:$C$44,3,FALSE)&gt;=71,VLOOKUP(Sheet1!O60,Sheet2!$A$2:$C$44,2,FALSE)&amp;TEXT(Sheet1!Q60,"00")&amp;TEXT(Sheet1!R60,"00"),VLOOKUP(Sheet1!O60,Sheet2!$A$2:$C$44,2,FALSE)&amp;TEXT(Sheet1!P60,"00")&amp;TEXT(Sheet1!Q60,"00")&amp;IF(Sheet1!S60="手",TEXT(Sheet1!R60,"0"),TEXT(Sheet1!R60,"00"))))</f>
      </c>
      <c r="J52" s="2">
        <f>IF(Sheet1!T60="","",IF(VLOOKUP(Sheet1!T60,Sheet2!$A$2:$C$44,3,FALSE)&gt;=71,VLOOKUP(Sheet1!T60,Sheet2!$A$2:$C$44,2,FALSE)&amp;TEXT(Sheet1!V60,"00")&amp;TEXT(Sheet1!W60,"00"),VLOOKUP(Sheet1!T60,Sheet2!$A$2:$C$44,2,FALSE)&amp;TEXT(Sheet1!U60,"00")&amp;TEXT(Sheet1!V60,"00")&amp;IF(Sheet1!X60="手",TEXT(Sheet1!W60,"0"),TEXT(Sheet1!W60,"00"))))</f>
      </c>
      <c r="K52" s="2">
        <f>IF(Sheet1!AA60="","","●")</f>
      </c>
      <c r="L52" s="2">
        <f>IF(Sheet1!AB60="","","▲")</f>
      </c>
      <c r="M52" s="2">
        <f>IF(Sheet1!AC60="","","★")</f>
      </c>
      <c r="N52" s="2">
        <f>IF(Sheet1!AD60="","","▼")</f>
      </c>
      <c r="O52" s="2">
        <f>IF(Sheet1!AE60="","",Sheet1!AE60)</f>
      </c>
    </row>
    <row r="53" spans="1:15" s="2" customFormat="1" ht="13.5">
      <c r="A53" s="2">
        <f t="shared" si="0"/>
      </c>
      <c r="B53" s="2">
        <f>IF(Sheet1!C61="","",IF(Sheet1!Z61=2,Sheet1!C61&amp;"      "&amp;Sheet1!D61&amp;" "&amp;Sheet1!G61,IF(Sheet1!Z61=3,Sheet1!C61&amp;"    "&amp;Sheet1!D61&amp;" "&amp;Sheet1!G61,IF(Sheet1!Z61=4,Sheet1!C61&amp;"  "&amp;Sheet1!D61&amp;" "&amp;Sheet1!G61,IF(Sheet1!Z61&gt;=5,Sheet1!C61&amp;Sheet1!D61&amp;"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>IF(Sheet1!I61="","",VLOOKUP(Sheet1!I61,Sheet2!$E$2:$F$50,2,FALSE))</f>
      </c>
      <c r="F53" s="2">
        <f>IF(B53="","",Sheet1!$E$4)</f>
      </c>
      <c r="G53" s="2">
        <f>IF(Sheet1!B61="","",VALUE(Sheet1!B61))</f>
      </c>
      <c r="H53" s="2">
        <f>IF(Sheet1!J61="","",IF(VLOOKUP(Sheet1!J61,Sheet2!$A$2:$C$44,3,FALSE)&gt;=71,VLOOKUP(Sheet1!J61,Sheet2!$A$2:$C$44,2,FALSE)&amp;TEXT(Sheet1!L61,"00")&amp;TEXT(Sheet1!M61,"00"),VLOOKUP(Sheet1!J61,Sheet2!$A$2:$C$44,2,FALSE)&amp;TEXT(Sheet1!K61,"00")&amp;TEXT(Sheet1!L61,"00")&amp;IF(Sheet1!N61="手",TEXT(Sheet1!M61,"0"),TEXT(Sheet1!M61,"00"))))</f>
      </c>
      <c r="I53" s="2">
        <f>IF(Sheet1!O61="","",IF(VLOOKUP(Sheet1!O61,Sheet2!$A$2:$C$44,3,FALSE)&gt;=71,VLOOKUP(Sheet1!O61,Sheet2!$A$2:$C$44,2,FALSE)&amp;TEXT(Sheet1!Q61,"00")&amp;TEXT(Sheet1!R61,"00"),VLOOKUP(Sheet1!O61,Sheet2!$A$2:$C$44,2,FALSE)&amp;TEXT(Sheet1!P61,"00")&amp;TEXT(Sheet1!Q61,"00")&amp;IF(Sheet1!S61="手",TEXT(Sheet1!R61,"0"),TEXT(Sheet1!R61,"00"))))</f>
      </c>
      <c r="J53" s="2">
        <f>IF(Sheet1!T61="","",IF(VLOOKUP(Sheet1!T61,Sheet2!$A$2:$C$44,3,FALSE)&gt;=71,VLOOKUP(Sheet1!T61,Sheet2!$A$2:$C$44,2,FALSE)&amp;TEXT(Sheet1!V61,"00")&amp;TEXT(Sheet1!W61,"00"),VLOOKUP(Sheet1!T61,Sheet2!$A$2:$C$44,2,FALSE)&amp;TEXT(Sheet1!U61,"00")&amp;TEXT(Sheet1!V61,"00")&amp;IF(Sheet1!X61="手",TEXT(Sheet1!W61,"0"),TEXT(Sheet1!W61,"00"))))</f>
      </c>
      <c r="K53" s="2">
        <f>IF(Sheet1!AA61="","","●")</f>
      </c>
      <c r="L53" s="2">
        <f>IF(Sheet1!AB61="","","▲")</f>
      </c>
      <c r="M53" s="2">
        <f>IF(Sheet1!AC61="","","★")</f>
      </c>
      <c r="N53" s="2">
        <f>IF(Sheet1!AD61="","","▼")</f>
      </c>
      <c r="O53" s="2">
        <f>IF(Sheet1!AE61="","",Sheet1!AE61)</f>
      </c>
    </row>
    <row r="54" spans="1:15" s="2" customFormat="1" ht="13.5">
      <c r="A54" s="2">
        <f t="shared" si="0"/>
      </c>
      <c r="B54" s="2">
        <f>IF(Sheet1!C62="","",IF(Sheet1!Z62=2,Sheet1!C62&amp;"      "&amp;Sheet1!D62&amp;" "&amp;Sheet1!G62,IF(Sheet1!Z62=3,Sheet1!C62&amp;"    "&amp;Sheet1!D62&amp;" "&amp;Sheet1!G62,IF(Sheet1!Z62=4,Sheet1!C62&amp;"  "&amp;Sheet1!D62&amp;" "&amp;Sheet1!G62,IF(Sheet1!Z62&gt;=5,Sheet1!C62&amp;Sheet1!D62&amp;"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>IF(Sheet1!I62="","",VLOOKUP(Sheet1!I62,Sheet2!$E$2:$F$50,2,FALSE))</f>
      </c>
      <c r="F54" s="2">
        <f>IF(B54="","",Sheet1!$E$4)</f>
      </c>
      <c r="G54" s="2">
        <f>IF(Sheet1!B62="","",VALUE(Sheet1!B62))</f>
      </c>
      <c r="H54" s="2">
        <f>IF(Sheet1!J62="","",IF(VLOOKUP(Sheet1!J62,Sheet2!$A$2:$C$44,3,FALSE)&gt;=71,VLOOKUP(Sheet1!J62,Sheet2!$A$2:$C$44,2,FALSE)&amp;TEXT(Sheet1!L62,"00")&amp;TEXT(Sheet1!M62,"00"),VLOOKUP(Sheet1!J62,Sheet2!$A$2:$C$44,2,FALSE)&amp;TEXT(Sheet1!K62,"00")&amp;TEXT(Sheet1!L62,"00")&amp;IF(Sheet1!N62="手",TEXT(Sheet1!M62,"0"),TEXT(Sheet1!M62,"00"))))</f>
      </c>
      <c r="I54" s="2">
        <f>IF(Sheet1!O62="","",IF(VLOOKUP(Sheet1!O62,Sheet2!$A$2:$C$44,3,FALSE)&gt;=71,VLOOKUP(Sheet1!O62,Sheet2!$A$2:$C$44,2,FALSE)&amp;TEXT(Sheet1!Q62,"00")&amp;TEXT(Sheet1!R62,"00"),VLOOKUP(Sheet1!O62,Sheet2!$A$2:$C$44,2,FALSE)&amp;TEXT(Sheet1!P62,"00")&amp;TEXT(Sheet1!Q62,"00")&amp;IF(Sheet1!S62="手",TEXT(Sheet1!R62,"0"),TEXT(Sheet1!R62,"00"))))</f>
      </c>
      <c r="J54" s="2">
        <f>IF(Sheet1!T62="","",IF(VLOOKUP(Sheet1!T62,Sheet2!$A$2:$C$44,3,FALSE)&gt;=71,VLOOKUP(Sheet1!T62,Sheet2!$A$2:$C$44,2,FALSE)&amp;TEXT(Sheet1!V62,"00")&amp;TEXT(Sheet1!W62,"00"),VLOOKUP(Sheet1!T62,Sheet2!$A$2:$C$44,2,FALSE)&amp;TEXT(Sheet1!U62,"00")&amp;TEXT(Sheet1!V62,"00")&amp;IF(Sheet1!X62="手",TEXT(Sheet1!W62,"0"),TEXT(Sheet1!W62,"00"))))</f>
      </c>
      <c r="K54" s="2">
        <f>IF(Sheet1!AA62="","","●")</f>
      </c>
      <c r="L54" s="2">
        <f>IF(Sheet1!AB62="","","▲")</f>
      </c>
      <c r="M54" s="2">
        <f>IF(Sheet1!AC62="","","★")</f>
      </c>
      <c r="N54" s="2">
        <f>IF(Sheet1!AD62="","","▼")</f>
      </c>
      <c r="O54" s="2">
        <f>IF(Sheet1!AE62="","",Sheet1!AE62)</f>
      </c>
    </row>
    <row r="55" spans="1:15" s="2" customFormat="1" ht="13.5">
      <c r="A55" s="2">
        <f t="shared" si="0"/>
      </c>
      <c r="B55" s="2">
        <f>IF(Sheet1!C63="","",IF(Sheet1!Z63=2,Sheet1!C63&amp;"      "&amp;Sheet1!D63&amp;" "&amp;Sheet1!G63,IF(Sheet1!Z63=3,Sheet1!C63&amp;"    "&amp;Sheet1!D63&amp;" "&amp;Sheet1!G63,IF(Sheet1!Z63=4,Sheet1!C63&amp;"  "&amp;Sheet1!D63&amp;" "&amp;Sheet1!G63,IF(Sheet1!Z63&gt;=5,Sheet1!C63&amp;Sheet1!D63&amp;"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>IF(Sheet1!I63="","",VLOOKUP(Sheet1!I63,Sheet2!$E$2:$F$50,2,FALSE))</f>
      </c>
      <c r="F55" s="2">
        <f>IF(B55="","",Sheet1!$E$4)</f>
      </c>
      <c r="G55" s="2">
        <f>IF(Sheet1!B63="","",VALUE(Sheet1!B63))</f>
      </c>
      <c r="H55" s="2">
        <f>IF(Sheet1!J63="","",IF(VLOOKUP(Sheet1!J63,Sheet2!$A$2:$C$44,3,FALSE)&gt;=71,VLOOKUP(Sheet1!J63,Sheet2!$A$2:$C$44,2,FALSE)&amp;TEXT(Sheet1!L63,"00")&amp;TEXT(Sheet1!M63,"00"),VLOOKUP(Sheet1!J63,Sheet2!$A$2:$C$44,2,FALSE)&amp;TEXT(Sheet1!K63,"00")&amp;TEXT(Sheet1!L63,"00")&amp;IF(Sheet1!N63="手",TEXT(Sheet1!M63,"0"),TEXT(Sheet1!M63,"00"))))</f>
      </c>
      <c r="I55" s="2">
        <f>IF(Sheet1!O63="","",IF(VLOOKUP(Sheet1!O63,Sheet2!$A$2:$C$44,3,FALSE)&gt;=71,VLOOKUP(Sheet1!O63,Sheet2!$A$2:$C$44,2,FALSE)&amp;TEXT(Sheet1!Q63,"00")&amp;TEXT(Sheet1!R63,"00"),VLOOKUP(Sheet1!O63,Sheet2!$A$2:$C$44,2,FALSE)&amp;TEXT(Sheet1!P63,"00")&amp;TEXT(Sheet1!Q63,"00")&amp;IF(Sheet1!S63="手",TEXT(Sheet1!R63,"0"),TEXT(Sheet1!R63,"00"))))</f>
      </c>
      <c r="J55" s="2">
        <f>IF(Sheet1!T63="","",IF(VLOOKUP(Sheet1!T63,Sheet2!$A$2:$C$44,3,FALSE)&gt;=71,VLOOKUP(Sheet1!T63,Sheet2!$A$2:$C$44,2,FALSE)&amp;TEXT(Sheet1!V63,"00")&amp;TEXT(Sheet1!W63,"00"),VLOOKUP(Sheet1!T63,Sheet2!$A$2:$C$44,2,FALSE)&amp;TEXT(Sheet1!U63,"00")&amp;TEXT(Sheet1!V63,"00")&amp;IF(Sheet1!X63="手",TEXT(Sheet1!W63,"0"),TEXT(Sheet1!W63,"00"))))</f>
      </c>
      <c r="K55" s="2">
        <f>IF(Sheet1!AA63="","","●")</f>
      </c>
      <c r="L55" s="2">
        <f>IF(Sheet1!AB63="","","▲")</f>
      </c>
      <c r="M55" s="2">
        <f>IF(Sheet1!AC63="","","★")</f>
      </c>
      <c r="N55" s="2">
        <f>IF(Sheet1!AD63="","","▼")</f>
      </c>
      <c r="O55" s="2">
        <f>IF(Sheet1!AE63="","",Sheet1!AE63)</f>
      </c>
    </row>
    <row r="56" spans="1:15" s="2" customFormat="1" ht="13.5">
      <c r="A56" s="2">
        <f t="shared" si="0"/>
      </c>
      <c r="B56" s="2">
        <f>IF(Sheet1!C64="","",IF(Sheet1!Z64=2,Sheet1!C64&amp;"      "&amp;Sheet1!D64&amp;" "&amp;Sheet1!G64,IF(Sheet1!Z64=3,Sheet1!C64&amp;"    "&amp;Sheet1!D64&amp;" "&amp;Sheet1!G64,IF(Sheet1!Z64=4,Sheet1!C64&amp;"  "&amp;Sheet1!D64&amp;" "&amp;Sheet1!G64,IF(Sheet1!Z64&gt;=5,Sheet1!C64&amp;Sheet1!D64&amp;"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>IF(Sheet1!I64="","",VLOOKUP(Sheet1!I64,Sheet2!$E$2:$F$50,2,FALSE))</f>
      </c>
      <c r="F56" s="2">
        <f>IF(B56="","",Sheet1!$E$4)</f>
      </c>
      <c r="G56" s="2">
        <f>IF(Sheet1!B64="","",VALUE(Sheet1!B64))</f>
      </c>
      <c r="H56" s="2">
        <f>IF(Sheet1!J64="","",IF(VLOOKUP(Sheet1!J64,Sheet2!$A$2:$C$44,3,FALSE)&gt;=71,VLOOKUP(Sheet1!J64,Sheet2!$A$2:$C$44,2,FALSE)&amp;TEXT(Sheet1!L64,"00")&amp;TEXT(Sheet1!M64,"00"),VLOOKUP(Sheet1!J64,Sheet2!$A$2:$C$44,2,FALSE)&amp;TEXT(Sheet1!K64,"00")&amp;TEXT(Sheet1!L64,"00")&amp;IF(Sheet1!N64="手",TEXT(Sheet1!M64,"0"),TEXT(Sheet1!M64,"00"))))</f>
      </c>
      <c r="I56" s="2">
        <f>IF(Sheet1!O64="","",IF(VLOOKUP(Sheet1!O64,Sheet2!$A$2:$C$44,3,FALSE)&gt;=71,VLOOKUP(Sheet1!O64,Sheet2!$A$2:$C$44,2,FALSE)&amp;TEXT(Sheet1!Q64,"00")&amp;TEXT(Sheet1!R64,"00"),VLOOKUP(Sheet1!O64,Sheet2!$A$2:$C$44,2,FALSE)&amp;TEXT(Sheet1!P64,"00")&amp;TEXT(Sheet1!Q64,"00")&amp;IF(Sheet1!S64="手",TEXT(Sheet1!R64,"0"),TEXT(Sheet1!R64,"00"))))</f>
      </c>
      <c r="J56" s="2">
        <f>IF(Sheet1!T64="","",IF(VLOOKUP(Sheet1!T64,Sheet2!$A$2:$C$44,3,FALSE)&gt;=71,VLOOKUP(Sheet1!T64,Sheet2!$A$2:$C$44,2,FALSE)&amp;TEXT(Sheet1!V64,"00")&amp;TEXT(Sheet1!W64,"00"),VLOOKUP(Sheet1!T64,Sheet2!$A$2:$C$44,2,FALSE)&amp;TEXT(Sheet1!U64,"00")&amp;TEXT(Sheet1!V64,"00")&amp;IF(Sheet1!X64="手",TEXT(Sheet1!W64,"0"),TEXT(Sheet1!W64,"00"))))</f>
      </c>
      <c r="K56" s="2">
        <f>IF(Sheet1!AA64="","","●")</f>
      </c>
      <c r="L56" s="2">
        <f>IF(Sheet1!AB64="","","▲")</f>
      </c>
      <c r="M56" s="2">
        <f>IF(Sheet1!AC64="","","★")</f>
      </c>
      <c r="N56" s="2">
        <f>IF(Sheet1!AD64="","","▼")</f>
      </c>
      <c r="O56" s="2">
        <f>IF(Sheet1!AE64="","",Sheet1!AE64)</f>
      </c>
    </row>
    <row r="57" spans="1:15" s="2" customFormat="1" ht="13.5">
      <c r="A57" s="2">
        <f t="shared" si="0"/>
      </c>
      <c r="B57" s="2">
        <f>IF(Sheet1!C65="","",IF(Sheet1!Z65=2,Sheet1!C65&amp;"      "&amp;Sheet1!D65&amp;" "&amp;Sheet1!G65,IF(Sheet1!Z65=3,Sheet1!C65&amp;"    "&amp;Sheet1!D65&amp;" "&amp;Sheet1!G65,IF(Sheet1!Z65=4,Sheet1!C65&amp;"  "&amp;Sheet1!D65&amp;" "&amp;Sheet1!G65,IF(Sheet1!Z65&gt;=5,Sheet1!C65&amp;Sheet1!D65&amp;"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>IF(Sheet1!I65="","",VLOOKUP(Sheet1!I65,Sheet2!$E$2:$F$50,2,FALSE))</f>
      </c>
      <c r="F57" s="2">
        <f>IF(B57="","",Sheet1!$E$4)</f>
      </c>
      <c r="G57" s="2">
        <f>IF(Sheet1!B65="","",VALUE(Sheet1!B65))</f>
      </c>
      <c r="H57" s="2">
        <f>IF(Sheet1!J65="","",IF(VLOOKUP(Sheet1!J65,Sheet2!$A$2:$C$44,3,FALSE)&gt;=71,VLOOKUP(Sheet1!J65,Sheet2!$A$2:$C$44,2,FALSE)&amp;TEXT(Sheet1!L65,"00")&amp;TEXT(Sheet1!M65,"00"),VLOOKUP(Sheet1!J65,Sheet2!$A$2:$C$44,2,FALSE)&amp;TEXT(Sheet1!K65,"00")&amp;TEXT(Sheet1!L65,"00")&amp;IF(Sheet1!N65="手",TEXT(Sheet1!M65,"0"),TEXT(Sheet1!M65,"00"))))</f>
      </c>
      <c r="I57" s="2">
        <f>IF(Sheet1!O65="","",IF(VLOOKUP(Sheet1!O65,Sheet2!$A$2:$C$44,3,FALSE)&gt;=71,VLOOKUP(Sheet1!O65,Sheet2!$A$2:$C$44,2,FALSE)&amp;TEXT(Sheet1!Q65,"00")&amp;TEXT(Sheet1!R65,"00"),VLOOKUP(Sheet1!O65,Sheet2!$A$2:$C$44,2,FALSE)&amp;TEXT(Sheet1!P65,"00")&amp;TEXT(Sheet1!Q65,"00")&amp;IF(Sheet1!S65="手",TEXT(Sheet1!R65,"0"),TEXT(Sheet1!R65,"00"))))</f>
      </c>
      <c r="J57" s="2">
        <f>IF(Sheet1!T65="","",IF(VLOOKUP(Sheet1!T65,Sheet2!$A$2:$C$44,3,FALSE)&gt;=71,VLOOKUP(Sheet1!T65,Sheet2!$A$2:$C$44,2,FALSE)&amp;TEXT(Sheet1!V65,"00")&amp;TEXT(Sheet1!W65,"00"),VLOOKUP(Sheet1!T65,Sheet2!$A$2:$C$44,2,FALSE)&amp;TEXT(Sheet1!U65,"00")&amp;TEXT(Sheet1!V65,"00")&amp;IF(Sheet1!X65="手",TEXT(Sheet1!W65,"0"),TEXT(Sheet1!W65,"00"))))</f>
      </c>
      <c r="K57" s="2">
        <f>IF(Sheet1!AA65="","","●")</f>
      </c>
      <c r="L57" s="2">
        <f>IF(Sheet1!AB65="","","▲")</f>
      </c>
      <c r="M57" s="2">
        <f>IF(Sheet1!AC65="","","★")</f>
      </c>
      <c r="N57" s="2">
        <f>IF(Sheet1!AD65="","","▼")</f>
      </c>
      <c r="O57" s="2">
        <f>IF(Sheet1!AE65="","",Sheet1!AE65)</f>
      </c>
    </row>
    <row r="58" spans="1:15" s="2" customFormat="1" ht="13.5">
      <c r="A58" s="2">
        <f t="shared" si="0"/>
      </c>
      <c r="B58" s="2">
        <f>IF(Sheet1!C66="","",IF(Sheet1!Z66=2,Sheet1!C66&amp;"      "&amp;Sheet1!D66&amp;" "&amp;Sheet1!G66,IF(Sheet1!Z66=3,Sheet1!C66&amp;"    "&amp;Sheet1!D66&amp;" "&amp;Sheet1!G66,IF(Sheet1!Z66=4,Sheet1!C66&amp;"  "&amp;Sheet1!D66&amp;" "&amp;Sheet1!G66,IF(Sheet1!Z66&gt;=5,Sheet1!C66&amp;Sheet1!D66&amp;"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>IF(Sheet1!I66="","",VLOOKUP(Sheet1!I66,Sheet2!$E$2:$F$50,2,FALSE))</f>
      </c>
      <c r="F58" s="2">
        <f>IF(B58="","",Sheet1!$E$4)</f>
      </c>
      <c r="G58" s="2">
        <f>IF(Sheet1!B66="","",VALUE(Sheet1!B66))</f>
      </c>
      <c r="H58" s="2">
        <f>IF(Sheet1!J66="","",IF(VLOOKUP(Sheet1!J66,Sheet2!$A$2:$C$44,3,FALSE)&gt;=71,VLOOKUP(Sheet1!J66,Sheet2!$A$2:$C$44,2,FALSE)&amp;TEXT(Sheet1!L66,"00")&amp;TEXT(Sheet1!M66,"00"),VLOOKUP(Sheet1!J66,Sheet2!$A$2:$C$44,2,FALSE)&amp;TEXT(Sheet1!K66,"00")&amp;TEXT(Sheet1!L66,"00")&amp;IF(Sheet1!N66="手",TEXT(Sheet1!M66,"0"),TEXT(Sheet1!M66,"00"))))</f>
      </c>
      <c r="I58" s="2">
        <f>IF(Sheet1!O66="","",IF(VLOOKUP(Sheet1!O66,Sheet2!$A$2:$C$44,3,FALSE)&gt;=71,VLOOKUP(Sheet1!O66,Sheet2!$A$2:$C$44,2,FALSE)&amp;TEXT(Sheet1!Q66,"00")&amp;TEXT(Sheet1!R66,"00"),VLOOKUP(Sheet1!O66,Sheet2!$A$2:$C$44,2,FALSE)&amp;TEXT(Sheet1!P66,"00")&amp;TEXT(Sheet1!Q66,"00")&amp;IF(Sheet1!S66="手",TEXT(Sheet1!R66,"0"),TEXT(Sheet1!R66,"00"))))</f>
      </c>
      <c r="J58" s="2">
        <f>IF(Sheet1!T66="","",IF(VLOOKUP(Sheet1!T66,Sheet2!$A$2:$C$44,3,FALSE)&gt;=71,VLOOKUP(Sheet1!T66,Sheet2!$A$2:$C$44,2,FALSE)&amp;TEXT(Sheet1!V66,"00")&amp;TEXT(Sheet1!W66,"00"),VLOOKUP(Sheet1!T66,Sheet2!$A$2:$C$44,2,FALSE)&amp;TEXT(Sheet1!U66,"00")&amp;TEXT(Sheet1!V66,"00")&amp;IF(Sheet1!X66="手",TEXT(Sheet1!W66,"0"),TEXT(Sheet1!W66,"00"))))</f>
      </c>
      <c r="K58" s="2">
        <f>IF(Sheet1!AA66="","","●")</f>
      </c>
      <c r="L58" s="2">
        <f>IF(Sheet1!AB66="","","▲")</f>
      </c>
      <c r="M58" s="2">
        <f>IF(Sheet1!AC66="","","★")</f>
      </c>
      <c r="N58" s="2">
        <f>IF(Sheet1!AD66="","","▼")</f>
      </c>
      <c r="O58" s="2">
        <f>IF(Sheet1!AE66="","",Sheet1!AE66)</f>
      </c>
    </row>
    <row r="59" spans="1:15" s="2" customFormat="1" ht="13.5">
      <c r="A59" s="2">
        <f t="shared" si="0"/>
      </c>
      <c r="B59" s="2">
        <f>IF(Sheet1!C67="","",IF(Sheet1!Z67=2,Sheet1!C67&amp;"      "&amp;Sheet1!D67&amp;" "&amp;Sheet1!G67,IF(Sheet1!Z67=3,Sheet1!C67&amp;"    "&amp;Sheet1!D67&amp;" "&amp;Sheet1!G67,IF(Sheet1!Z67=4,Sheet1!C67&amp;"  "&amp;Sheet1!D67&amp;" "&amp;Sheet1!G67,IF(Sheet1!Z67&gt;=5,Sheet1!C67&amp;Sheet1!D67&amp;"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>IF(Sheet1!I67="","",VLOOKUP(Sheet1!I67,Sheet2!$E$2:$F$50,2,FALSE))</f>
      </c>
      <c r="F59" s="2">
        <f>IF(B59="","",Sheet1!$E$4)</f>
      </c>
      <c r="G59" s="2">
        <f>IF(Sheet1!B67="","",VALUE(Sheet1!B67))</f>
      </c>
      <c r="H59" s="2">
        <f>IF(Sheet1!J67="","",IF(VLOOKUP(Sheet1!J67,Sheet2!$A$2:$C$44,3,FALSE)&gt;=71,VLOOKUP(Sheet1!J67,Sheet2!$A$2:$C$44,2,FALSE)&amp;TEXT(Sheet1!L67,"00")&amp;TEXT(Sheet1!M67,"00"),VLOOKUP(Sheet1!J67,Sheet2!$A$2:$C$44,2,FALSE)&amp;TEXT(Sheet1!K67,"00")&amp;TEXT(Sheet1!L67,"00")&amp;IF(Sheet1!N67="手",TEXT(Sheet1!M67,"0"),TEXT(Sheet1!M67,"00"))))</f>
      </c>
      <c r="I59" s="2">
        <f>IF(Sheet1!O67="","",IF(VLOOKUP(Sheet1!O67,Sheet2!$A$2:$C$44,3,FALSE)&gt;=71,VLOOKUP(Sheet1!O67,Sheet2!$A$2:$C$44,2,FALSE)&amp;TEXT(Sheet1!Q67,"00")&amp;TEXT(Sheet1!R67,"00"),VLOOKUP(Sheet1!O67,Sheet2!$A$2:$C$44,2,FALSE)&amp;TEXT(Sheet1!P67,"00")&amp;TEXT(Sheet1!Q67,"00")&amp;IF(Sheet1!S67="手",TEXT(Sheet1!R67,"0"),TEXT(Sheet1!R67,"00"))))</f>
      </c>
      <c r="J59" s="2">
        <f>IF(Sheet1!T67="","",IF(VLOOKUP(Sheet1!T67,Sheet2!$A$2:$C$44,3,FALSE)&gt;=71,VLOOKUP(Sheet1!T67,Sheet2!$A$2:$C$44,2,FALSE)&amp;TEXT(Sheet1!V67,"00")&amp;TEXT(Sheet1!W67,"00"),VLOOKUP(Sheet1!T67,Sheet2!$A$2:$C$44,2,FALSE)&amp;TEXT(Sheet1!U67,"00")&amp;TEXT(Sheet1!V67,"00")&amp;IF(Sheet1!X67="手",TEXT(Sheet1!W67,"0"),TEXT(Sheet1!W67,"00"))))</f>
      </c>
      <c r="K59" s="2">
        <f>IF(Sheet1!AA67="","","●")</f>
      </c>
      <c r="L59" s="2">
        <f>IF(Sheet1!AB67="","","▲")</f>
      </c>
      <c r="M59" s="2">
        <f>IF(Sheet1!AC67="","","★")</f>
      </c>
      <c r="N59" s="2">
        <f>IF(Sheet1!AD67="","","▼")</f>
      </c>
      <c r="O59" s="2">
        <f>IF(Sheet1!AE67="","",Sheet1!AE67)</f>
      </c>
    </row>
    <row r="60" spans="1:15" s="2" customFormat="1" ht="13.5">
      <c r="A60" s="2">
        <f t="shared" si="0"/>
      </c>
      <c r="B60" s="2">
        <f>IF(Sheet1!C68="","",IF(Sheet1!Z68=2,Sheet1!C68&amp;"      "&amp;Sheet1!D68&amp;" "&amp;Sheet1!G68,IF(Sheet1!Z68=3,Sheet1!C68&amp;"    "&amp;Sheet1!D68&amp;" "&amp;Sheet1!G68,IF(Sheet1!Z68=4,Sheet1!C68&amp;"  "&amp;Sheet1!D68&amp;" "&amp;Sheet1!G68,IF(Sheet1!Z68&gt;=5,Sheet1!C68&amp;Sheet1!D68&amp;"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>IF(Sheet1!I68="","",VLOOKUP(Sheet1!I68,Sheet2!$E$2:$F$50,2,FALSE))</f>
      </c>
      <c r="F60" s="2">
        <f>IF(B60="","",Sheet1!$E$4)</f>
      </c>
      <c r="G60" s="2">
        <f>IF(Sheet1!B68="","",VALUE(Sheet1!B68))</f>
      </c>
      <c r="H60" s="2">
        <f>IF(Sheet1!J68="","",IF(VLOOKUP(Sheet1!J68,Sheet2!$A$2:$C$44,3,FALSE)&gt;=71,VLOOKUP(Sheet1!J68,Sheet2!$A$2:$C$44,2,FALSE)&amp;TEXT(Sheet1!L68,"00")&amp;TEXT(Sheet1!M68,"00"),VLOOKUP(Sheet1!J68,Sheet2!$A$2:$C$44,2,FALSE)&amp;TEXT(Sheet1!K68,"00")&amp;TEXT(Sheet1!L68,"00")&amp;IF(Sheet1!N68="手",TEXT(Sheet1!M68,"0"),TEXT(Sheet1!M68,"00"))))</f>
      </c>
      <c r="I60" s="2">
        <f>IF(Sheet1!O68="","",IF(VLOOKUP(Sheet1!O68,Sheet2!$A$2:$C$44,3,FALSE)&gt;=71,VLOOKUP(Sheet1!O68,Sheet2!$A$2:$C$44,2,FALSE)&amp;TEXT(Sheet1!Q68,"00")&amp;TEXT(Sheet1!R68,"00"),VLOOKUP(Sheet1!O68,Sheet2!$A$2:$C$44,2,FALSE)&amp;TEXT(Sheet1!P68,"00")&amp;TEXT(Sheet1!Q68,"00")&amp;IF(Sheet1!S68="手",TEXT(Sheet1!R68,"0"),TEXT(Sheet1!R68,"00"))))</f>
      </c>
      <c r="J60" s="2">
        <f>IF(Sheet1!T68="","",IF(VLOOKUP(Sheet1!T68,Sheet2!$A$2:$C$44,3,FALSE)&gt;=71,VLOOKUP(Sheet1!T68,Sheet2!$A$2:$C$44,2,FALSE)&amp;TEXT(Sheet1!V68,"00")&amp;TEXT(Sheet1!W68,"00"),VLOOKUP(Sheet1!T68,Sheet2!$A$2:$C$44,2,FALSE)&amp;TEXT(Sheet1!U68,"00")&amp;TEXT(Sheet1!V68,"00")&amp;IF(Sheet1!X68="手",TEXT(Sheet1!W68,"0"),TEXT(Sheet1!W68,"00"))))</f>
      </c>
      <c r="K60" s="2">
        <f>IF(Sheet1!AA68="","","●")</f>
      </c>
      <c r="L60" s="2">
        <f>IF(Sheet1!AB68="","","▲")</f>
      </c>
      <c r="M60" s="2">
        <f>IF(Sheet1!AC68="","","★")</f>
      </c>
      <c r="N60" s="2">
        <f>IF(Sheet1!AD68="","","▼")</f>
      </c>
      <c r="O60" s="2">
        <f>IF(Sheet1!AE68="","",Sheet1!AE68)</f>
      </c>
    </row>
    <row r="61" spans="1:15" s="2" customFormat="1" ht="13.5">
      <c r="A61" s="2">
        <f t="shared" si="0"/>
      </c>
      <c r="B61" s="2">
        <f>IF(Sheet1!C69="","",IF(Sheet1!Z69=2,Sheet1!C69&amp;"      "&amp;Sheet1!D69&amp;" "&amp;Sheet1!G69,IF(Sheet1!Z69=3,Sheet1!C69&amp;"    "&amp;Sheet1!D69&amp;" "&amp;Sheet1!G69,IF(Sheet1!Z69=4,Sheet1!C69&amp;"  "&amp;Sheet1!D69&amp;" "&amp;Sheet1!G69,IF(Sheet1!Z69&gt;=5,Sheet1!C69&amp;Sheet1!D69&amp;"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>IF(Sheet1!I69="","",VLOOKUP(Sheet1!I69,Sheet2!$E$2:$F$50,2,FALSE))</f>
      </c>
      <c r="F61" s="2">
        <f>IF(B61="","",Sheet1!$E$4)</f>
      </c>
      <c r="G61" s="2">
        <f>IF(Sheet1!B69="","",VALUE(Sheet1!B69))</f>
      </c>
      <c r="H61" s="2">
        <f>IF(Sheet1!J69="","",IF(VLOOKUP(Sheet1!J69,Sheet2!$A$2:$C$44,3,FALSE)&gt;=71,VLOOKUP(Sheet1!J69,Sheet2!$A$2:$C$44,2,FALSE)&amp;TEXT(Sheet1!L69,"00")&amp;TEXT(Sheet1!M69,"00"),VLOOKUP(Sheet1!J69,Sheet2!$A$2:$C$44,2,FALSE)&amp;TEXT(Sheet1!K69,"00")&amp;TEXT(Sheet1!L69,"00")&amp;IF(Sheet1!N69="手",TEXT(Sheet1!M69,"0"),TEXT(Sheet1!M69,"00"))))</f>
      </c>
      <c r="I61" s="2">
        <f>IF(Sheet1!O69="","",IF(VLOOKUP(Sheet1!O69,Sheet2!$A$2:$C$44,3,FALSE)&gt;=71,VLOOKUP(Sheet1!O69,Sheet2!$A$2:$C$44,2,FALSE)&amp;TEXT(Sheet1!Q69,"00")&amp;TEXT(Sheet1!R69,"00"),VLOOKUP(Sheet1!O69,Sheet2!$A$2:$C$44,2,FALSE)&amp;TEXT(Sheet1!P69,"00")&amp;TEXT(Sheet1!Q69,"00")&amp;IF(Sheet1!S69="手",TEXT(Sheet1!R69,"0"),TEXT(Sheet1!R69,"00"))))</f>
      </c>
      <c r="J61" s="2">
        <f>IF(Sheet1!T69="","",IF(VLOOKUP(Sheet1!T69,Sheet2!$A$2:$C$44,3,FALSE)&gt;=71,VLOOKUP(Sheet1!T69,Sheet2!$A$2:$C$44,2,FALSE)&amp;TEXT(Sheet1!V69,"00")&amp;TEXT(Sheet1!W69,"00"),VLOOKUP(Sheet1!T69,Sheet2!$A$2:$C$44,2,FALSE)&amp;TEXT(Sheet1!U69,"00")&amp;TEXT(Sheet1!V69,"00")&amp;IF(Sheet1!X69="手",TEXT(Sheet1!W69,"0"),TEXT(Sheet1!W69,"00"))))</f>
      </c>
      <c r="K61" s="2">
        <f>IF(Sheet1!AA69="","","●")</f>
      </c>
      <c r="L61" s="2">
        <f>IF(Sheet1!AB69="","","▲")</f>
      </c>
      <c r="M61" s="2">
        <f>IF(Sheet1!AC69="","","★")</f>
      </c>
      <c r="N61" s="2">
        <f>IF(Sheet1!AD69="","","▼")</f>
      </c>
      <c r="O61" s="2">
        <f>IF(Sheet1!AE69="","",Sheet1!AE69)</f>
      </c>
    </row>
    <row r="62" spans="1:15" s="2" customFormat="1" ht="13.5">
      <c r="A62" s="2">
        <f t="shared" si="0"/>
      </c>
      <c r="B62" s="2">
        <f>IF(Sheet1!C70="","",IF(Sheet1!Z70=2,Sheet1!C70&amp;"      "&amp;Sheet1!D70&amp;" "&amp;Sheet1!G70,IF(Sheet1!Z70=3,Sheet1!C70&amp;"    "&amp;Sheet1!D70&amp;" "&amp;Sheet1!G70,IF(Sheet1!Z70=4,Sheet1!C70&amp;"  "&amp;Sheet1!D70&amp;" "&amp;Sheet1!G70,IF(Sheet1!Z70&gt;=5,Sheet1!C70&amp;Sheet1!D70&amp;"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>IF(Sheet1!I70="","",VLOOKUP(Sheet1!I70,Sheet2!$E$2:$F$50,2,FALSE))</f>
      </c>
      <c r="F62" s="2">
        <f>IF(B62="","",Sheet1!$E$4)</f>
      </c>
      <c r="G62" s="2">
        <f>IF(Sheet1!B70="","",VALUE(Sheet1!B70))</f>
      </c>
      <c r="H62" s="2">
        <f>IF(Sheet1!J70="","",IF(VLOOKUP(Sheet1!J70,Sheet2!$A$2:$C$44,3,FALSE)&gt;=71,VLOOKUP(Sheet1!J70,Sheet2!$A$2:$C$44,2,FALSE)&amp;TEXT(Sheet1!L70,"00")&amp;TEXT(Sheet1!M70,"00"),VLOOKUP(Sheet1!J70,Sheet2!$A$2:$C$44,2,FALSE)&amp;TEXT(Sheet1!K70,"00")&amp;TEXT(Sheet1!L70,"00")&amp;IF(Sheet1!N70="手",TEXT(Sheet1!M70,"0"),TEXT(Sheet1!M70,"00"))))</f>
      </c>
      <c r="I62" s="2">
        <f>IF(Sheet1!O70="","",IF(VLOOKUP(Sheet1!O70,Sheet2!$A$2:$C$44,3,FALSE)&gt;=71,VLOOKUP(Sheet1!O70,Sheet2!$A$2:$C$44,2,FALSE)&amp;TEXT(Sheet1!Q70,"00")&amp;TEXT(Sheet1!R70,"00"),VLOOKUP(Sheet1!O70,Sheet2!$A$2:$C$44,2,FALSE)&amp;TEXT(Sheet1!P70,"00")&amp;TEXT(Sheet1!Q70,"00")&amp;IF(Sheet1!S70="手",TEXT(Sheet1!R70,"0"),TEXT(Sheet1!R70,"00"))))</f>
      </c>
      <c r="J62" s="2">
        <f>IF(Sheet1!T70="","",IF(VLOOKUP(Sheet1!T70,Sheet2!$A$2:$C$44,3,FALSE)&gt;=71,VLOOKUP(Sheet1!T70,Sheet2!$A$2:$C$44,2,FALSE)&amp;TEXT(Sheet1!V70,"00")&amp;TEXT(Sheet1!W70,"00"),VLOOKUP(Sheet1!T70,Sheet2!$A$2:$C$44,2,FALSE)&amp;TEXT(Sheet1!U70,"00")&amp;TEXT(Sheet1!V70,"00")&amp;IF(Sheet1!X70="手",TEXT(Sheet1!W70,"0"),TEXT(Sheet1!W70,"00"))))</f>
      </c>
      <c r="K62" s="2">
        <f>IF(Sheet1!AA70="","","●")</f>
      </c>
      <c r="L62" s="2">
        <f>IF(Sheet1!AB70="","","▲")</f>
      </c>
      <c r="M62" s="2">
        <f>IF(Sheet1!AC70="","","★")</f>
      </c>
      <c r="N62" s="2">
        <f>IF(Sheet1!AD70="","","▼")</f>
      </c>
      <c r="O62" s="2">
        <f>IF(Sheet1!AE70="","",Sheet1!AE70)</f>
      </c>
    </row>
    <row r="63" spans="1:15" s="2" customFormat="1" ht="13.5">
      <c r="A63" s="2">
        <f t="shared" si="0"/>
      </c>
      <c r="B63" s="2">
        <f>IF(Sheet1!C71="","",IF(Sheet1!Z71=2,Sheet1!C71&amp;"      "&amp;Sheet1!D71&amp;" "&amp;Sheet1!G71,IF(Sheet1!Z71=3,Sheet1!C71&amp;"    "&amp;Sheet1!D71&amp;" "&amp;Sheet1!G71,IF(Sheet1!Z71=4,Sheet1!C71&amp;"  "&amp;Sheet1!D71&amp;" "&amp;Sheet1!G71,IF(Sheet1!Z71&gt;=5,Sheet1!C71&amp;Sheet1!D71&amp;"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>IF(Sheet1!I71="","",VLOOKUP(Sheet1!I71,Sheet2!$E$2:$F$50,2,FALSE))</f>
      </c>
      <c r="F63" s="2">
        <f>IF(B63="","",Sheet1!$E$4)</f>
      </c>
      <c r="G63" s="2">
        <f>IF(Sheet1!B71="","",VALUE(Sheet1!B71))</f>
      </c>
      <c r="H63" s="2">
        <f>IF(Sheet1!J71="","",IF(VLOOKUP(Sheet1!J71,Sheet2!$A$2:$C$44,3,FALSE)&gt;=71,VLOOKUP(Sheet1!J71,Sheet2!$A$2:$C$44,2,FALSE)&amp;TEXT(Sheet1!L71,"00")&amp;TEXT(Sheet1!M71,"00"),VLOOKUP(Sheet1!J71,Sheet2!$A$2:$C$44,2,FALSE)&amp;TEXT(Sheet1!K71,"00")&amp;TEXT(Sheet1!L71,"00")&amp;IF(Sheet1!N71="手",TEXT(Sheet1!M71,"0"),TEXT(Sheet1!M71,"00"))))</f>
      </c>
      <c r="I63" s="2">
        <f>IF(Sheet1!O71="","",IF(VLOOKUP(Sheet1!O71,Sheet2!$A$2:$C$44,3,FALSE)&gt;=71,VLOOKUP(Sheet1!O71,Sheet2!$A$2:$C$44,2,FALSE)&amp;TEXT(Sheet1!Q71,"00")&amp;TEXT(Sheet1!R71,"00"),VLOOKUP(Sheet1!O71,Sheet2!$A$2:$C$44,2,FALSE)&amp;TEXT(Sheet1!P71,"00")&amp;TEXT(Sheet1!Q71,"00")&amp;IF(Sheet1!S71="手",TEXT(Sheet1!R71,"0"),TEXT(Sheet1!R71,"00"))))</f>
      </c>
      <c r="J63" s="2">
        <f>IF(Sheet1!T71="","",IF(VLOOKUP(Sheet1!T71,Sheet2!$A$2:$C$44,3,FALSE)&gt;=71,VLOOKUP(Sheet1!T71,Sheet2!$A$2:$C$44,2,FALSE)&amp;TEXT(Sheet1!V71,"00")&amp;TEXT(Sheet1!W71,"00"),VLOOKUP(Sheet1!T71,Sheet2!$A$2:$C$44,2,FALSE)&amp;TEXT(Sheet1!U71,"00")&amp;TEXT(Sheet1!V71,"00")&amp;IF(Sheet1!X71="手",TEXT(Sheet1!W71,"0"),TEXT(Sheet1!W71,"00"))))</f>
      </c>
      <c r="K63" s="2">
        <f>IF(Sheet1!AA71="","","●")</f>
      </c>
      <c r="L63" s="2">
        <f>IF(Sheet1!AB71="","","▲")</f>
      </c>
      <c r="M63" s="2">
        <f>IF(Sheet1!AC71="","","★")</f>
      </c>
      <c r="N63" s="2">
        <f>IF(Sheet1!AD71="","","▼")</f>
      </c>
      <c r="O63" s="2">
        <f>IF(Sheet1!AE71="","",Sheet1!AE71)</f>
      </c>
    </row>
    <row r="64" spans="1:15" s="2" customFormat="1" ht="13.5">
      <c r="A64" s="2">
        <f t="shared" si="0"/>
      </c>
      <c r="B64" s="2">
        <f>IF(Sheet1!C72="","",IF(Sheet1!Z72=2,Sheet1!C72&amp;"      "&amp;Sheet1!D72&amp;" "&amp;Sheet1!G72,IF(Sheet1!Z72=3,Sheet1!C72&amp;"    "&amp;Sheet1!D72&amp;" "&amp;Sheet1!G72,IF(Sheet1!Z72=4,Sheet1!C72&amp;"  "&amp;Sheet1!D72&amp;" "&amp;Sheet1!G72,IF(Sheet1!Z72&gt;=5,Sheet1!C72&amp;Sheet1!D72&amp;"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>IF(Sheet1!I72="","",VLOOKUP(Sheet1!I72,Sheet2!$E$2:$F$50,2,FALSE))</f>
      </c>
      <c r="F64" s="2">
        <f>IF(B64="","",Sheet1!$E$4)</f>
      </c>
      <c r="G64" s="2">
        <f>IF(Sheet1!B72="","",VALUE(Sheet1!B72))</f>
      </c>
      <c r="H64" s="2">
        <f>IF(Sheet1!J72="","",IF(VLOOKUP(Sheet1!J72,Sheet2!$A$2:$C$44,3,FALSE)&gt;=71,VLOOKUP(Sheet1!J72,Sheet2!$A$2:$C$44,2,FALSE)&amp;TEXT(Sheet1!L72,"00")&amp;TEXT(Sheet1!M72,"00"),VLOOKUP(Sheet1!J72,Sheet2!$A$2:$C$44,2,FALSE)&amp;TEXT(Sheet1!K72,"00")&amp;TEXT(Sheet1!L72,"00")&amp;IF(Sheet1!N72="手",TEXT(Sheet1!M72,"0"),TEXT(Sheet1!M72,"00"))))</f>
      </c>
      <c r="I64" s="2">
        <f>IF(Sheet1!O72="","",IF(VLOOKUP(Sheet1!O72,Sheet2!$A$2:$C$44,3,FALSE)&gt;=71,VLOOKUP(Sheet1!O72,Sheet2!$A$2:$C$44,2,FALSE)&amp;TEXT(Sheet1!Q72,"00")&amp;TEXT(Sheet1!R72,"00"),VLOOKUP(Sheet1!O72,Sheet2!$A$2:$C$44,2,FALSE)&amp;TEXT(Sheet1!P72,"00")&amp;TEXT(Sheet1!Q72,"00")&amp;IF(Sheet1!S72="手",TEXT(Sheet1!R72,"0"),TEXT(Sheet1!R72,"00"))))</f>
      </c>
      <c r="J64" s="2">
        <f>IF(Sheet1!T72="","",IF(VLOOKUP(Sheet1!T72,Sheet2!$A$2:$C$44,3,FALSE)&gt;=71,VLOOKUP(Sheet1!T72,Sheet2!$A$2:$C$44,2,FALSE)&amp;TEXT(Sheet1!V72,"00")&amp;TEXT(Sheet1!W72,"00"),VLOOKUP(Sheet1!T72,Sheet2!$A$2:$C$44,2,FALSE)&amp;TEXT(Sheet1!U72,"00")&amp;TEXT(Sheet1!V72,"00")&amp;IF(Sheet1!X72="手",TEXT(Sheet1!W72,"0"),TEXT(Sheet1!W72,"00"))))</f>
      </c>
      <c r="K64" s="2">
        <f>IF(Sheet1!AA72="","","●")</f>
      </c>
      <c r="L64" s="2">
        <f>IF(Sheet1!AB72="","","▲")</f>
      </c>
      <c r="M64" s="2">
        <f>IF(Sheet1!AC72="","","★")</f>
      </c>
      <c r="N64" s="2">
        <f>IF(Sheet1!AD72="","","▼")</f>
      </c>
      <c r="O64" s="2">
        <f>IF(Sheet1!AE72="","",Sheet1!AE72)</f>
      </c>
    </row>
    <row r="65" spans="1:15" s="2" customFormat="1" ht="13.5">
      <c r="A65" s="2">
        <f t="shared" si="0"/>
      </c>
      <c r="B65" s="2">
        <f>IF(Sheet1!C73="","",IF(Sheet1!Z73=2,Sheet1!C73&amp;"      "&amp;Sheet1!D73&amp;" "&amp;Sheet1!G73,IF(Sheet1!Z73=3,Sheet1!C73&amp;"    "&amp;Sheet1!D73&amp;" "&amp;Sheet1!G73,IF(Sheet1!Z73=4,Sheet1!C73&amp;"  "&amp;Sheet1!D73&amp;" "&amp;Sheet1!G73,IF(Sheet1!Z73&gt;=5,Sheet1!C73&amp;Sheet1!D73&amp;"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>IF(Sheet1!I73="","",VLOOKUP(Sheet1!I73,Sheet2!$E$2:$F$50,2,FALSE))</f>
      </c>
      <c r="F65" s="2">
        <f>IF(B65="","",Sheet1!$E$4)</f>
      </c>
      <c r="G65" s="2">
        <f>IF(Sheet1!B73="","",VALUE(Sheet1!B73))</f>
      </c>
      <c r="H65" s="2">
        <f>IF(Sheet1!J73="","",IF(VLOOKUP(Sheet1!J73,Sheet2!$A$2:$C$44,3,FALSE)&gt;=71,VLOOKUP(Sheet1!J73,Sheet2!$A$2:$C$44,2,FALSE)&amp;TEXT(Sheet1!L73,"00")&amp;TEXT(Sheet1!M73,"00"),VLOOKUP(Sheet1!J73,Sheet2!$A$2:$C$44,2,FALSE)&amp;TEXT(Sheet1!K73,"00")&amp;TEXT(Sheet1!L73,"00")&amp;IF(Sheet1!N73="手",TEXT(Sheet1!M73,"0"),TEXT(Sheet1!M73,"00"))))</f>
      </c>
      <c r="I65" s="2">
        <f>IF(Sheet1!O73="","",IF(VLOOKUP(Sheet1!O73,Sheet2!$A$2:$C$44,3,FALSE)&gt;=71,VLOOKUP(Sheet1!O73,Sheet2!$A$2:$C$44,2,FALSE)&amp;TEXT(Sheet1!Q73,"00")&amp;TEXT(Sheet1!R73,"00"),VLOOKUP(Sheet1!O73,Sheet2!$A$2:$C$44,2,FALSE)&amp;TEXT(Sheet1!P73,"00")&amp;TEXT(Sheet1!Q73,"00")&amp;IF(Sheet1!S73="手",TEXT(Sheet1!R73,"0"),TEXT(Sheet1!R73,"00"))))</f>
      </c>
      <c r="J65" s="2">
        <f>IF(Sheet1!T73="","",IF(VLOOKUP(Sheet1!T73,Sheet2!$A$2:$C$44,3,FALSE)&gt;=71,VLOOKUP(Sheet1!T73,Sheet2!$A$2:$C$44,2,FALSE)&amp;TEXT(Sheet1!V73,"00")&amp;TEXT(Sheet1!W73,"00"),VLOOKUP(Sheet1!T73,Sheet2!$A$2:$C$44,2,FALSE)&amp;TEXT(Sheet1!U73,"00")&amp;TEXT(Sheet1!V73,"00")&amp;IF(Sheet1!X73="手",TEXT(Sheet1!W73,"0"),TEXT(Sheet1!W73,"00"))))</f>
      </c>
      <c r="K65" s="2">
        <f>IF(Sheet1!AA73="","","●")</f>
      </c>
      <c r="L65" s="2">
        <f>IF(Sheet1!AB73="","","▲")</f>
      </c>
      <c r="M65" s="2">
        <f>IF(Sheet1!AC73="","","★")</f>
      </c>
      <c r="N65" s="2">
        <f>IF(Sheet1!AD73="","","▼")</f>
      </c>
      <c r="O65" s="2">
        <f>IF(Sheet1!AE73="","",Sheet1!AE73)</f>
      </c>
    </row>
    <row r="66" spans="1:15" s="2" customFormat="1" ht="13.5">
      <c r="A66" s="2">
        <f t="shared" si="0"/>
      </c>
      <c r="B66" s="2">
        <f>IF(Sheet1!C74="","",IF(Sheet1!Z74=2,Sheet1!C74&amp;"      "&amp;Sheet1!D74&amp;" "&amp;Sheet1!G74,IF(Sheet1!Z74=3,Sheet1!C74&amp;"    "&amp;Sheet1!D74&amp;" "&amp;Sheet1!G74,IF(Sheet1!Z74=4,Sheet1!C74&amp;"  "&amp;Sheet1!D74&amp;" "&amp;Sheet1!G74,IF(Sheet1!Z74&gt;=5,Sheet1!C74&amp;Sheet1!D74&amp;"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>IF(Sheet1!I74="","",VLOOKUP(Sheet1!I74,Sheet2!$E$2:$F$50,2,FALSE))</f>
      </c>
      <c r="F66" s="2">
        <f>IF(B66="","",Sheet1!$E$4)</f>
      </c>
      <c r="G66" s="2">
        <f>IF(Sheet1!B74="","",VALUE(Sheet1!B74))</f>
      </c>
      <c r="H66" s="2">
        <f>IF(Sheet1!J74="","",IF(VLOOKUP(Sheet1!J74,Sheet2!$A$2:$C$44,3,FALSE)&gt;=71,VLOOKUP(Sheet1!J74,Sheet2!$A$2:$C$44,2,FALSE)&amp;TEXT(Sheet1!L74,"00")&amp;TEXT(Sheet1!M74,"00"),VLOOKUP(Sheet1!J74,Sheet2!$A$2:$C$44,2,FALSE)&amp;TEXT(Sheet1!K74,"00")&amp;TEXT(Sheet1!L74,"00")&amp;IF(Sheet1!N74="手",TEXT(Sheet1!M74,"0"),TEXT(Sheet1!M74,"00"))))</f>
      </c>
      <c r="I66" s="2">
        <f>IF(Sheet1!O74="","",IF(VLOOKUP(Sheet1!O74,Sheet2!$A$2:$C$44,3,FALSE)&gt;=71,VLOOKUP(Sheet1!O74,Sheet2!$A$2:$C$44,2,FALSE)&amp;TEXT(Sheet1!Q74,"00")&amp;TEXT(Sheet1!R74,"00"),VLOOKUP(Sheet1!O74,Sheet2!$A$2:$C$44,2,FALSE)&amp;TEXT(Sheet1!P74,"00")&amp;TEXT(Sheet1!Q74,"00")&amp;IF(Sheet1!S74="手",TEXT(Sheet1!R74,"0"),TEXT(Sheet1!R74,"00"))))</f>
      </c>
      <c r="J66" s="2">
        <f>IF(Sheet1!T74="","",IF(VLOOKUP(Sheet1!T74,Sheet2!$A$2:$C$44,3,FALSE)&gt;=71,VLOOKUP(Sheet1!T74,Sheet2!$A$2:$C$44,2,FALSE)&amp;TEXT(Sheet1!V74,"00")&amp;TEXT(Sheet1!W74,"00"),VLOOKUP(Sheet1!T74,Sheet2!$A$2:$C$44,2,FALSE)&amp;TEXT(Sheet1!U74,"00")&amp;TEXT(Sheet1!V74,"00")&amp;IF(Sheet1!X74="手",TEXT(Sheet1!W74,"0"),TEXT(Sheet1!W74,"00"))))</f>
      </c>
      <c r="K66" s="2">
        <f>IF(Sheet1!AA74="","","●")</f>
      </c>
      <c r="L66" s="2">
        <f>IF(Sheet1!AB74="","","▲")</f>
      </c>
      <c r="M66" s="2">
        <f>IF(Sheet1!AC74="","","★")</f>
      </c>
      <c r="N66" s="2">
        <f>IF(Sheet1!AD74="","","▼")</f>
      </c>
      <c r="O66" s="2">
        <f>IF(Sheet1!AE74="","",Sheet1!AE74)</f>
      </c>
    </row>
    <row r="67" spans="1:15" s="2" customFormat="1" ht="13.5">
      <c r="A67" s="2">
        <f t="shared" si="0"/>
      </c>
      <c r="B67" s="2">
        <f>IF(Sheet1!C75="","",IF(Sheet1!Z75=2,Sheet1!C75&amp;"      "&amp;Sheet1!D75&amp;" "&amp;Sheet1!G75,IF(Sheet1!Z75=3,Sheet1!C75&amp;"    "&amp;Sheet1!D75&amp;" "&amp;Sheet1!G75,IF(Sheet1!Z75=4,Sheet1!C75&amp;"  "&amp;Sheet1!D75&amp;" "&amp;Sheet1!G75,IF(Sheet1!Z75&gt;=5,Sheet1!C75&amp;Sheet1!D75&amp;"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>IF(Sheet1!I75="","",VLOOKUP(Sheet1!I75,Sheet2!$E$2:$F$50,2,FALSE))</f>
      </c>
      <c r="F67" s="2">
        <f>IF(B67="","",Sheet1!$E$4)</f>
      </c>
      <c r="G67" s="2">
        <f>IF(Sheet1!B75="","",VALUE(Sheet1!B75))</f>
      </c>
      <c r="H67" s="2">
        <f>IF(Sheet1!J75="","",IF(VLOOKUP(Sheet1!J75,Sheet2!$A$2:$C$44,3,FALSE)&gt;=71,VLOOKUP(Sheet1!J75,Sheet2!$A$2:$C$44,2,FALSE)&amp;TEXT(Sheet1!L75,"00")&amp;TEXT(Sheet1!M75,"00"),VLOOKUP(Sheet1!J75,Sheet2!$A$2:$C$44,2,FALSE)&amp;TEXT(Sheet1!K75,"00")&amp;TEXT(Sheet1!L75,"00")&amp;IF(Sheet1!N75="手",TEXT(Sheet1!M75,"0"),TEXT(Sheet1!M75,"00"))))</f>
      </c>
      <c r="I67" s="2">
        <f>IF(Sheet1!O75="","",IF(VLOOKUP(Sheet1!O75,Sheet2!$A$2:$C$44,3,FALSE)&gt;=71,VLOOKUP(Sheet1!O75,Sheet2!$A$2:$C$44,2,FALSE)&amp;TEXT(Sheet1!Q75,"00")&amp;TEXT(Sheet1!R75,"00"),VLOOKUP(Sheet1!O75,Sheet2!$A$2:$C$44,2,FALSE)&amp;TEXT(Sheet1!P75,"00")&amp;TEXT(Sheet1!Q75,"00")&amp;IF(Sheet1!S75="手",TEXT(Sheet1!R75,"0"),TEXT(Sheet1!R75,"00"))))</f>
      </c>
      <c r="J67" s="2">
        <f>IF(Sheet1!T75="","",IF(VLOOKUP(Sheet1!T75,Sheet2!$A$2:$C$44,3,FALSE)&gt;=71,VLOOKUP(Sheet1!T75,Sheet2!$A$2:$C$44,2,FALSE)&amp;TEXT(Sheet1!V75,"00")&amp;TEXT(Sheet1!W75,"00"),VLOOKUP(Sheet1!T75,Sheet2!$A$2:$C$44,2,FALSE)&amp;TEXT(Sheet1!U75,"00")&amp;TEXT(Sheet1!V75,"00")&amp;IF(Sheet1!X75="手",TEXT(Sheet1!W75,"0"),TEXT(Sheet1!W75,"00"))))</f>
      </c>
      <c r="K67" s="2">
        <f>IF(Sheet1!AA75="","","●")</f>
      </c>
      <c r="L67" s="2">
        <f>IF(Sheet1!AB75="","","▲")</f>
      </c>
      <c r="M67" s="2">
        <f>IF(Sheet1!AC75="","","★")</f>
      </c>
      <c r="N67" s="2">
        <f>IF(Sheet1!AD75="","","▼")</f>
      </c>
      <c r="O67" s="2">
        <f>IF(Sheet1!AE75="","",Sheet1!AE75)</f>
      </c>
    </row>
    <row r="68" spans="1:15" s="2" customFormat="1" ht="13.5">
      <c r="A68" s="2">
        <f aca="true" t="shared" si="1" ref="A68:A122">IF(B68="","",D68*100000000+E68*1000000+360000+G68)</f>
      </c>
      <c r="B68" s="2">
        <f>IF(Sheet1!C76="","",IF(Sheet1!Z76=2,Sheet1!C76&amp;"      "&amp;Sheet1!D76&amp;" "&amp;Sheet1!G76,IF(Sheet1!Z76=3,Sheet1!C76&amp;"    "&amp;Sheet1!D76&amp;" "&amp;Sheet1!G76,IF(Sheet1!Z76=4,Sheet1!C76&amp;"  "&amp;Sheet1!D76&amp;" "&amp;Sheet1!G76,IF(Sheet1!Z76&gt;=5,Sheet1!C76&amp;Sheet1!D76&amp;"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>IF(Sheet1!I76="","",VLOOKUP(Sheet1!I76,Sheet2!$E$2:$F$50,2,FALSE))</f>
      </c>
      <c r="F68" s="2">
        <f>IF(B68="","",Sheet1!$E$4)</f>
      </c>
      <c r="G68" s="2">
        <f>IF(Sheet1!B76="","",VALUE(Sheet1!B76))</f>
      </c>
      <c r="H68" s="2">
        <f>IF(Sheet1!J76="","",IF(VLOOKUP(Sheet1!J76,Sheet2!$A$2:$C$44,3,FALSE)&gt;=71,VLOOKUP(Sheet1!J76,Sheet2!$A$2:$C$44,2,FALSE)&amp;TEXT(Sheet1!L76,"00")&amp;TEXT(Sheet1!M76,"00"),VLOOKUP(Sheet1!J76,Sheet2!$A$2:$C$44,2,FALSE)&amp;TEXT(Sheet1!K76,"00")&amp;TEXT(Sheet1!L76,"00")&amp;IF(Sheet1!N76="手",TEXT(Sheet1!M76,"0"),TEXT(Sheet1!M76,"00"))))</f>
      </c>
      <c r="I68" s="2">
        <f>IF(Sheet1!O76="","",IF(VLOOKUP(Sheet1!O76,Sheet2!$A$2:$C$44,3,FALSE)&gt;=71,VLOOKUP(Sheet1!O76,Sheet2!$A$2:$C$44,2,FALSE)&amp;TEXT(Sheet1!Q76,"00")&amp;TEXT(Sheet1!R76,"00"),VLOOKUP(Sheet1!O76,Sheet2!$A$2:$C$44,2,FALSE)&amp;TEXT(Sheet1!P76,"00")&amp;TEXT(Sheet1!Q76,"00")&amp;IF(Sheet1!S76="手",TEXT(Sheet1!R76,"0"),TEXT(Sheet1!R76,"00"))))</f>
      </c>
      <c r="J68" s="2">
        <f>IF(Sheet1!T76="","",IF(VLOOKUP(Sheet1!T76,Sheet2!$A$2:$C$44,3,FALSE)&gt;=71,VLOOKUP(Sheet1!T76,Sheet2!$A$2:$C$44,2,FALSE)&amp;TEXT(Sheet1!V76,"00")&amp;TEXT(Sheet1!W76,"00"),VLOOKUP(Sheet1!T76,Sheet2!$A$2:$C$44,2,FALSE)&amp;TEXT(Sheet1!U76,"00")&amp;TEXT(Sheet1!V76,"00")&amp;IF(Sheet1!X76="手",TEXT(Sheet1!W76,"0"),TEXT(Sheet1!W76,"00"))))</f>
      </c>
      <c r="K68" s="2">
        <f>IF(Sheet1!AA76="","","●")</f>
      </c>
      <c r="L68" s="2">
        <f>IF(Sheet1!AB76="","","▲")</f>
      </c>
      <c r="M68" s="2">
        <f>IF(Sheet1!AC76="","","★")</f>
      </c>
      <c r="N68" s="2">
        <f>IF(Sheet1!AD76="","","▼")</f>
      </c>
      <c r="O68" s="2">
        <f>IF(Sheet1!AE76="","",Sheet1!AE76)</f>
      </c>
    </row>
    <row r="69" spans="1:15" s="2" customFormat="1" ht="13.5">
      <c r="A69" s="2">
        <f t="shared" si="1"/>
      </c>
      <c r="B69" s="2">
        <f>IF(Sheet1!C77="","",IF(Sheet1!Z77=2,Sheet1!C77&amp;"      "&amp;Sheet1!D77&amp;" "&amp;Sheet1!G77,IF(Sheet1!Z77=3,Sheet1!C77&amp;"    "&amp;Sheet1!D77&amp;" "&amp;Sheet1!G77,IF(Sheet1!Z77=4,Sheet1!C77&amp;"  "&amp;Sheet1!D77&amp;" "&amp;Sheet1!G77,IF(Sheet1!Z77&gt;=5,Sheet1!C77&amp;Sheet1!D77&amp;"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>IF(Sheet1!I77="","",VLOOKUP(Sheet1!I77,Sheet2!$E$2:$F$50,2,FALSE))</f>
      </c>
      <c r="F69" s="2">
        <f>IF(B69="","",Sheet1!$E$4)</f>
      </c>
      <c r="G69" s="2">
        <f>IF(Sheet1!B77="","",VALUE(Sheet1!B77))</f>
      </c>
      <c r="H69" s="2">
        <f>IF(Sheet1!J77="","",IF(VLOOKUP(Sheet1!J77,Sheet2!$A$2:$C$44,3,FALSE)&gt;=71,VLOOKUP(Sheet1!J77,Sheet2!$A$2:$C$44,2,FALSE)&amp;TEXT(Sheet1!L77,"00")&amp;TEXT(Sheet1!M77,"00"),VLOOKUP(Sheet1!J77,Sheet2!$A$2:$C$44,2,FALSE)&amp;TEXT(Sheet1!K77,"00")&amp;TEXT(Sheet1!L77,"00")&amp;IF(Sheet1!N77="手",TEXT(Sheet1!M77,"0"),TEXT(Sheet1!M77,"00"))))</f>
      </c>
      <c r="I69" s="2">
        <f>IF(Sheet1!O77="","",IF(VLOOKUP(Sheet1!O77,Sheet2!$A$2:$C$44,3,FALSE)&gt;=71,VLOOKUP(Sheet1!O77,Sheet2!$A$2:$C$44,2,FALSE)&amp;TEXT(Sheet1!Q77,"00")&amp;TEXT(Sheet1!R77,"00"),VLOOKUP(Sheet1!O77,Sheet2!$A$2:$C$44,2,FALSE)&amp;TEXT(Sheet1!P77,"00")&amp;TEXT(Sheet1!Q77,"00")&amp;IF(Sheet1!S77="手",TEXT(Sheet1!R77,"0"),TEXT(Sheet1!R77,"00"))))</f>
      </c>
      <c r="J69" s="2">
        <f>IF(Sheet1!T77="","",IF(VLOOKUP(Sheet1!T77,Sheet2!$A$2:$C$44,3,FALSE)&gt;=71,VLOOKUP(Sheet1!T77,Sheet2!$A$2:$C$44,2,FALSE)&amp;TEXT(Sheet1!V77,"00")&amp;TEXT(Sheet1!W77,"00"),VLOOKUP(Sheet1!T77,Sheet2!$A$2:$C$44,2,FALSE)&amp;TEXT(Sheet1!U77,"00")&amp;TEXT(Sheet1!V77,"00")&amp;IF(Sheet1!X77="手",TEXT(Sheet1!W77,"0"),TEXT(Sheet1!W77,"00"))))</f>
      </c>
      <c r="K69" s="2">
        <f>IF(Sheet1!AA77="","","●")</f>
      </c>
      <c r="L69" s="2">
        <f>IF(Sheet1!AB77="","","▲")</f>
      </c>
      <c r="M69" s="2">
        <f>IF(Sheet1!AC77="","","★")</f>
      </c>
      <c r="N69" s="2">
        <f>IF(Sheet1!AD77="","","▼")</f>
      </c>
      <c r="O69" s="2">
        <f>IF(Sheet1!AE77="","",Sheet1!AE77)</f>
      </c>
    </row>
    <row r="70" spans="1:15" s="2" customFormat="1" ht="13.5">
      <c r="A70" s="2">
        <f t="shared" si="1"/>
      </c>
      <c r="B70" s="2">
        <f>IF(Sheet1!C78="","",IF(Sheet1!Z78=2,Sheet1!C78&amp;"      "&amp;Sheet1!D78&amp;" "&amp;Sheet1!G78,IF(Sheet1!Z78=3,Sheet1!C78&amp;"    "&amp;Sheet1!D78&amp;" "&amp;Sheet1!G78,IF(Sheet1!Z78=4,Sheet1!C78&amp;"  "&amp;Sheet1!D78&amp;" "&amp;Sheet1!G78,IF(Sheet1!Z78&gt;=5,Sheet1!C78&amp;Sheet1!D78&amp;"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>IF(Sheet1!I78="","",VLOOKUP(Sheet1!I78,Sheet2!$E$2:$F$50,2,FALSE))</f>
      </c>
      <c r="F70" s="2">
        <f>IF(B70="","",Sheet1!$E$4)</f>
      </c>
      <c r="G70" s="2">
        <f>IF(Sheet1!B78="","",VALUE(Sheet1!B78))</f>
      </c>
      <c r="H70" s="2">
        <f>IF(Sheet1!J78="","",IF(VLOOKUP(Sheet1!J78,Sheet2!$A$2:$C$44,3,FALSE)&gt;=71,VLOOKUP(Sheet1!J78,Sheet2!$A$2:$C$44,2,FALSE)&amp;TEXT(Sheet1!L78,"00")&amp;TEXT(Sheet1!M78,"00"),VLOOKUP(Sheet1!J78,Sheet2!$A$2:$C$44,2,FALSE)&amp;TEXT(Sheet1!K78,"00")&amp;TEXT(Sheet1!L78,"00")&amp;IF(Sheet1!N78="手",TEXT(Sheet1!M78,"0"),TEXT(Sheet1!M78,"00"))))</f>
      </c>
      <c r="I70" s="2">
        <f>IF(Sheet1!O78="","",IF(VLOOKUP(Sheet1!O78,Sheet2!$A$2:$C$44,3,FALSE)&gt;=71,VLOOKUP(Sheet1!O78,Sheet2!$A$2:$C$44,2,FALSE)&amp;TEXT(Sheet1!Q78,"00")&amp;TEXT(Sheet1!R78,"00"),VLOOKUP(Sheet1!O78,Sheet2!$A$2:$C$44,2,FALSE)&amp;TEXT(Sheet1!P78,"00")&amp;TEXT(Sheet1!Q78,"00")&amp;IF(Sheet1!S78="手",TEXT(Sheet1!R78,"0"),TEXT(Sheet1!R78,"00"))))</f>
      </c>
      <c r="J70" s="2">
        <f>IF(Sheet1!T78="","",IF(VLOOKUP(Sheet1!T78,Sheet2!$A$2:$C$44,3,FALSE)&gt;=71,VLOOKUP(Sheet1!T78,Sheet2!$A$2:$C$44,2,FALSE)&amp;TEXT(Sheet1!V78,"00")&amp;TEXT(Sheet1!W78,"00"),VLOOKUP(Sheet1!T78,Sheet2!$A$2:$C$44,2,FALSE)&amp;TEXT(Sheet1!U78,"00")&amp;TEXT(Sheet1!V78,"00")&amp;IF(Sheet1!X78="手",TEXT(Sheet1!W78,"0"),TEXT(Sheet1!W78,"00"))))</f>
      </c>
      <c r="K70" s="2">
        <f>IF(Sheet1!AA78="","","●")</f>
      </c>
      <c r="L70" s="2">
        <f>IF(Sheet1!AB78="","","▲")</f>
      </c>
      <c r="M70" s="2">
        <f>IF(Sheet1!AC78="","","★")</f>
      </c>
      <c r="N70" s="2">
        <f>IF(Sheet1!AD78="","","▼")</f>
      </c>
      <c r="O70" s="2">
        <f>IF(Sheet1!AE78="","",Sheet1!AE78)</f>
      </c>
    </row>
    <row r="71" spans="1:15" s="2" customFormat="1" ht="13.5">
      <c r="A71" s="2">
        <f t="shared" si="1"/>
      </c>
      <c r="B71" s="2">
        <f>IF(Sheet1!C79="","",IF(Sheet1!Z79=2,Sheet1!C79&amp;"      "&amp;Sheet1!D79&amp;" "&amp;Sheet1!G79,IF(Sheet1!Z79=3,Sheet1!C79&amp;"    "&amp;Sheet1!D79&amp;" "&amp;Sheet1!G79,IF(Sheet1!Z79=4,Sheet1!C79&amp;"  "&amp;Sheet1!D79&amp;" "&amp;Sheet1!G79,IF(Sheet1!Z79&gt;=5,Sheet1!C79&amp;Sheet1!D79&amp;"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>IF(Sheet1!I79="","",VLOOKUP(Sheet1!I79,Sheet2!$E$2:$F$50,2,FALSE))</f>
      </c>
      <c r="F71" s="2">
        <f>IF(B71="","",Sheet1!$E$4)</f>
      </c>
      <c r="G71" s="2">
        <f>IF(Sheet1!B79="","",VALUE(Sheet1!B79))</f>
      </c>
      <c r="H71" s="2">
        <f>IF(Sheet1!J79="","",IF(VLOOKUP(Sheet1!J79,Sheet2!$A$2:$C$44,3,FALSE)&gt;=71,VLOOKUP(Sheet1!J79,Sheet2!$A$2:$C$44,2,FALSE)&amp;TEXT(Sheet1!L79,"00")&amp;TEXT(Sheet1!M79,"00"),VLOOKUP(Sheet1!J79,Sheet2!$A$2:$C$44,2,FALSE)&amp;TEXT(Sheet1!K79,"00")&amp;TEXT(Sheet1!L79,"00")&amp;IF(Sheet1!N79="手",TEXT(Sheet1!M79,"0"),TEXT(Sheet1!M79,"00"))))</f>
      </c>
      <c r="I71" s="2">
        <f>IF(Sheet1!O79="","",IF(VLOOKUP(Sheet1!O79,Sheet2!$A$2:$C$44,3,FALSE)&gt;=71,VLOOKUP(Sheet1!O79,Sheet2!$A$2:$C$44,2,FALSE)&amp;TEXT(Sheet1!Q79,"00")&amp;TEXT(Sheet1!R79,"00"),VLOOKUP(Sheet1!O79,Sheet2!$A$2:$C$44,2,FALSE)&amp;TEXT(Sheet1!P79,"00")&amp;TEXT(Sheet1!Q79,"00")&amp;IF(Sheet1!S79="手",TEXT(Sheet1!R79,"0"),TEXT(Sheet1!R79,"00"))))</f>
      </c>
      <c r="J71" s="2">
        <f>IF(Sheet1!T79="","",IF(VLOOKUP(Sheet1!T79,Sheet2!$A$2:$C$44,3,FALSE)&gt;=71,VLOOKUP(Sheet1!T79,Sheet2!$A$2:$C$44,2,FALSE)&amp;TEXT(Sheet1!V79,"00")&amp;TEXT(Sheet1!W79,"00"),VLOOKUP(Sheet1!T79,Sheet2!$A$2:$C$44,2,FALSE)&amp;TEXT(Sheet1!U79,"00")&amp;TEXT(Sheet1!V79,"00")&amp;IF(Sheet1!X79="手",TEXT(Sheet1!W79,"0"),TEXT(Sheet1!W79,"00"))))</f>
      </c>
      <c r="K71" s="2">
        <f>IF(Sheet1!AA79="","","●")</f>
      </c>
      <c r="L71" s="2">
        <f>IF(Sheet1!AB79="","","▲")</f>
      </c>
      <c r="M71" s="2">
        <f>IF(Sheet1!AC79="","","★")</f>
      </c>
      <c r="N71" s="2">
        <f>IF(Sheet1!AD79="","","▼")</f>
      </c>
      <c r="O71" s="2">
        <f>IF(Sheet1!AE79="","",Sheet1!AE79)</f>
      </c>
    </row>
    <row r="72" spans="1:15" s="2" customFormat="1" ht="13.5">
      <c r="A72" s="2">
        <f t="shared" si="1"/>
      </c>
      <c r="B72" s="2">
        <f>IF(Sheet1!C80="","",IF(Sheet1!Z80=2,Sheet1!C80&amp;"      "&amp;Sheet1!D80&amp;" "&amp;Sheet1!G80,IF(Sheet1!Z80=3,Sheet1!C80&amp;"    "&amp;Sheet1!D80&amp;" "&amp;Sheet1!G80,IF(Sheet1!Z80=4,Sheet1!C80&amp;"  "&amp;Sheet1!D80&amp;" "&amp;Sheet1!G80,IF(Sheet1!Z80&gt;=5,Sheet1!C80&amp;Sheet1!D80&amp;"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>IF(Sheet1!I80="","",VLOOKUP(Sheet1!I80,Sheet2!$E$2:$F$50,2,FALSE))</f>
      </c>
      <c r="F72" s="2">
        <f>IF(B72="","",Sheet1!$E$4)</f>
      </c>
      <c r="G72" s="2">
        <f>IF(Sheet1!B80="","",VALUE(Sheet1!B80))</f>
      </c>
      <c r="H72" s="2">
        <f>IF(Sheet1!J80="","",IF(VLOOKUP(Sheet1!J80,Sheet2!$A$2:$C$44,3,FALSE)&gt;=71,VLOOKUP(Sheet1!J80,Sheet2!$A$2:$C$44,2,FALSE)&amp;TEXT(Sheet1!L80,"00")&amp;TEXT(Sheet1!M80,"00"),VLOOKUP(Sheet1!J80,Sheet2!$A$2:$C$44,2,FALSE)&amp;TEXT(Sheet1!K80,"00")&amp;TEXT(Sheet1!L80,"00")&amp;IF(Sheet1!N80="手",TEXT(Sheet1!M80,"0"),TEXT(Sheet1!M80,"00"))))</f>
      </c>
      <c r="I72" s="2">
        <f>IF(Sheet1!O80="","",IF(VLOOKUP(Sheet1!O80,Sheet2!$A$2:$C$44,3,FALSE)&gt;=71,VLOOKUP(Sheet1!O80,Sheet2!$A$2:$C$44,2,FALSE)&amp;TEXT(Sheet1!Q80,"00")&amp;TEXT(Sheet1!R80,"00"),VLOOKUP(Sheet1!O80,Sheet2!$A$2:$C$44,2,FALSE)&amp;TEXT(Sheet1!P80,"00")&amp;TEXT(Sheet1!Q80,"00")&amp;IF(Sheet1!S80="手",TEXT(Sheet1!R80,"0"),TEXT(Sheet1!R80,"00"))))</f>
      </c>
      <c r="J72" s="2">
        <f>IF(Sheet1!T80="","",IF(VLOOKUP(Sheet1!T80,Sheet2!$A$2:$C$44,3,FALSE)&gt;=71,VLOOKUP(Sheet1!T80,Sheet2!$A$2:$C$44,2,FALSE)&amp;TEXT(Sheet1!V80,"00")&amp;TEXT(Sheet1!W80,"00"),VLOOKUP(Sheet1!T80,Sheet2!$A$2:$C$44,2,FALSE)&amp;TEXT(Sheet1!U80,"00")&amp;TEXT(Sheet1!V80,"00")&amp;IF(Sheet1!X80="手",TEXT(Sheet1!W80,"0"),TEXT(Sheet1!W80,"00"))))</f>
      </c>
      <c r="K72" s="2">
        <f>IF(Sheet1!AA80="","","●")</f>
      </c>
      <c r="L72" s="2">
        <f>IF(Sheet1!AB80="","","▲")</f>
      </c>
      <c r="M72" s="2">
        <f>IF(Sheet1!AC80="","","★")</f>
      </c>
      <c r="N72" s="2">
        <f>IF(Sheet1!AD80="","","▼")</f>
      </c>
      <c r="O72" s="2">
        <f>IF(Sheet1!AE80="","",Sheet1!AE80)</f>
      </c>
    </row>
    <row r="73" spans="1:15" s="2" customFormat="1" ht="13.5">
      <c r="A73" s="2">
        <f t="shared" si="1"/>
      </c>
      <c r="B73" s="2">
        <f>IF(Sheet1!C81="","",IF(Sheet1!Z81=2,Sheet1!C81&amp;"      "&amp;Sheet1!D81&amp;" "&amp;Sheet1!G81,IF(Sheet1!Z81=3,Sheet1!C81&amp;"    "&amp;Sheet1!D81&amp;" "&amp;Sheet1!G81,IF(Sheet1!Z81=4,Sheet1!C81&amp;"  "&amp;Sheet1!D81&amp;" "&amp;Sheet1!G81,IF(Sheet1!Z81&gt;=5,Sheet1!C81&amp;Sheet1!D81&amp;"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>IF(Sheet1!I81="","",VLOOKUP(Sheet1!I81,Sheet2!$E$2:$F$50,2,FALSE))</f>
      </c>
      <c r="F73" s="2">
        <f>IF(B73="","",Sheet1!$E$4)</f>
      </c>
      <c r="G73" s="2">
        <f>IF(Sheet1!B81="","",VALUE(Sheet1!B81))</f>
      </c>
      <c r="H73" s="2">
        <f>IF(Sheet1!J81="","",IF(VLOOKUP(Sheet1!J81,Sheet2!$A$2:$C$44,3,FALSE)&gt;=71,VLOOKUP(Sheet1!J81,Sheet2!$A$2:$C$44,2,FALSE)&amp;TEXT(Sheet1!L81,"00")&amp;TEXT(Sheet1!M81,"00"),VLOOKUP(Sheet1!J81,Sheet2!$A$2:$C$44,2,FALSE)&amp;TEXT(Sheet1!K81,"00")&amp;TEXT(Sheet1!L81,"00")&amp;IF(Sheet1!N81="手",TEXT(Sheet1!M81,"0"),TEXT(Sheet1!M81,"00"))))</f>
      </c>
      <c r="I73" s="2">
        <f>IF(Sheet1!O81="","",IF(VLOOKUP(Sheet1!O81,Sheet2!$A$2:$C$44,3,FALSE)&gt;=71,VLOOKUP(Sheet1!O81,Sheet2!$A$2:$C$44,2,FALSE)&amp;TEXT(Sheet1!Q81,"00")&amp;TEXT(Sheet1!R81,"00"),VLOOKUP(Sheet1!O81,Sheet2!$A$2:$C$44,2,FALSE)&amp;TEXT(Sheet1!P81,"00")&amp;TEXT(Sheet1!Q81,"00")&amp;IF(Sheet1!S81="手",TEXT(Sheet1!R81,"0"),TEXT(Sheet1!R81,"00"))))</f>
      </c>
      <c r="J73" s="2">
        <f>IF(Sheet1!T81="","",IF(VLOOKUP(Sheet1!T81,Sheet2!$A$2:$C$44,3,FALSE)&gt;=71,VLOOKUP(Sheet1!T81,Sheet2!$A$2:$C$44,2,FALSE)&amp;TEXT(Sheet1!V81,"00")&amp;TEXT(Sheet1!W81,"00"),VLOOKUP(Sheet1!T81,Sheet2!$A$2:$C$44,2,FALSE)&amp;TEXT(Sheet1!U81,"00")&amp;TEXT(Sheet1!V81,"00")&amp;IF(Sheet1!X81="手",TEXT(Sheet1!W81,"0"),TEXT(Sheet1!W81,"00"))))</f>
      </c>
      <c r="K73" s="2">
        <f>IF(Sheet1!AA81="","","●")</f>
      </c>
      <c r="L73" s="2">
        <f>IF(Sheet1!AB81="","","▲")</f>
      </c>
      <c r="M73" s="2">
        <f>IF(Sheet1!AC81="","","★")</f>
      </c>
      <c r="N73" s="2">
        <f>IF(Sheet1!AD81="","","▼")</f>
      </c>
      <c r="O73" s="2">
        <f>IF(Sheet1!AE81="","",Sheet1!AE81)</f>
      </c>
    </row>
    <row r="74" spans="1:15" s="2" customFormat="1" ht="13.5">
      <c r="A74" s="2">
        <f t="shared" si="1"/>
      </c>
      <c r="B74" s="2">
        <f>IF(Sheet1!C82="","",IF(Sheet1!Z82=2,Sheet1!C82&amp;"      "&amp;Sheet1!D82&amp;" "&amp;Sheet1!G82,IF(Sheet1!Z82=3,Sheet1!C82&amp;"    "&amp;Sheet1!D82&amp;" "&amp;Sheet1!G82,IF(Sheet1!Z82=4,Sheet1!C82&amp;"  "&amp;Sheet1!D82&amp;" "&amp;Sheet1!G82,IF(Sheet1!Z82&gt;=5,Sheet1!C82&amp;Sheet1!D82&amp;"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>IF(Sheet1!I82="","",VLOOKUP(Sheet1!I82,Sheet2!$E$2:$F$50,2,FALSE))</f>
      </c>
      <c r="F74" s="2">
        <f>IF(B74="","",Sheet1!$E$4)</f>
      </c>
      <c r="G74" s="2">
        <f>IF(Sheet1!B82="","",VALUE(Sheet1!B82))</f>
      </c>
      <c r="H74" s="2">
        <f>IF(Sheet1!J82="","",IF(VLOOKUP(Sheet1!J82,Sheet2!$A$2:$C$44,3,FALSE)&gt;=71,VLOOKUP(Sheet1!J82,Sheet2!$A$2:$C$44,2,FALSE)&amp;TEXT(Sheet1!L82,"00")&amp;TEXT(Sheet1!M82,"00"),VLOOKUP(Sheet1!J82,Sheet2!$A$2:$C$44,2,FALSE)&amp;TEXT(Sheet1!K82,"00")&amp;TEXT(Sheet1!L82,"00")&amp;IF(Sheet1!N82="手",TEXT(Sheet1!M82,"0"),TEXT(Sheet1!M82,"00"))))</f>
      </c>
      <c r="I74" s="2">
        <f>IF(Sheet1!O82="","",IF(VLOOKUP(Sheet1!O82,Sheet2!$A$2:$C$44,3,FALSE)&gt;=71,VLOOKUP(Sheet1!O82,Sheet2!$A$2:$C$44,2,FALSE)&amp;TEXT(Sheet1!Q82,"00")&amp;TEXT(Sheet1!R82,"00"),VLOOKUP(Sheet1!O82,Sheet2!$A$2:$C$44,2,FALSE)&amp;TEXT(Sheet1!P82,"00")&amp;TEXT(Sheet1!Q82,"00")&amp;IF(Sheet1!S82="手",TEXT(Sheet1!R82,"0"),TEXT(Sheet1!R82,"00"))))</f>
      </c>
      <c r="J74" s="2">
        <f>IF(Sheet1!T82="","",IF(VLOOKUP(Sheet1!T82,Sheet2!$A$2:$C$44,3,FALSE)&gt;=71,VLOOKUP(Sheet1!T82,Sheet2!$A$2:$C$44,2,FALSE)&amp;TEXT(Sheet1!V82,"00")&amp;TEXT(Sheet1!W82,"00"),VLOOKUP(Sheet1!T82,Sheet2!$A$2:$C$44,2,FALSE)&amp;TEXT(Sheet1!U82,"00")&amp;TEXT(Sheet1!V82,"00")&amp;IF(Sheet1!X82="手",TEXT(Sheet1!W82,"0"),TEXT(Sheet1!W82,"00"))))</f>
      </c>
      <c r="K74" s="2">
        <f>IF(Sheet1!AA82="","","●")</f>
      </c>
      <c r="L74" s="2">
        <f>IF(Sheet1!AB82="","","▲")</f>
      </c>
      <c r="M74" s="2">
        <f>IF(Sheet1!AC82="","","★")</f>
      </c>
      <c r="N74" s="2">
        <f>IF(Sheet1!AD82="","","▼")</f>
      </c>
      <c r="O74" s="2">
        <f>IF(Sheet1!AE82="","",Sheet1!AE82)</f>
      </c>
    </row>
    <row r="75" spans="1:15" s="2" customFormat="1" ht="13.5">
      <c r="A75" s="2">
        <f t="shared" si="1"/>
      </c>
      <c r="B75" s="2">
        <f>IF(Sheet1!C83="","",IF(Sheet1!Z83=2,Sheet1!C83&amp;"      "&amp;Sheet1!D83&amp;" "&amp;Sheet1!G83,IF(Sheet1!Z83=3,Sheet1!C83&amp;"    "&amp;Sheet1!D83&amp;" "&amp;Sheet1!G83,IF(Sheet1!Z83=4,Sheet1!C83&amp;"  "&amp;Sheet1!D83&amp;" "&amp;Sheet1!G83,IF(Sheet1!Z83&gt;=5,Sheet1!C83&amp;Sheet1!D83&amp;"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>IF(Sheet1!I83="","",VLOOKUP(Sheet1!I83,Sheet2!$E$2:$F$50,2,FALSE))</f>
      </c>
      <c r="F75" s="2">
        <f>IF(B75="","",Sheet1!$E$4)</f>
      </c>
      <c r="G75" s="2">
        <f>IF(Sheet1!B83="","",VALUE(Sheet1!B83))</f>
      </c>
      <c r="H75" s="2">
        <f>IF(Sheet1!J83="","",IF(VLOOKUP(Sheet1!J83,Sheet2!$A$2:$C$44,3,FALSE)&gt;=71,VLOOKUP(Sheet1!J83,Sheet2!$A$2:$C$44,2,FALSE)&amp;TEXT(Sheet1!L83,"00")&amp;TEXT(Sheet1!M83,"00"),VLOOKUP(Sheet1!J83,Sheet2!$A$2:$C$44,2,FALSE)&amp;TEXT(Sheet1!K83,"00")&amp;TEXT(Sheet1!L83,"00")&amp;IF(Sheet1!N83="手",TEXT(Sheet1!M83,"0"),TEXT(Sheet1!M83,"00"))))</f>
      </c>
      <c r="I75" s="2">
        <f>IF(Sheet1!O83="","",IF(VLOOKUP(Sheet1!O83,Sheet2!$A$2:$C$44,3,FALSE)&gt;=71,VLOOKUP(Sheet1!O83,Sheet2!$A$2:$C$44,2,FALSE)&amp;TEXT(Sheet1!Q83,"00")&amp;TEXT(Sheet1!R83,"00"),VLOOKUP(Sheet1!O83,Sheet2!$A$2:$C$44,2,FALSE)&amp;TEXT(Sheet1!P83,"00")&amp;TEXT(Sheet1!Q83,"00")&amp;IF(Sheet1!S83="手",TEXT(Sheet1!R83,"0"),TEXT(Sheet1!R83,"00"))))</f>
      </c>
      <c r="J75" s="2">
        <f>IF(Sheet1!T83="","",IF(VLOOKUP(Sheet1!T83,Sheet2!$A$2:$C$44,3,FALSE)&gt;=71,VLOOKUP(Sheet1!T83,Sheet2!$A$2:$C$44,2,FALSE)&amp;TEXT(Sheet1!V83,"00")&amp;TEXT(Sheet1!W83,"00"),VLOOKUP(Sheet1!T83,Sheet2!$A$2:$C$44,2,FALSE)&amp;TEXT(Sheet1!U83,"00")&amp;TEXT(Sheet1!V83,"00")&amp;IF(Sheet1!X83="手",TEXT(Sheet1!W83,"0"),TEXT(Sheet1!W83,"00"))))</f>
      </c>
      <c r="K75" s="2">
        <f>IF(Sheet1!AA83="","","●")</f>
      </c>
      <c r="L75" s="2">
        <f>IF(Sheet1!AB83="","","▲")</f>
      </c>
      <c r="M75" s="2">
        <f>IF(Sheet1!AC83="","","★")</f>
      </c>
      <c r="N75" s="2">
        <f>IF(Sheet1!AD83="","","▼")</f>
      </c>
      <c r="O75" s="2">
        <f>IF(Sheet1!AE83="","",Sheet1!AE83)</f>
      </c>
    </row>
    <row r="76" spans="1:15" s="2" customFormat="1" ht="13.5">
      <c r="A76" s="2">
        <f t="shared" si="1"/>
      </c>
      <c r="B76" s="2">
        <f>IF(Sheet1!C84="","",IF(Sheet1!Z84=2,Sheet1!C84&amp;"      "&amp;Sheet1!D84&amp;" "&amp;Sheet1!G84,IF(Sheet1!Z84=3,Sheet1!C84&amp;"    "&amp;Sheet1!D84&amp;" "&amp;Sheet1!G84,IF(Sheet1!Z84=4,Sheet1!C84&amp;"  "&amp;Sheet1!D84&amp;" "&amp;Sheet1!G84,IF(Sheet1!Z84&gt;=5,Sheet1!C84&amp;Sheet1!D84&amp;"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>IF(Sheet1!I84="","",VLOOKUP(Sheet1!I84,Sheet2!$E$2:$F$50,2,FALSE))</f>
      </c>
      <c r="F76" s="2">
        <f>IF(B76="","",Sheet1!$E$4)</f>
      </c>
      <c r="G76" s="2">
        <f>IF(Sheet1!B84="","",VALUE(Sheet1!B84))</f>
      </c>
      <c r="H76" s="2">
        <f>IF(Sheet1!J84="","",IF(VLOOKUP(Sheet1!J84,Sheet2!$A$2:$C$44,3,FALSE)&gt;=71,VLOOKUP(Sheet1!J84,Sheet2!$A$2:$C$44,2,FALSE)&amp;TEXT(Sheet1!L84,"00")&amp;TEXT(Sheet1!M84,"00"),VLOOKUP(Sheet1!J84,Sheet2!$A$2:$C$44,2,FALSE)&amp;TEXT(Sheet1!K84,"00")&amp;TEXT(Sheet1!L84,"00")&amp;IF(Sheet1!N84="手",TEXT(Sheet1!M84,"0"),TEXT(Sheet1!M84,"00"))))</f>
      </c>
      <c r="I76" s="2">
        <f>IF(Sheet1!O84="","",IF(VLOOKUP(Sheet1!O84,Sheet2!$A$2:$C$44,3,FALSE)&gt;=71,VLOOKUP(Sheet1!O84,Sheet2!$A$2:$C$44,2,FALSE)&amp;TEXT(Sheet1!Q84,"00")&amp;TEXT(Sheet1!R84,"00"),VLOOKUP(Sheet1!O84,Sheet2!$A$2:$C$44,2,FALSE)&amp;TEXT(Sheet1!P84,"00")&amp;TEXT(Sheet1!Q84,"00")&amp;IF(Sheet1!S84="手",TEXT(Sheet1!R84,"0"),TEXT(Sheet1!R84,"00"))))</f>
      </c>
      <c r="J76" s="2">
        <f>IF(Sheet1!T84="","",IF(VLOOKUP(Sheet1!T84,Sheet2!$A$2:$C$44,3,FALSE)&gt;=71,VLOOKUP(Sheet1!T84,Sheet2!$A$2:$C$44,2,FALSE)&amp;TEXT(Sheet1!V84,"00")&amp;TEXT(Sheet1!W84,"00"),VLOOKUP(Sheet1!T84,Sheet2!$A$2:$C$44,2,FALSE)&amp;TEXT(Sheet1!U84,"00")&amp;TEXT(Sheet1!V84,"00")&amp;IF(Sheet1!X84="手",TEXT(Sheet1!W84,"0"),TEXT(Sheet1!W84,"00"))))</f>
      </c>
      <c r="K76" s="2">
        <f>IF(Sheet1!AA84="","","●")</f>
      </c>
      <c r="L76" s="2">
        <f>IF(Sheet1!AB84="","","▲")</f>
      </c>
      <c r="M76" s="2">
        <f>IF(Sheet1!AC84="","","★")</f>
      </c>
      <c r="N76" s="2">
        <f>IF(Sheet1!AD84="","","▼")</f>
      </c>
      <c r="O76" s="2">
        <f>IF(Sheet1!AE84="","",Sheet1!AE84)</f>
      </c>
    </row>
    <row r="77" spans="1:15" s="2" customFormat="1" ht="13.5">
      <c r="A77" s="2">
        <f t="shared" si="1"/>
      </c>
      <c r="B77" s="2">
        <f>IF(Sheet1!C85="","",IF(Sheet1!Z85=2,Sheet1!C85&amp;"      "&amp;Sheet1!D85&amp;" "&amp;Sheet1!G85,IF(Sheet1!Z85=3,Sheet1!C85&amp;"    "&amp;Sheet1!D85&amp;" "&amp;Sheet1!G85,IF(Sheet1!Z85=4,Sheet1!C85&amp;"  "&amp;Sheet1!D85&amp;" "&amp;Sheet1!G85,IF(Sheet1!Z85&gt;=5,Sheet1!C85&amp;Sheet1!D85&amp;"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>IF(Sheet1!I85="","",VLOOKUP(Sheet1!I85,Sheet2!$E$2:$F$50,2,FALSE))</f>
      </c>
      <c r="F77" s="2">
        <f>IF(B77="","",Sheet1!$E$4)</f>
      </c>
      <c r="G77" s="2">
        <f>IF(Sheet1!B85="","",VALUE(Sheet1!B85))</f>
      </c>
      <c r="H77" s="2">
        <f>IF(Sheet1!J85="","",IF(VLOOKUP(Sheet1!J85,Sheet2!$A$2:$C$44,3,FALSE)&gt;=71,VLOOKUP(Sheet1!J85,Sheet2!$A$2:$C$44,2,FALSE)&amp;TEXT(Sheet1!L85,"00")&amp;TEXT(Sheet1!M85,"00"),VLOOKUP(Sheet1!J85,Sheet2!$A$2:$C$44,2,FALSE)&amp;TEXT(Sheet1!K85,"00")&amp;TEXT(Sheet1!L85,"00")&amp;IF(Sheet1!N85="手",TEXT(Sheet1!M85,"0"),TEXT(Sheet1!M85,"00"))))</f>
      </c>
      <c r="I77" s="2">
        <f>IF(Sheet1!O85="","",IF(VLOOKUP(Sheet1!O85,Sheet2!$A$2:$C$44,3,FALSE)&gt;=71,VLOOKUP(Sheet1!O85,Sheet2!$A$2:$C$44,2,FALSE)&amp;TEXT(Sheet1!Q85,"00")&amp;TEXT(Sheet1!R85,"00"),VLOOKUP(Sheet1!O85,Sheet2!$A$2:$C$44,2,FALSE)&amp;TEXT(Sheet1!P85,"00")&amp;TEXT(Sheet1!Q85,"00")&amp;IF(Sheet1!S85="手",TEXT(Sheet1!R85,"0"),TEXT(Sheet1!R85,"00"))))</f>
      </c>
      <c r="J77" s="2">
        <f>IF(Sheet1!T85="","",IF(VLOOKUP(Sheet1!T85,Sheet2!$A$2:$C$44,3,FALSE)&gt;=71,VLOOKUP(Sheet1!T85,Sheet2!$A$2:$C$44,2,FALSE)&amp;TEXT(Sheet1!V85,"00")&amp;TEXT(Sheet1!W85,"00"),VLOOKUP(Sheet1!T85,Sheet2!$A$2:$C$44,2,FALSE)&amp;TEXT(Sheet1!U85,"00")&amp;TEXT(Sheet1!V85,"00")&amp;IF(Sheet1!X85="手",TEXT(Sheet1!W85,"0"),TEXT(Sheet1!W85,"00"))))</f>
      </c>
      <c r="K77" s="2">
        <f>IF(Sheet1!AA85="","","●")</f>
      </c>
      <c r="L77" s="2">
        <f>IF(Sheet1!AB85="","","▲")</f>
      </c>
      <c r="M77" s="2">
        <f>IF(Sheet1!AC85="","","★")</f>
      </c>
      <c r="N77" s="2">
        <f>IF(Sheet1!AD85="","","▼")</f>
      </c>
      <c r="O77" s="2">
        <f>IF(Sheet1!AE85="","",Sheet1!AE85)</f>
      </c>
    </row>
    <row r="78" spans="1:15" s="2" customFormat="1" ht="13.5">
      <c r="A78" s="2">
        <f t="shared" si="1"/>
      </c>
      <c r="B78" s="2">
        <f>IF(Sheet1!C86="","",IF(Sheet1!Z86=2,Sheet1!C86&amp;"      "&amp;Sheet1!D86&amp;" "&amp;Sheet1!G86,IF(Sheet1!Z86=3,Sheet1!C86&amp;"    "&amp;Sheet1!D86&amp;" "&amp;Sheet1!G86,IF(Sheet1!Z86=4,Sheet1!C86&amp;"  "&amp;Sheet1!D86&amp;" "&amp;Sheet1!G86,IF(Sheet1!Z86&gt;=5,Sheet1!C86&amp;Sheet1!D86&amp;"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>IF(Sheet1!I86="","",VLOOKUP(Sheet1!I86,Sheet2!$E$2:$F$50,2,FALSE))</f>
      </c>
      <c r="F78" s="2">
        <f>IF(B78="","",Sheet1!$E$4)</f>
      </c>
      <c r="G78" s="2">
        <f>IF(Sheet1!B86="","",VALUE(Sheet1!B86))</f>
      </c>
      <c r="H78" s="2">
        <f>IF(Sheet1!J86="","",IF(VLOOKUP(Sheet1!J86,Sheet2!$A$2:$C$44,3,FALSE)&gt;=71,VLOOKUP(Sheet1!J86,Sheet2!$A$2:$C$44,2,FALSE)&amp;TEXT(Sheet1!L86,"00")&amp;TEXT(Sheet1!M86,"00"),VLOOKUP(Sheet1!J86,Sheet2!$A$2:$C$44,2,FALSE)&amp;TEXT(Sheet1!K86,"00")&amp;TEXT(Sheet1!L86,"00")&amp;IF(Sheet1!N86="手",TEXT(Sheet1!M86,"0"),TEXT(Sheet1!M86,"00"))))</f>
      </c>
      <c r="I78" s="2">
        <f>IF(Sheet1!O86="","",IF(VLOOKUP(Sheet1!O86,Sheet2!$A$2:$C$44,3,FALSE)&gt;=71,VLOOKUP(Sheet1!O86,Sheet2!$A$2:$C$44,2,FALSE)&amp;TEXT(Sheet1!Q86,"00")&amp;TEXT(Sheet1!R86,"00"),VLOOKUP(Sheet1!O86,Sheet2!$A$2:$C$44,2,FALSE)&amp;TEXT(Sheet1!P86,"00")&amp;TEXT(Sheet1!Q86,"00")&amp;IF(Sheet1!S86="手",TEXT(Sheet1!R86,"0"),TEXT(Sheet1!R86,"00"))))</f>
      </c>
      <c r="J78" s="2">
        <f>IF(Sheet1!T86="","",IF(VLOOKUP(Sheet1!T86,Sheet2!$A$2:$C$44,3,FALSE)&gt;=71,VLOOKUP(Sheet1!T86,Sheet2!$A$2:$C$44,2,FALSE)&amp;TEXT(Sheet1!V86,"00")&amp;TEXT(Sheet1!W86,"00"),VLOOKUP(Sheet1!T86,Sheet2!$A$2:$C$44,2,FALSE)&amp;TEXT(Sheet1!U86,"00")&amp;TEXT(Sheet1!V86,"00")&amp;IF(Sheet1!X86="手",TEXT(Sheet1!W86,"0"),TEXT(Sheet1!W86,"00"))))</f>
      </c>
      <c r="K78" s="2">
        <f>IF(Sheet1!AA86="","","●")</f>
      </c>
      <c r="L78" s="2">
        <f>IF(Sheet1!AB86="","","▲")</f>
      </c>
      <c r="M78" s="2">
        <f>IF(Sheet1!AC86="","","★")</f>
      </c>
      <c r="N78" s="2">
        <f>IF(Sheet1!AD86="","","▼")</f>
      </c>
      <c r="O78" s="2">
        <f>IF(Sheet1!AE86="","",Sheet1!AE86)</f>
      </c>
    </row>
    <row r="79" spans="1:15" s="2" customFormat="1" ht="13.5">
      <c r="A79" s="2">
        <f t="shared" si="1"/>
      </c>
      <c r="B79" s="2">
        <f>IF(Sheet1!C87="","",IF(Sheet1!Z87=2,Sheet1!C87&amp;"      "&amp;Sheet1!D87&amp;" "&amp;Sheet1!G87,IF(Sheet1!Z87=3,Sheet1!C87&amp;"    "&amp;Sheet1!D87&amp;" "&amp;Sheet1!G87,IF(Sheet1!Z87=4,Sheet1!C87&amp;"  "&amp;Sheet1!D87&amp;" "&amp;Sheet1!G87,IF(Sheet1!Z87&gt;=5,Sheet1!C87&amp;Sheet1!D87&amp;"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>IF(Sheet1!I87="","",VLOOKUP(Sheet1!I87,Sheet2!$E$2:$F$50,2,FALSE))</f>
      </c>
      <c r="F79" s="2">
        <f>IF(B79="","",Sheet1!$E$4)</f>
      </c>
      <c r="G79" s="2">
        <f>IF(Sheet1!B87="","",VALUE(Sheet1!B87))</f>
      </c>
      <c r="H79" s="2">
        <f>IF(Sheet1!J87="","",IF(VLOOKUP(Sheet1!J87,Sheet2!$A$2:$C$44,3,FALSE)&gt;=71,VLOOKUP(Sheet1!J87,Sheet2!$A$2:$C$44,2,FALSE)&amp;TEXT(Sheet1!L87,"00")&amp;TEXT(Sheet1!M87,"00"),VLOOKUP(Sheet1!J87,Sheet2!$A$2:$C$44,2,FALSE)&amp;TEXT(Sheet1!K87,"00")&amp;TEXT(Sheet1!L87,"00")&amp;IF(Sheet1!N87="手",TEXT(Sheet1!M87,"0"),TEXT(Sheet1!M87,"00"))))</f>
      </c>
      <c r="I79" s="2">
        <f>IF(Sheet1!O87="","",IF(VLOOKUP(Sheet1!O87,Sheet2!$A$2:$C$44,3,FALSE)&gt;=71,VLOOKUP(Sheet1!O87,Sheet2!$A$2:$C$44,2,FALSE)&amp;TEXT(Sheet1!Q87,"00")&amp;TEXT(Sheet1!R87,"00"),VLOOKUP(Sheet1!O87,Sheet2!$A$2:$C$44,2,FALSE)&amp;TEXT(Sheet1!P87,"00")&amp;TEXT(Sheet1!Q87,"00")&amp;IF(Sheet1!S87="手",TEXT(Sheet1!R87,"0"),TEXT(Sheet1!R87,"00"))))</f>
      </c>
      <c r="J79" s="2">
        <f>IF(Sheet1!T87="","",IF(VLOOKUP(Sheet1!T87,Sheet2!$A$2:$C$44,3,FALSE)&gt;=71,VLOOKUP(Sheet1!T87,Sheet2!$A$2:$C$44,2,FALSE)&amp;TEXT(Sheet1!V87,"00")&amp;TEXT(Sheet1!W87,"00"),VLOOKUP(Sheet1!T87,Sheet2!$A$2:$C$44,2,FALSE)&amp;TEXT(Sheet1!U87,"00")&amp;TEXT(Sheet1!V87,"00")&amp;IF(Sheet1!X87="手",TEXT(Sheet1!W87,"0"),TEXT(Sheet1!W87,"00"))))</f>
      </c>
      <c r="K79" s="2">
        <f>IF(Sheet1!AA87="","","●")</f>
      </c>
      <c r="L79" s="2">
        <f>IF(Sheet1!AB87="","","▲")</f>
      </c>
      <c r="M79" s="2">
        <f>IF(Sheet1!AC87="","","★")</f>
      </c>
      <c r="N79" s="2">
        <f>IF(Sheet1!AD87="","","▼")</f>
      </c>
      <c r="O79" s="2">
        <f>IF(Sheet1!AE87="","",Sheet1!AE87)</f>
      </c>
    </row>
    <row r="80" spans="1:15" s="2" customFormat="1" ht="13.5">
      <c r="A80" s="2">
        <f t="shared" si="1"/>
      </c>
      <c r="B80" s="2">
        <f>IF(Sheet1!C88="","",IF(Sheet1!Z88=2,Sheet1!C88&amp;"      "&amp;Sheet1!D88&amp;" "&amp;Sheet1!G88,IF(Sheet1!Z88=3,Sheet1!C88&amp;"    "&amp;Sheet1!D88&amp;" "&amp;Sheet1!G88,IF(Sheet1!Z88=4,Sheet1!C88&amp;"  "&amp;Sheet1!D88&amp;" "&amp;Sheet1!G88,IF(Sheet1!Z88&gt;=5,Sheet1!C88&amp;Sheet1!D88&amp;"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>IF(Sheet1!I88="","",VLOOKUP(Sheet1!I88,Sheet2!$E$2:$F$50,2,FALSE))</f>
      </c>
      <c r="F80" s="2">
        <f>IF(B80="","",Sheet1!$E$4)</f>
      </c>
      <c r="G80" s="2">
        <f>IF(Sheet1!B88="","",VALUE(Sheet1!B88))</f>
      </c>
      <c r="H80" s="2">
        <f>IF(Sheet1!J88="","",IF(VLOOKUP(Sheet1!J88,Sheet2!$A$2:$C$44,3,FALSE)&gt;=71,VLOOKUP(Sheet1!J88,Sheet2!$A$2:$C$44,2,FALSE)&amp;TEXT(Sheet1!L88,"00")&amp;TEXT(Sheet1!M88,"00"),VLOOKUP(Sheet1!J88,Sheet2!$A$2:$C$44,2,FALSE)&amp;TEXT(Sheet1!K88,"00")&amp;TEXT(Sheet1!L88,"00")&amp;IF(Sheet1!N88="手",TEXT(Sheet1!M88,"0"),TEXT(Sheet1!M88,"00"))))</f>
      </c>
      <c r="I80" s="2">
        <f>IF(Sheet1!O88="","",IF(VLOOKUP(Sheet1!O88,Sheet2!$A$2:$C$44,3,FALSE)&gt;=71,VLOOKUP(Sheet1!O88,Sheet2!$A$2:$C$44,2,FALSE)&amp;TEXT(Sheet1!Q88,"00")&amp;TEXT(Sheet1!R88,"00"),VLOOKUP(Sheet1!O88,Sheet2!$A$2:$C$44,2,FALSE)&amp;TEXT(Sheet1!P88,"00")&amp;TEXT(Sheet1!Q88,"00")&amp;IF(Sheet1!S88="手",TEXT(Sheet1!R88,"0"),TEXT(Sheet1!R88,"00"))))</f>
      </c>
      <c r="J80" s="2">
        <f>IF(Sheet1!T88="","",IF(VLOOKUP(Sheet1!T88,Sheet2!$A$2:$C$44,3,FALSE)&gt;=71,VLOOKUP(Sheet1!T88,Sheet2!$A$2:$C$44,2,FALSE)&amp;TEXT(Sheet1!V88,"00")&amp;TEXT(Sheet1!W88,"00"),VLOOKUP(Sheet1!T88,Sheet2!$A$2:$C$44,2,FALSE)&amp;TEXT(Sheet1!U88,"00")&amp;TEXT(Sheet1!V88,"00")&amp;IF(Sheet1!X88="手",TEXT(Sheet1!W88,"0"),TEXT(Sheet1!W88,"00"))))</f>
      </c>
      <c r="K80" s="2">
        <f>IF(Sheet1!AA88="","","●")</f>
      </c>
      <c r="L80" s="2">
        <f>IF(Sheet1!AB88="","","▲")</f>
      </c>
      <c r="M80" s="2">
        <f>IF(Sheet1!AC88="","","★")</f>
      </c>
      <c r="N80" s="2">
        <f>IF(Sheet1!AD88="","","▼")</f>
      </c>
      <c r="O80" s="2">
        <f>IF(Sheet1!AE88="","",Sheet1!AE88)</f>
      </c>
    </row>
    <row r="81" spans="1:15" s="2" customFormat="1" ht="13.5">
      <c r="A81" s="2">
        <f t="shared" si="1"/>
      </c>
      <c r="B81" s="2">
        <f>IF(Sheet1!C89="","",IF(Sheet1!Z89=2,Sheet1!C89&amp;"      "&amp;Sheet1!D89&amp;" "&amp;Sheet1!G89,IF(Sheet1!Z89=3,Sheet1!C89&amp;"    "&amp;Sheet1!D89&amp;" "&amp;Sheet1!G89,IF(Sheet1!Z89=4,Sheet1!C89&amp;"  "&amp;Sheet1!D89&amp;" "&amp;Sheet1!G89,IF(Sheet1!Z89&gt;=5,Sheet1!C89&amp;Sheet1!D89&amp;"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>IF(Sheet1!I89="","",VLOOKUP(Sheet1!I89,Sheet2!$E$2:$F$50,2,FALSE))</f>
      </c>
      <c r="F81" s="2">
        <f>IF(B81="","",Sheet1!$E$4)</f>
      </c>
      <c r="G81" s="2">
        <f>IF(Sheet1!B89="","",VALUE(Sheet1!B89))</f>
      </c>
      <c r="H81" s="2">
        <f>IF(Sheet1!J89="","",IF(VLOOKUP(Sheet1!J89,Sheet2!$A$2:$C$44,3,FALSE)&gt;=71,VLOOKUP(Sheet1!J89,Sheet2!$A$2:$C$44,2,FALSE)&amp;TEXT(Sheet1!L89,"00")&amp;TEXT(Sheet1!M89,"00"),VLOOKUP(Sheet1!J89,Sheet2!$A$2:$C$44,2,FALSE)&amp;TEXT(Sheet1!K89,"00")&amp;TEXT(Sheet1!L89,"00")&amp;IF(Sheet1!N89="手",TEXT(Sheet1!M89,"0"),TEXT(Sheet1!M89,"00"))))</f>
      </c>
      <c r="I81" s="2">
        <f>IF(Sheet1!O89="","",IF(VLOOKUP(Sheet1!O89,Sheet2!$A$2:$C$44,3,FALSE)&gt;=71,VLOOKUP(Sheet1!O89,Sheet2!$A$2:$C$44,2,FALSE)&amp;TEXT(Sheet1!Q89,"00")&amp;TEXT(Sheet1!R89,"00"),VLOOKUP(Sheet1!O89,Sheet2!$A$2:$C$44,2,FALSE)&amp;TEXT(Sheet1!P89,"00")&amp;TEXT(Sheet1!Q89,"00")&amp;IF(Sheet1!S89="手",TEXT(Sheet1!R89,"0"),TEXT(Sheet1!R89,"00"))))</f>
      </c>
      <c r="J81" s="2">
        <f>IF(Sheet1!T89="","",IF(VLOOKUP(Sheet1!T89,Sheet2!$A$2:$C$44,3,FALSE)&gt;=71,VLOOKUP(Sheet1!T89,Sheet2!$A$2:$C$44,2,FALSE)&amp;TEXT(Sheet1!V89,"00")&amp;TEXT(Sheet1!W89,"00"),VLOOKUP(Sheet1!T89,Sheet2!$A$2:$C$44,2,FALSE)&amp;TEXT(Sheet1!U89,"00")&amp;TEXT(Sheet1!V89,"00")&amp;IF(Sheet1!X89="手",TEXT(Sheet1!W89,"0"),TEXT(Sheet1!W89,"00"))))</f>
      </c>
      <c r="K81" s="2">
        <f>IF(Sheet1!AA89="","","●")</f>
      </c>
      <c r="L81" s="2">
        <f>IF(Sheet1!AB89="","","▲")</f>
      </c>
      <c r="M81" s="2">
        <f>IF(Sheet1!AC89="","","★")</f>
      </c>
      <c r="N81" s="2">
        <f>IF(Sheet1!AD89="","","▼")</f>
      </c>
      <c r="O81" s="2">
        <f>IF(Sheet1!AE89="","",Sheet1!AE89)</f>
      </c>
    </row>
    <row r="82" spans="1:15" s="2" customFormat="1" ht="13.5">
      <c r="A82" s="2">
        <f t="shared" si="1"/>
      </c>
      <c r="B82" s="2">
        <f>IF(Sheet1!C90="","",IF(Sheet1!Z90=2,Sheet1!C90&amp;"      "&amp;Sheet1!D90&amp;" "&amp;Sheet1!G90,IF(Sheet1!Z90=3,Sheet1!C90&amp;"    "&amp;Sheet1!D90&amp;" "&amp;Sheet1!G90,IF(Sheet1!Z90=4,Sheet1!C90&amp;"  "&amp;Sheet1!D90&amp;" "&amp;Sheet1!G90,IF(Sheet1!Z90&gt;=5,Sheet1!C90&amp;Sheet1!D90&amp;"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>IF(Sheet1!I90="","",VLOOKUP(Sheet1!I90,Sheet2!$E$2:$F$50,2,FALSE))</f>
      </c>
      <c r="F82" s="2">
        <f>IF(B82="","",Sheet1!$E$4)</f>
      </c>
      <c r="G82" s="2">
        <f>IF(Sheet1!B90="","",VALUE(Sheet1!B90))</f>
      </c>
      <c r="H82" s="2">
        <f>IF(Sheet1!J90="","",IF(VLOOKUP(Sheet1!J90,Sheet2!$A$2:$C$44,3,FALSE)&gt;=71,VLOOKUP(Sheet1!J90,Sheet2!$A$2:$C$44,2,FALSE)&amp;TEXT(Sheet1!L90,"00")&amp;TEXT(Sheet1!M90,"00"),VLOOKUP(Sheet1!J90,Sheet2!$A$2:$C$44,2,FALSE)&amp;TEXT(Sheet1!K90,"00")&amp;TEXT(Sheet1!L90,"00")&amp;IF(Sheet1!N90="手",TEXT(Sheet1!M90,"0"),TEXT(Sheet1!M90,"00"))))</f>
      </c>
      <c r="I82" s="2">
        <f>IF(Sheet1!O90="","",IF(VLOOKUP(Sheet1!O90,Sheet2!$A$2:$C$44,3,FALSE)&gt;=71,VLOOKUP(Sheet1!O90,Sheet2!$A$2:$C$44,2,FALSE)&amp;TEXT(Sheet1!Q90,"00")&amp;TEXT(Sheet1!R90,"00"),VLOOKUP(Sheet1!O90,Sheet2!$A$2:$C$44,2,FALSE)&amp;TEXT(Sheet1!P90,"00")&amp;TEXT(Sheet1!Q90,"00")&amp;IF(Sheet1!S90="手",TEXT(Sheet1!R90,"0"),TEXT(Sheet1!R90,"00"))))</f>
      </c>
      <c r="J82" s="2">
        <f>IF(Sheet1!T90="","",IF(VLOOKUP(Sheet1!T90,Sheet2!$A$2:$C$44,3,FALSE)&gt;=71,VLOOKUP(Sheet1!T90,Sheet2!$A$2:$C$44,2,FALSE)&amp;TEXT(Sheet1!V90,"00")&amp;TEXT(Sheet1!W90,"00"),VLOOKUP(Sheet1!T90,Sheet2!$A$2:$C$44,2,FALSE)&amp;TEXT(Sheet1!U90,"00")&amp;TEXT(Sheet1!V90,"00")&amp;IF(Sheet1!X90="手",TEXT(Sheet1!W90,"0"),TEXT(Sheet1!W90,"00"))))</f>
      </c>
      <c r="K82" s="2">
        <f>IF(Sheet1!AA90="","","●")</f>
      </c>
      <c r="L82" s="2">
        <f>IF(Sheet1!AB90="","","▲")</f>
      </c>
      <c r="M82" s="2">
        <f>IF(Sheet1!AC90="","","★")</f>
      </c>
      <c r="N82" s="2">
        <f>IF(Sheet1!AD90="","","▼")</f>
      </c>
      <c r="O82" s="2">
        <f>IF(Sheet1!AE90="","",Sheet1!AE90)</f>
      </c>
    </row>
    <row r="83" spans="1:15" s="2" customFormat="1" ht="13.5">
      <c r="A83" s="2">
        <f t="shared" si="1"/>
      </c>
      <c r="B83" s="2">
        <f>IF(Sheet1!C91="","",IF(Sheet1!Z91=2,Sheet1!C91&amp;"      "&amp;Sheet1!D91&amp;" "&amp;Sheet1!G91,IF(Sheet1!Z91=3,Sheet1!C91&amp;"    "&amp;Sheet1!D91&amp;" "&amp;Sheet1!G91,IF(Sheet1!Z91=4,Sheet1!C91&amp;"  "&amp;Sheet1!D91&amp;" "&amp;Sheet1!G91,IF(Sheet1!Z91&gt;=5,Sheet1!C91&amp;Sheet1!D91&amp;"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>IF(Sheet1!I91="","",VLOOKUP(Sheet1!I91,Sheet2!$E$2:$F$50,2,FALSE))</f>
      </c>
      <c r="F83" s="2">
        <f>IF(B83="","",Sheet1!$E$4)</f>
      </c>
      <c r="G83" s="2">
        <f>IF(Sheet1!B91="","",VALUE(Sheet1!B91))</f>
      </c>
      <c r="H83" s="2">
        <f>IF(Sheet1!J91="","",IF(VLOOKUP(Sheet1!J91,Sheet2!$A$2:$C$44,3,FALSE)&gt;=71,VLOOKUP(Sheet1!J91,Sheet2!$A$2:$C$44,2,FALSE)&amp;TEXT(Sheet1!L91,"00")&amp;TEXT(Sheet1!M91,"00"),VLOOKUP(Sheet1!J91,Sheet2!$A$2:$C$44,2,FALSE)&amp;TEXT(Sheet1!K91,"00")&amp;TEXT(Sheet1!L91,"00")&amp;IF(Sheet1!N91="手",TEXT(Sheet1!M91,"0"),TEXT(Sheet1!M91,"00"))))</f>
      </c>
      <c r="I83" s="2">
        <f>IF(Sheet1!O91="","",IF(VLOOKUP(Sheet1!O91,Sheet2!$A$2:$C$44,3,FALSE)&gt;=71,VLOOKUP(Sheet1!O91,Sheet2!$A$2:$C$44,2,FALSE)&amp;TEXT(Sheet1!Q91,"00")&amp;TEXT(Sheet1!R91,"00"),VLOOKUP(Sheet1!O91,Sheet2!$A$2:$C$44,2,FALSE)&amp;TEXT(Sheet1!P91,"00")&amp;TEXT(Sheet1!Q91,"00")&amp;IF(Sheet1!S91="手",TEXT(Sheet1!R91,"0"),TEXT(Sheet1!R91,"00"))))</f>
      </c>
      <c r="J83" s="2">
        <f>IF(Sheet1!T91="","",IF(VLOOKUP(Sheet1!T91,Sheet2!$A$2:$C$44,3,FALSE)&gt;=71,VLOOKUP(Sheet1!T91,Sheet2!$A$2:$C$44,2,FALSE)&amp;TEXT(Sheet1!V91,"00")&amp;TEXT(Sheet1!W91,"00"),VLOOKUP(Sheet1!T91,Sheet2!$A$2:$C$44,2,FALSE)&amp;TEXT(Sheet1!U91,"00")&amp;TEXT(Sheet1!V91,"00")&amp;IF(Sheet1!X91="手",TEXT(Sheet1!W91,"0"),TEXT(Sheet1!W91,"00"))))</f>
      </c>
      <c r="K83" s="2">
        <f>IF(Sheet1!AA91="","","●")</f>
      </c>
      <c r="L83" s="2">
        <f>IF(Sheet1!AB91="","","▲")</f>
      </c>
      <c r="M83" s="2">
        <f>IF(Sheet1!AC91="","","★")</f>
      </c>
      <c r="N83" s="2">
        <f>IF(Sheet1!AD91="","","▼")</f>
      </c>
      <c r="O83" s="2">
        <f>IF(Sheet1!AE91="","",Sheet1!AE91)</f>
      </c>
    </row>
    <row r="84" spans="1:15" s="2" customFormat="1" ht="13.5">
      <c r="A84" s="2">
        <f t="shared" si="1"/>
      </c>
      <c r="B84" s="2">
        <f>IF(Sheet1!C92="","",IF(Sheet1!Z92=2,Sheet1!C92&amp;"      "&amp;Sheet1!D92&amp;" "&amp;Sheet1!G92,IF(Sheet1!Z92=3,Sheet1!C92&amp;"    "&amp;Sheet1!D92&amp;" "&amp;Sheet1!G92,IF(Sheet1!Z92=4,Sheet1!C92&amp;"  "&amp;Sheet1!D92&amp;" "&amp;Sheet1!G92,IF(Sheet1!Z92&gt;=5,Sheet1!C92&amp;Sheet1!D92&amp;"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>IF(Sheet1!I92="","",VLOOKUP(Sheet1!I92,Sheet2!$E$2:$F$50,2,FALSE))</f>
      </c>
      <c r="F84" s="2">
        <f>IF(B84="","",Sheet1!$E$4)</f>
      </c>
      <c r="G84" s="2">
        <f>IF(Sheet1!B92="","",VALUE(Sheet1!B92))</f>
      </c>
      <c r="H84" s="2">
        <f>IF(Sheet1!J92="","",IF(VLOOKUP(Sheet1!J92,Sheet2!$A$2:$C$44,3,FALSE)&gt;=71,VLOOKUP(Sheet1!J92,Sheet2!$A$2:$C$44,2,FALSE)&amp;TEXT(Sheet1!L92,"00")&amp;TEXT(Sheet1!M92,"00"),VLOOKUP(Sheet1!J92,Sheet2!$A$2:$C$44,2,FALSE)&amp;TEXT(Sheet1!K92,"00")&amp;TEXT(Sheet1!L92,"00")&amp;IF(Sheet1!N92="手",TEXT(Sheet1!M92,"0"),TEXT(Sheet1!M92,"00"))))</f>
      </c>
      <c r="I84" s="2">
        <f>IF(Sheet1!O92="","",IF(VLOOKUP(Sheet1!O92,Sheet2!$A$2:$C$44,3,FALSE)&gt;=71,VLOOKUP(Sheet1!O92,Sheet2!$A$2:$C$44,2,FALSE)&amp;TEXT(Sheet1!Q92,"00")&amp;TEXT(Sheet1!R92,"00"),VLOOKUP(Sheet1!O92,Sheet2!$A$2:$C$44,2,FALSE)&amp;TEXT(Sheet1!P92,"00")&amp;TEXT(Sheet1!Q92,"00")&amp;IF(Sheet1!S92="手",TEXT(Sheet1!R92,"0"),TEXT(Sheet1!R92,"00"))))</f>
      </c>
      <c r="J84" s="2">
        <f>IF(Sheet1!T92="","",IF(VLOOKUP(Sheet1!T92,Sheet2!$A$2:$C$44,3,FALSE)&gt;=71,VLOOKUP(Sheet1!T92,Sheet2!$A$2:$C$44,2,FALSE)&amp;TEXT(Sheet1!V92,"00")&amp;TEXT(Sheet1!W92,"00"),VLOOKUP(Sheet1!T92,Sheet2!$A$2:$C$44,2,FALSE)&amp;TEXT(Sheet1!U92,"00")&amp;TEXT(Sheet1!V92,"00")&amp;IF(Sheet1!X92="手",TEXT(Sheet1!W92,"0"),TEXT(Sheet1!W92,"00"))))</f>
      </c>
      <c r="K84" s="2">
        <f>IF(Sheet1!AA92="","","●")</f>
      </c>
      <c r="L84" s="2">
        <f>IF(Sheet1!AB92="","","▲")</f>
      </c>
      <c r="M84" s="2">
        <f>IF(Sheet1!AC92="","","★")</f>
      </c>
      <c r="N84" s="2">
        <f>IF(Sheet1!AD92="","","▼")</f>
      </c>
      <c r="O84" s="2">
        <f>IF(Sheet1!AE92="","",Sheet1!AE92)</f>
      </c>
    </row>
    <row r="85" spans="1:15" s="2" customFormat="1" ht="13.5">
      <c r="A85" s="2">
        <f t="shared" si="1"/>
      </c>
      <c r="B85" s="2">
        <f>IF(Sheet1!C93="","",IF(Sheet1!Z93=2,Sheet1!C93&amp;"      "&amp;Sheet1!D93&amp;" "&amp;Sheet1!G93,IF(Sheet1!Z93=3,Sheet1!C93&amp;"    "&amp;Sheet1!D93&amp;" "&amp;Sheet1!G93,IF(Sheet1!Z93=4,Sheet1!C93&amp;"  "&amp;Sheet1!D93&amp;" "&amp;Sheet1!G93,IF(Sheet1!Z93&gt;=5,Sheet1!C93&amp;Sheet1!D93&amp;"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>IF(Sheet1!I93="","",VLOOKUP(Sheet1!I93,Sheet2!$E$2:$F$50,2,FALSE))</f>
      </c>
      <c r="F85" s="2">
        <f>IF(B85="","",Sheet1!$E$4)</f>
      </c>
      <c r="G85" s="2">
        <f>IF(Sheet1!B93="","",VALUE(Sheet1!B93))</f>
      </c>
      <c r="H85" s="2">
        <f>IF(Sheet1!J93="","",IF(VLOOKUP(Sheet1!J93,Sheet2!$A$2:$C$44,3,FALSE)&gt;=71,VLOOKUP(Sheet1!J93,Sheet2!$A$2:$C$44,2,FALSE)&amp;TEXT(Sheet1!L93,"00")&amp;TEXT(Sheet1!M93,"00"),VLOOKUP(Sheet1!J93,Sheet2!$A$2:$C$44,2,FALSE)&amp;TEXT(Sheet1!K93,"00")&amp;TEXT(Sheet1!L93,"00")&amp;IF(Sheet1!N93="手",TEXT(Sheet1!M93,"0"),TEXT(Sheet1!M93,"00"))))</f>
      </c>
      <c r="I85" s="2">
        <f>IF(Sheet1!O93="","",IF(VLOOKUP(Sheet1!O93,Sheet2!$A$2:$C$44,3,FALSE)&gt;=71,VLOOKUP(Sheet1!O93,Sheet2!$A$2:$C$44,2,FALSE)&amp;TEXT(Sheet1!Q93,"00")&amp;TEXT(Sheet1!R93,"00"),VLOOKUP(Sheet1!O93,Sheet2!$A$2:$C$44,2,FALSE)&amp;TEXT(Sheet1!P93,"00")&amp;TEXT(Sheet1!Q93,"00")&amp;IF(Sheet1!S93="手",TEXT(Sheet1!R93,"0"),TEXT(Sheet1!R93,"00"))))</f>
      </c>
      <c r="J85" s="2">
        <f>IF(Sheet1!T93="","",IF(VLOOKUP(Sheet1!T93,Sheet2!$A$2:$C$44,3,FALSE)&gt;=71,VLOOKUP(Sheet1!T93,Sheet2!$A$2:$C$44,2,FALSE)&amp;TEXT(Sheet1!V93,"00")&amp;TEXT(Sheet1!W93,"00"),VLOOKUP(Sheet1!T93,Sheet2!$A$2:$C$44,2,FALSE)&amp;TEXT(Sheet1!U93,"00")&amp;TEXT(Sheet1!V93,"00")&amp;IF(Sheet1!X93="手",TEXT(Sheet1!W93,"0"),TEXT(Sheet1!W93,"00"))))</f>
      </c>
      <c r="K85" s="2">
        <f>IF(Sheet1!AA93="","","●")</f>
      </c>
      <c r="L85" s="2">
        <f>IF(Sheet1!AB93="","","▲")</f>
      </c>
      <c r="M85" s="2">
        <f>IF(Sheet1!AC93="","","★")</f>
      </c>
      <c r="N85" s="2">
        <f>IF(Sheet1!AD93="","","▼")</f>
      </c>
      <c r="O85" s="2">
        <f>IF(Sheet1!AE93="","",Sheet1!AE93)</f>
      </c>
    </row>
    <row r="86" spans="1:15" s="2" customFormat="1" ht="13.5">
      <c r="A86" s="2">
        <f t="shared" si="1"/>
      </c>
      <c r="B86" s="2">
        <f>IF(Sheet1!C94="","",IF(Sheet1!Z94=2,Sheet1!C94&amp;"      "&amp;Sheet1!D94&amp;" "&amp;Sheet1!G94,IF(Sheet1!Z94=3,Sheet1!C94&amp;"    "&amp;Sheet1!D94&amp;" "&amp;Sheet1!G94,IF(Sheet1!Z94=4,Sheet1!C94&amp;"  "&amp;Sheet1!D94&amp;" "&amp;Sheet1!G94,IF(Sheet1!Z94&gt;=5,Sheet1!C94&amp;Sheet1!D94&amp;"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>IF(Sheet1!I94="","",VLOOKUP(Sheet1!I94,Sheet2!$E$2:$F$50,2,FALSE))</f>
      </c>
      <c r="F86" s="2">
        <f>IF(B86="","",Sheet1!$E$4)</f>
      </c>
      <c r="G86" s="2">
        <f>IF(Sheet1!B94="","",VALUE(Sheet1!B94))</f>
      </c>
      <c r="H86" s="2">
        <f>IF(Sheet1!J94="","",IF(VLOOKUP(Sheet1!J94,Sheet2!$A$2:$C$44,3,FALSE)&gt;=71,VLOOKUP(Sheet1!J94,Sheet2!$A$2:$C$44,2,FALSE)&amp;TEXT(Sheet1!L94,"00")&amp;TEXT(Sheet1!M94,"00"),VLOOKUP(Sheet1!J94,Sheet2!$A$2:$C$44,2,FALSE)&amp;TEXT(Sheet1!K94,"00")&amp;TEXT(Sheet1!L94,"00")&amp;IF(Sheet1!N94="手",TEXT(Sheet1!M94,"0"),TEXT(Sheet1!M94,"00"))))</f>
      </c>
      <c r="I86" s="2">
        <f>IF(Sheet1!O94="","",IF(VLOOKUP(Sheet1!O94,Sheet2!$A$2:$C$44,3,FALSE)&gt;=71,VLOOKUP(Sheet1!O94,Sheet2!$A$2:$C$44,2,FALSE)&amp;TEXT(Sheet1!Q94,"00")&amp;TEXT(Sheet1!R94,"00"),VLOOKUP(Sheet1!O94,Sheet2!$A$2:$C$44,2,FALSE)&amp;TEXT(Sheet1!P94,"00")&amp;TEXT(Sheet1!Q94,"00")&amp;IF(Sheet1!S94="手",TEXT(Sheet1!R94,"0"),TEXT(Sheet1!R94,"00"))))</f>
      </c>
      <c r="J86" s="2">
        <f>IF(Sheet1!T94="","",IF(VLOOKUP(Sheet1!T94,Sheet2!$A$2:$C$44,3,FALSE)&gt;=71,VLOOKUP(Sheet1!T94,Sheet2!$A$2:$C$44,2,FALSE)&amp;TEXT(Sheet1!V94,"00")&amp;TEXT(Sheet1!W94,"00"),VLOOKUP(Sheet1!T94,Sheet2!$A$2:$C$44,2,FALSE)&amp;TEXT(Sheet1!U94,"00")&amp;TEXT(Sheet1!V94,"00")&amp;IF(Sheet1!X94="手",TEXT(Sheet1!W94,"0"),TEXT(Sheet1!W94,"00"))))</f>
      </c>
      <c r="K86" s="2">
        <f>IF(Sheet1!AA94="","","●")</f>
      </c>
      <c r="L86" s="2">
        <f>IF(Sheet1!AB94="","","▲")</f>
      </c>
      <c r="M86" s="2">
        <f>IF(Sheet1!AC94="","","★")</f>
      </c>
      <c r="N86" s="2">
        <f>IF(Sheet1!AD94="","","▼")</f>
      </c>
      <c r="O86" s="2">
        <f>IF(Sheet1!AE94="","",Sheet1!AE94)</f>
      </c>
    </row>
    <row r="87" spans="1:15" s="2" customFormat="1" ht="13.5">
      <c r="A87" s="2">
        <f t="shared" si="1"/>
      </c>
      <c r="B87" s="2">
        <f>IF(Sheet1!C95="","",IF(Sheet1!Z95=2,Sheet1!C95&amp;"      "&amp;Sheet1!D95&amp;" "&amp;Sheet1!G95,IF(Sheet1!Z95=3,Sheet1!C95&amp;"    "&amp;Sheet1!D95&amp;" "&amp;Sheet1!G95,IF(Sheet1!Z95=4,Sheet1!C95&amp;"  "&amp;Sheet1!D95&amp;" "&amp;Sheet1!G95,IF(Sheet1!Z95&gt;=5,Sheet1!C95&amp;Sheet1!D95&amp;"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>IF(Sheet1!I95="","",VLOOKUP(Sheet1!I95,Sheet2!$E$2:$F$50,2,FALSE))</f>
      </c>
      <c r="F87" s="2">
        <f>IF(B87="","",Sheet1!$E$4)</f>
      </c>
      <c r="G87" s="2">
        <f>IF(Sheet1!B95="","",VALUE(Sheet1!B95))</f>
      </c>
      <c r="H87" s="2">
        <f>IF(Sheet1!J95="","",IF(VLOOKUP(Sheet1!J95,Sheet2!$A$2:$C$44,3,FALSE)&gt;=71,VLOOKUP(Sheet1!J95,Sheet2!$A$2:$C$44,2,FALSE)&amp;TEXT(Sheet1!L95,"00")&amp;TEXT(Sheet1!M95,"00"),VLOOKUP(Sheet1!J95,Sheet2!$A$2:$C$44,2,FALSE)&amp;TEXT(Sheet1!K95,"00")&amp;TEXT(Sheet1!L95,"00")&amp;IF(Sheet1!N95="手",TEXT(Sheet1!M95,"0"),TEXT(Sheet1!M95,"00"))))</f>
      </c>
      <c r="I87" s="2">
        <f>IF(Sheet1!O95="","",IF(VLOOKUP(Sheet1!O95,Sheet2!$A$2:$C$44,3,FALSE)&gt;=71,VLOOKUP(Sheet1!O95,Sheet2!$A$2:$C$44,2,FALSE)&amp;TEXT(Sheet1!Q95,"00")&amp;TEXT(Sheet1!R95,"00"),VLOOKUP(Sheet1!O95,Sheet2!$A$2:$C$44,2,FALSE)&amp;TEXT(Sheet1!P95,"00")&amp;TEXT(Sheet1!Q95,"00")&amp;IF(Sheet1!S95="手",TEXT(Sheet1!R95,"0"),TEXT(Sheet1!R95,"00"))))</f>
      </c>
      <c r="J87" s="2">
        <f>IF(Sheet1!T95="","",IF(VLOOKUP(Sheet1!T95,Sheet2!$A$2:$C$44,3,FALSE)&gt;=71,VLOOKUP(Sheet1!T95,Sheet2!$A$2:$C$44,2,FALSE)&amp;TEXT(Sheet1!V95,"00")&amp;TEXT(Sheet1!W95,"00"),VLOOKUP(Sheet1!T95,Sheet2!$A$2:$C$44,2,FALSE)&amp;TEXT(Sheet1!U95,"00")&amp;TEXT(Sheet1!V95,"00")&amp;IF(Sheet1!X95="手",TEXT(Sheet1!W95,"0"),TEXT(Sheet1!W95,"00"))))</f>
      </c>
      <c r="K87" s="2">
        <f>IF(Sheet1!AA95="","","●")</f>
      </c>
      <c r="L87" s="2">
        <f>IF(Sheet1!AB95="","","▲")</f>
      </c>
      <c r="M87" s="2">
        <f>IF(Sheet1!AC95="","","★")</f>
      </c>
      <c r="N87" s="2">
        <f>IF(Sheet1!AD95="","","▼")</f>
      </c>
      <c r="O87" s="2">
        <f>IF(Sheet1!AE95="","",Sheet1!AE95)</f>
      </c>
    </row>
    <row r="88" spans="1:15" s="2" customFormat="1" ht="13.5">
      <c r="A88" s="2">
        <f t="shared" si="1"/>
      </c>
      <c r="B88" s="2">
        <f>IF(Sheet1!C96="","",IF(Sheet1!Z96=2,Sheet1!C96&amp;"      "&amp;Sheet1!D96&amp;" "&amp;Sheet1!G96,IF(Sheet1!Z96=3,Sheet1!C96&amp;"    "&amp;Sheet1!D96&amp;" "&amp;Sheet1!G96,IF(Sheet1!Z96=4,Sheet1!C96&amp;"  "&amp;Sheet1!D96&amp;" "&amp;Sheet1!G96,IF(Sheet1!Z96&gt;=5,Sheet1!C96&amp;Sheet1!D96&amp;"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>IF(Sheet1!I96="","",VLOOKUP(Sheet1!I96,Sheet2!$E$2:$F$50,2,FALSE))</f>
      </c>
      <c r="F88" s="2">
        <f>IF(B88="","",Sheet1!$E$4)</f>
      </c>
      <c r="G88" s="2">
        <f>IF(Sheet1!B96="","",VALUE(Sheet1!B96))</f>
      </c>
      <c r="H88" s="2">
        <f>IF(Sheet1!J96="","",IF(VLOOKUP(Sheet1!J96,Sheet2!$A$2:$C$44,3,FALSE)&gt;=71,VLOOKUP(Sheet1!J96,Sheet2!$A$2:$C$44,2,FALSE)&amp;TEXT(Sheet1!L96,"00")&amp;TEXT(Sheet1!M96,"00"),VLOOKUP(Sheet1!J96,Sheet2!$A$2:$C$44,2,FALSE)&amp;TEXT(Sheet1!K96,"00")&amp;TEXT(Sheet1!L96,"00")&amp;IF(Sheet1!N96="手",TEXT(Sheet1!M96,"0"),TEXT(Sheet1!M96,"00"))))</f>
      </c>
      <c r="I88" s="2">
        <f>IF(Sheet1!O96="","",IF(VLOOKUP(Sheet1!O96,Sheet2!$A$2:$C$44,3,FALSE)&gt;=71,VLOOKUP(Sheet1!O96,Sheet2!$A$2:$C$44,2,FALSE)&amp;TEXT(Sheet1!Q96,"00")&amp;TEXT(Sheet1!R96,"00"),VLOOKUP(Sheet1!O96,Sheet2!$A$2:$C$44,2,FALSE)&amp;TEXT(Sheet1!P96,"00")&amp;TEXT(Sheet1!Q96,"00")&amp;IF(Sheet1!S96="手",TEXT(Sheet1!R96,"0"),TEXT(Sheet1!R96,"00"))))</f>
      </c>
      <c r="J88" s="2">
        <f>IF(Sheet1!T96="","",IF(VLOOKUP(Sheet1!T96,Sheet2!$A$2:$C$44,3,FALSE)&gt;=71,VLOOKUP(Sheet1!T96,Sheet2!$A$2:$C$44,2,FALSE)&amp;TEXT(Sheet1!V96,"00")&amp;TEXT(Sheet1!W96,"00"),VLOOKUP(Sheet1!T96,Sheet2!$A$2:$C$44,2,FALSE)&amp;TEXT(Sheet1!U96,"00")&amp;TEXT(Sheet1!V96,"00")&amp;IF(Sheet1!X96="手",TEXT(Sheet1!W96,"0"),TEXT(Sheet1!W96,"00"))))</f>
      </c>
      <c r="K88" s="2">
        <f>IF(Sheet1!AA96="","","●")</f>
      </c>
      <c r="L88" s="2">
        <f>IF(Sheet1!AB96="","","▲")</f>
      </c>
      <c r="M88" s="2">
        <f>IF(Sheet1!AC96="","","★")</f>
      </c>
      <c r="N88" s="2">
        <f>IF(Sheet1!AD96="","","▼")</f>
      </c>
      <c r="O88" s="2">
        <f>IF(Sheet1!AE96="","",Sheet1!AE96)</f>
      </c>
    </row>
    <row r="89" spans="1:15" s="2" customFormat="1" ht="13.5">
      <c r="A89" s="2">
        <f t="shared" si="1"/>
      </c>
      <c r="B89" s="2">
        <f>IF(Sheet1!C97="","",IF(Sheet1!Z97=2,Sheet1!C97&amp;"      "&amp;Sheet1!D97&amp;" "&amp;Sheet1!G97,IF(Sheet1!Z97=3,Sheet1!C97&amp;"    "&amp;Sheet1!D97&amp;" "&amp;Sheet1!G97,IF(Sheet1!Z97=4,Sheet1!C97&amp;"  "&amp;Sheet1!D97&amp;" "&amp;Sheet1!G97,IF(Sheet1!Z97&gt;=5,Sheet1!C97&amp;Sheet1!D97&amp;"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>IF(Sheet1!I97="","",VLOOKUP(Sheet1!I97,Sheet2!$E$2:$F$50,2,FALSE))</f>
      </c>
      <c r="F89" s="2">
        <f>IF(B89="","",Sheet1!$E$4)</f>
      </c>
      <c r="G89" s="2">
        <f>IF(Sheet1!B97="","",VALUE(Sheet1!B97))</f>
      </c>
      <c r="H89" s="2">
        <f>IF(Sheet1!J97="","",IF(VLOOKUP(Sheet1!J97,Sheet2!$A$2:$C$44,3,FALSE)&gt;=71,VLOOKUP(Sheet1!J97,Sheet2!$A$2:$C$44,2,FALSE)&amp;TEXT(Sheet1!L97,"00")&amp;TEXT(Sheet1!M97,"00"),VLOOKUP(Sheet1!J97,Sheet2!$A$2:$C$44,2,FALSE)&amp;TEXT(Sheet1!K97,"00")&amp;TEXT(Sheet1!L97,"00")&amp;IF(Sheet1!N97="手",TEXT(Sheet1!M97,"0"),TEXT(Sheet1!M97,"00"))))</f>
      </c>
      <c r="I89" s="2">
        <f>IF(Sheet1!O97="","",IF(VLOOKUP(Sheet1!O97,Sheet2!$A$2:$C$44,3,FALSE)&gt;=71,VLOOKUP(Sheet1!O97,Sheet2!$A$2:$C$44,2,FALSE)&amp;TEXT(Sheet1!Q97,"00")&amp;TEXT(Sheet1!R97,"00"),VLOOKUP(Sheet1!O97,Sheet2!$A$2:$C$44,2,FALSE)&amp;TEXT(Sheet1!P97,"00")&amp;TEXT(Sheet1!Q97,"00")&amp;IF(Sheet1!S97="手",TEXT(Sheet1!R97,"0"),TEXT(Sheet1!R97,"00"))))</f>
      </c>
      <c r="J89" s="2">
        <f>IF(Sheet1!T97="","",IF(VLOOKUP(Sheet1!T97,Sheet2!$A$2:$C$44,3,FALSE)&gt;=71,VLOOKUP(Sheet1!T97,Sheet2!$A$2:$C$44,2,FALSE)&amp;TEXT(Sheet1!V97,"00")&amp;TEXT(Sheet1!W97,"00"),VLOOKUP(Sheet1!T97,Sheet2!$A$2:$C$44,2,FALSE)&amp;TEXT(Sheet1!U97,"00")&amp;TEXT(Sheet1!V97,"00")&amp;IF(Sheet1!X97="手",TEXT(Sheet1!W97,"0"),TEXT(Sheet1!W97,"00"))))</f>
      </c>
      <c r="K89" s="2">
        <f>IF(Sheet1!AA97="","","●")</f>
      </c>
      <c r="L89" s="2">
        <f>IF(Sheet1!AB97="","","▲")</f>
      </c>
      <c r="M89" s="2">
        <f>IF(Sheet1!AC97="","","★")</f>
      </c>
      <c r="N89" s="2">
        <f>IF(Sheet1!AD97="","","▼")</f>
      </c>
      <c r="O89" s="2">
        <f>IF(Sheet1!AE97="","",Sheet1!AE97)</f>
      </c>
    </row>
    <row r="90" spans="1:15" s="2" customFormat="1" ht="13.5">
      <c r="A90" s="2">
        <f t="shared" si="1"/>
      </c>
      <c r="B90" s="2">
        <f>IF(Sheet1!C98="","",IF(Sheet1!Z98=2,Sheet1!C98&amp;"      "&amp;Sheet1!D98&amp;" "&amp;Sheet1!G98,IF(Sheet1!Z98=3,Sheet1!C98&amp;"    "&amp;Sheet1!D98&amp;" "&amp;Sheet1!G98,IF(Sheet1!Z98=4,Sheet1!C98&amp;"  "&amp;Sheet1!D98&amp;" "&amp;Sheet1!G98,IF(Sheet1!Z98&gt;=5,Sheet1!C98&amp;Sheet1!D98&amp;"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>IF(Sheet1!I98="","",VLOOKUP(Sheet1!I98,Sheet2!$E$2:$F$50,2,FALSE))</f>
      </c>
      <c r="F90" s="2">
        <f>IF(B90="","",Sheet1!$E$4)</f>
      </c>
      <c r="G90" s="2">
        <f>IF(Sheet1!B98="","",VALUE(Sheet1!B98))</f>
      </c>
      <c r="H90" s="2">
        <f>IF(Sheet1!J98="","",IF(VLOOKUP(Sheet1!J98,Sheet2!$A$2:$C$44,3,FALSE)&gt;=71,VLOOKUP(Sheet1!J98,Sheet2!$A$2:$C$44,2,FALSE)&amp;TEXT(Sheet1!L98,"00")&amp;TEXT(Sheet1!M98,"00"),VLOOKUP(Sheet1!J98,Sheet2!$A$2:$C$44,2,FALSE)&amp;TEXT(Sheet1!K98,"00")&amp;TEXT(Sheet1!L98,"00")&amp;IF(Sheet1!N98="手",TEXT(Sheet1!M98,"0"),TEXT(Sheet1!M98,"00"))))</f>
      </c>
      <c r="I90" s="2">
        <f>IF(Sheet1!O98="","",IF(VLOOKUP(Sheet1!O98,Sheet2!$A$2:$C$44,3,FALSE)&gt;=71,VLOOKUP(Sheet1!O98,Sheet2!$A$2:$C$44,2,FALSE)&amp;TEXT(Sheet1!Q98,"00")&amp;TEXT(Sheet1!R98,"00"),VLOOKUP(Sheet1!O98,Sheet2!$A$2:$C$44,2,FALSE)&amp;TEXT(Sheet1!P98,"00")&amp;TEXT(Sheet1!Q98,"00")&amp;IF(Sheet1!S98="手",TEXT(Sheet1!R98,"0"),TEXT(Sheet1!R98,"00"))))</f>
      </c>
      <c r="J90" s="2">
        <f>IF(Sheet1!T98="","",IF(VLOOKUP(Sheet1!T98,Sheet2!$A$2:$C$44,3,FALSE)&gt;=71,VLOOKUP(Sheet1!T98,Sheet2!$A$2:$C$44,2,FALSE)&amp;TEXT(Sheet1!V98,"00")&amp;TEXT(Sheet1!W98,"00"),VLOOKUP(Sheet1!T98,Sheet2!$A$2:$C$44,2,FALSE)&amp;TEXT(Sheet1!U98,"00")&amp;TEXT(Sheet1!V98,"00")&amp;IF(Sheet1!X98="手",TEXT(Sheet1!W98,"0"),TEXT(Sheet1!W98,"00"))))</f>
      </c>
      <c r="K90" s="2">
        <f>IF(Sheet1!AA98="","","●")</f>
      </c>
      <c r="L90" s="2">
        <f>IF(Sheet1!AB98="","","▲")</f>
      </c>
      <c r="M90" s="2">
        <f>IF(Sheet1!AC98="","","★")</f>
      </c>
      <c r="N90" s="2">
        <f>IF(Sheet1!AD98="","","▼")</f>
      </c>
      <c r="O90" s="2">
        <f>IF(Sheet1!AE98="","",Sheet1!AE98)</f>
      </c>
    </row>
    <row r="91" spans="1:15" s="2" customFormat="1" ht="13.5">
      <c r="A91" s="2">
        <f t="shared" si="1"/>
      </c>
      <c r="B91" s="2">
        <f>IF(Sheet1!C99="","",IF(Sheet1!Z99=2,Sheet1!C99&amp;"      "&amp;Sheet1!D99&amp;" "&amp;Sheet1!G99,IF(Sheet1!Z99=3,Sheet1!C99&amp;"    "&amp;Sheet1!D99&amp;" "&amp;Sheet1!G99,IF(Sheet1!Z99=4,Sheet1!C99&amp;"  "&amp;Sheet1!D99&amp;" "&amp;Sheet1!G99,IF(Sheet1!Z99&gt;=5,Sheet1!C99&amp;Sheet1!D99&amp;"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>IF(Sheet1!I99="","",VLOOKUP(Sheet1!I99,Sheet2!$E$2:$F$50,2,FALSE))</f>
      </c>
      <c r="F91" s="2">
        <f>IF(B91="","",Sheet1!$E$4)</f>
      </c>
      <c r="G91" s="2">
        <f>IF(Sheet1!B99="","",VALUE(Sheet1!B99))</f>
      </c>
      <c r="H91" s="2">
        <f>IF(Sheet1!J99="","",IF(VLOOKUP(Sheet1!J99,Sheet2!$A$2:$C$44,3,FALSE)&gt;=71,VLOOKUP(Sheet1!J99,Sheet2!$A$2:$C$44,2,FALSE)&amp;TEXT(Sheet1!L99,"00")&amp;TEXT(Sheet1!M99,"00"),VLOOKUP(Sheet1!J99,Sheet2!$A$2:$C$44,2,FALSE)&amp;TEXT(Sheet1!K99,"00")&amp;TEXT(Sheet1!L99,"00")&amp;IF(Sheet1!N99="手",TEXT(Sheet1!M99,"0"),TEXT(Sheet1!M99,"00"))))</f>
      </c>
      <c r="I91" s="2">
        <f>IF(Sheet1!O99="","",IF(VLOOKUP(Sheet1!O99,Sheet2!$A$2:$C$44,3,FALSE)&gt;=71,VLOOKUP(Sheet1!O99,Sheet2!$A$2:$C$44,2,FALSE)&amp;TEXT(Sheet1!Q99,"00")&amp;TEXT(Sheet1!R99,"00"),VLOOKUP(Sheet1!O99,Sheet2!$A$2:$C$44,2,FALSE)&amp;TEXT(Sheet1!P99,"00")&amp;TEXT(Sheet1!Q99,"00")&amp;IF(Sheet1!S99="手",TEXT(Sheet1!R99,"0"),TEXT(Sheet1!R99,"00"))))</f>
      </c>
      <c r="J91" s="2">
        <f>IF(Sheet1!T99="","",IF(VLOOKUP(Sheet1!T99,Sheet2!$A$2:$C$44,3,FALSE)&gt;=71,VLOOKUP(Sheet1!T99,Sheet2!$A$2:$C$44,2,FALSE)&amp;TEXT(Sheet1!V99,"00")&amp;TEXT(Sheet1!W99,"00"),VLOOKUP(Sheet1!T99,Sheet2!$A$2:$C$44,2,FALSE)&amp;TEXT(Sheet1!U99,"00")&amp;TEXT(Sheet1!V99,"00")&amp;IF(Sheet1!X99="手",TEXT(Sheet1!W99,"0"),TEXT(Sheet1!W99,"00"))))</f>
      </c>
      <c r="K91" s="2">
        <f>IF(Sheet1!AA99="","","●")</f>
      </c>
      <c r="L91" s="2">
        <f>IF(Sheet1!AB99="","","▲")</f>
      </c>
      <c r="M91" s="2">
        <f>IF(Sheet1!AC99="","","★")</f>
      </c>
      <c r="N91" s="2">
        <f>IF(Sheet1!AD99="","","▼")</f>
      </c>
      <c r="O91" s="2">
        <f>IF(Sheet1!AE99="","",Sheet1!AE99)</f>
      </c>
    </row>
    <row r="92" spans="1:15" s="2" customFormat="1" ht="13.5">
      <c r="A92" s="2">
        <f t="shared" si="1"/>
      </c>
      <c r="B92" s="2">
        <f>IF(Sheet1!C100="","",IF(Sheet1!Z100=2,Sheet1!C100&amp;"      "&amp;Sheet1!D100&amp;" "&amp;Sheet1!G100,IF(Sheet1!Z100=3,Sheet1!C100&amp;"    "&amp;Sheet1!D100&amp;" "&amp;Sheet1!G100,IF(Sheet1!Z100=4,Sheet1!C100&amp;"  "&amp;Sheet1!D100&amp;" "&amp;Sheet1!G100,IF(Sheet1!Z100&gt;=5,Sheet1!C100&amp;Sheet1!D100&amp;"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>IF(Sheet1!I100="","",VLOOKUP(Sheet1!I100,Sheet2!$E$2:$F$50,2,FALSE))</f>
      </c>
      <c r="F92" s="2">
        <f>IF(B92="","",Sheet1!$E$4)</f>
      </c>
      <c r="G92" s="2">
        <f>IF(Sheet1!B100="","",VALUE(Sheet1!B100))</f>
      </c>
      <c r="H92" s="2">
        <f>IF(Sheet1!J100="","",IF(VLOOKUP(Sheet1!J100,Sheet2!$A$2:$C$44,3,FALSE)&gt;=71,VLOOKUP(Sheet1!J100,Sheet2!$A$2:$C$44,2,FALSE)&amp;TEXT(Sheet1!L100,"00")&amp;TEXT(Sheet1!M100,"00"),VLOOKUP(Sheet1!J100,Sheet2!$A$2:$C$44,2,FALSE)&amp;TEXT(Sheet1!K100,"00")&amp;TEXT(Sheet1!L100,"00")&amp;IF(Sheet1!N100="手",TEXT(Sheet1!M100,"0"),TEXT(Sheet1!M100,"00"))))</f>
      </c>
      <c r="I92" s="2">
        <f>IF(Sheet1!O100="","",IF(VLOOKUP(Sheet1!O100,Sheet2!$A$2:$C$44,3,FALSE)&gt;=71,VLOOKUP(Sheet1!O100,Sheet2!$A$2:$C$44,2,FALSE)&amp;TEXT(Sheet1!Q100,"00")&amp;TEXT(Sheet1!R100,"00"),VLOOKUP(Sheet1!O100,Sheet2!$A$2:$C$44,2,FALSE)&amp;TEXT(Sheet1!P100,"00")&amp;TEXT(Sheet1!Q100,"00")&amp;IF(Sheet1!S100="手",TEXT(Sheet1!R100,"0"),TEXT(Sheet1!R100,"00"))))</f>
      </c>
      <c r="J92" s="2">
        <f>IF(Sheet1!T100="","",IF(VLOOKUP(Sheet1!T100,Sheet2!$A$2:$C$44,3,FALSE)&gt;=71,VLOOKUP(Sheet1!T100,Sheet2!$A$2:$C$44,2,FALSE)&amp;TEXT(Sheet1!V100,"00")&amp;TEXT(Sheet1!W100,"00"),VLOOKUP(Sheet1!T100,Sheet2!$A$2:$C$44,2,FALSE)&amp;TEXT(Sheet1!U100,"00")&amp;TEXT(Sheet1!V100,"00")&amp;IF(Sheet1!X100="手",TEXT(Sheet1!W100,"0"),TEXT(Sheet1!W100,"00"))))</f>
      </c>
      <c r="K92" s="2">
        <f>IF(Sheet1!AA100="","","●")</f>
      </c>
      <c r="L92" s="2">
        <f>IF(Sheet1!AB100="","","▲")</f>
      </c>
      <c r="M92" s="2">
        <f>IF(Sheet1!AC100="","","★")</f>
      </c>
      <c r="N92" s="2">
        <f>IF(Sheet1!AD100="","","▼")</f>
      </c>
      <c r="O92" s="2">
        <f>IF(Sheet1!AE100="","",Sheet1!AE100)</f>
      </c>
    </row>
    <row r="93" spans="1:15" s="2" customFormat="1" ht="13.5">
      <c r="A93" s="2">
        <f t="shared" si="1"/>
      </c>
      <c r="B93" s="2">
        <f>IF(Sheet1!C101="","",IF(Sheet1!Z101=2,Sheet1!C101&amp;"      "&amp;Sheet1!D101&amp;" "&amp;Sheet1!G101,IF(Sheet1!Z101=3,Sheet1!C101&amp;"    "&amp;Sheet1!D101&amp;" "&amp;Sheet1!G101,IF(Sheet1!Z101=4,Sheet1!C101&amp;"  "&amp;Sheet1!D101&amp;" "&amp;Sheet1!G101,IF(Sheet1!Z101&gt;=5,Sheet1!C101&amp;Sheet1!D101&amp;"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>IF(Sheet1!I101="","",VLOOKUP(Sheet1!I101,Sheet2!$E$2:$F$50,2,FALSE))</f>
      </c>
      <c r="F93" s="2">
        <f>IF(B93="","",Sheet1!$E$4)</f>
      </c>
      <c r="G93" s="2">
        <f>IF(Sheet1!B101="","",VALUE(Sheet1!B101))</f>
      </c>
      <c r="H93" s="2">
        <f>IF(Sheet1!J101="","",IF(VLOOKUP(Sheet1!J101,Sheet2!$A$2:$C$44,3,FALSE)&gt;=71,VLOOKUP(Sheet1!J101,Sheet2!$A$2:$C$44,2,FALSE)&amp;TEXT(Sheet1!L101,"00")&amp;TEXT(Sheet1!M101,"00"),VLOOKUP(Sheet1!J101,Sheet2!$A$2:$C$44,2,FALSE)&amp;TEXT(Sheet1!K101,"00")&amp;TEXT(Sheet1!L101,"00")&amp;IF(Sheet1!N101="手",TEXT(Sheet1!M101,"0"),TEXT(Sheet1!M101,"00"))))</f>
      </c>
      <c r="I93" s="2">
        <f>IF(Sheet1!O101="","",IF(VLOOKUP(Sheet1!O101,Sheet2!$A$2:$C$44,3,FALSE)&gt;=71,VLOOKUP(Sheet1!O101,Sheet2!$A$2:$C$44,2,FALSE)&amp;TEXT(Sheet1!Q101,"00")&amp;TEXT(Sheet1!R101,"00"),VLOOKUP(Sheet1!O101,Sheet2!$A$2:$C$44,2,FALSE)&amp;TEXT(Sheet1!P101,"00")&amp;TEXT(Sheet1!Q101,"00")&amp;IF(Sheet1!S101="手",TEXT(Sheet1!R101,"0"),TEXT(Sheet1!R101,"00"))))</f>
      </c>
      <c r="J93" s="2">
        <f>IF(Sheet1!T101="","",IF(VLOOKUP(Sheet1!T101,Sheet2!$A$2:$C$44,3,FALSE)&gt;=71,VLOOKUP(Sheet1!T101,Sheet2!$A$2:$C$44,2,FALSE)&amp;TEXT(Sheet1!V101,"00")&amp;TEXT(Sheet1!W101,"00"),VLOOKUP(Sheet1!T101,Sheet2!$A$2:$C$44,2,FALSE)&amp;TEXT(Sheet1!U101,"00")&amp;TEXT(Sheet1!V101,"00")&amp;IF(Sheet1!X101="手",TEXT(Sheet1!W101,"0"),TEXT(Sheet1!W101,"00"))))</f>
      </c>
      <c r="K93" s="2">
        <f>IF(Sheet1!AA101="","","●")</f>
      </c>
      <c r="L93" s="2">
        <f>IF(Sheet1!AB101="","","▲")</f>
      </c>
      <c r="M93" s="2">
        <f>IF(Sheet1!AC101="","","★")</f>
      </c>
      <c r="N93" s="2">
        <f>IF(Sheet1!AD101="","","▼")</f>
      </c>
      <c r="O93" s="2">
        <f>IF(Sheet1!AE101="","",Sheet1!AE101)</f>
      </c>
    </row>
    <row r="94" spans="1:15" s="2" customFormat="1" ht="13.5">
      <c r="A94" s="2">
        <f t="shared" si="1"/>
      </c>
      <c r="B94" s="2">
        <f>IF(Sheet1!C102="","",IF(Sheet1!Z102=2,Sheet1!C102&amp;"      "&amp;Sheet1!D102&amp;" "&amp;Sheet1!G102,IF(Sheet1!Z102=3,Sheet1!C102&amp;"    "&amp;Sheet1!D102&amp;" "&amp;Sheet1!G102,IF(Sheet1!Z102=4,Sheet1!C102&amp;"  "&amp;Sheet1!D102&amp;" "&amp;Sheet1!G102,IF(Sheet1!Z102&gt;=5,Sheet1!C102&amp;Sheet1!D102&amp;"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>IF(Sheet1!I102="","",VLOOKUP(Sheet1!I102,Sheet2!$E$2:$F$50,2,FALSE))</f>
      </c>
      <c r="F94" s="2">
        <f>IF(B94="","",Sheet1!$E$4)</f>
      </c>
      <c r="G94" s="2">
        <f>IF(Sheet1!B102="","",VALUE(Sheet1!B102))</f>
      </c>
      <c r="H94" s="2">
        <f>IF(Sheet1!J102="","",IF(VLOOKUP(Sheet1!J102,Sheet2!$A$2:$C$44,3,FALSE)&gt;=71,VLOOKUP(Sheet1!J102,Sheet2!$A$2:$C$44,2,FALSE)&amp;TEXT(Sheet1!L102,"00")&amp;TEXT(Sheet1!M102,"00"),VLOOKUP(Sheet1!J102,Sheet2!$A$2:$C$44,2,FALSE)&amp;TEXT(Sheet1!K102,"00")&amp;TEXT(Sheet1!L102,"00")&amp;IF(Sheet1!N102="手",TEXT(Sheet1!M102,"0"),TEXT(Sheet1!M102,"00"))))</f>
      </c>
      <c r="I94" s="2">
        <f>IF(Sheet1!O102="","",IF(VLOOKUP(Sheet1!O102,Sheet2!$A$2:$C$44,3,FALSE)&gt;=71,VLOOKUP(Sheet1!O102,Sheet2!$A$2:$C$44,2,FALSE)&amp;TEXT(Sheet1!Q102,"00")&amp;TEXT(Sheet1!R102,"00"),VLOOKUP(Sheet1!O102,Sheet2!$A$2:$C$44,2,FALSE)&amp;TEXT(Sheet1!P102,"00")&amp;TEXT(Sheet1!Q102,"00")&amp;IF(Sheet1!S102="手",TEXT(Sheet1!R102,"0"),TEXT(Sheet1!R102,"00"))))</f>
      </c>
      <c r="J94" s="2">
        <f>IF(Sheet1!T102="","",IF(VLOOKUP(Sheet1!T102,Sheet2!$A$2:$C$44,3,FALSE)&gt;=71,VLOOKUP(Sheet1!T102,Sheet2!$A$2:$C$44,2,FALSE)&amp;TEXT(Sheet1!V102,"00")&amp;TEXT(Sheet1!W102,"00"),VLOOKUP(Sheet1!T102,Sheet2!$A$2:$C$44,2,FALSE)&amp;TEXT(Sheet1!U102,"00")&amp;TEXT(Sheet1!V102,"00")&amp;IF(Sheet1!X102="手",TEXT(Sheet1!W102,"0"),TEXT(Sheet1!W102,"00"))))</f>
      </c>
      <c r="K94" s="2">
        <f>IF(Sheet1!AA102="","","●")</f>
      </c>
      <c r="L94" s="2">
        <f>IF(Sheet1!AB102="","","▲")</f>
      </c>
      <c r="M94" s="2">
        <f>IF(Sheet1!AC102="","","★")</f>
      </c>
      <c r="N94" s="2">
        <f>IF(Sheet1!AD102="","","▼")</f>
      </c>
      <c r="O94" s="2">
        <f>IF(Sheet1!AE102="","",Sheet1!AE102)</f>
      </c>
    </row>
    <row r="95" spans="1:15" s="2" customFormat="1" ht="13.5">
      <c r="A95" s="2">
        <f t="shared" si="1"/>
      </c>
      <c r="B95" s="2">
        <f>IF(Sheet1!C103="","",IF(Sheet1!Z103=2,Sheet1!C103&amp;"      "&amp;Sheet1!D103&amp;" "&amp;Sheet1!G103,IF(Sheet1!Z103=3,Sheet1!C103&amp;"    "&amp;Sheet1!D103&amp;" "&amp;Sheet1!G103,IF(Sheet1!Z103=4,Sheet1!C103&amp;"  "&amp;Sheet1!D103&amp;" "&amp;Sheet1!G103,IF(Sheet1!Z103&gt;=5,Sheet1!C103&amp;Sheet1!D103&amp;"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>IF(Sheet1!I103="","",VLOOKUP(Sheet1!I103,Sheet2!$E$2:$F$50,2,FALSE))</f>
      </c>
      <c r="F95" s="2">
        <f>IF(B95="","",Sheet1!$E$4)</f>
      </c>
      <c r="G95" s="2">
        <f>IF(Sheet1!B103="","",VALUE(Sheet1!B103))</f>
      </c>
      <c r="H95" s="2">
        <f>IF(Sheet1!J103="","",IF(VLOOKUP(Sheet1!J103,Sheet2!$A$2:$C$44,3,FALSE)&gt;=71,VLOOKUP(Sheet1!J103,Sheet2!$A$2:$C$44,2,FALSE)&amp;TEXT(Sheet1!L103,"00")&amp;TEXT(Sheet1!M103,"00"),VLOOKUP(Sheet1!J103,Sheet2!$A$2:$C$44,2,FALSE)&amp;TEXT(Sheet1!K103,"00")&amp;TEXT(Sheet1!L103,"00")&amp;IF(Sheet1!N103="手",TEXT(Sheet1!M103,"0"),TEXT(Sheet1!M103,"00"))))</f>
      </c>
      <c r="I95" s="2">
        <f>IF(Sheet1!O103="","",IF(VLOOKUP(Sheet1!O103,Sheet2!$A$2:$C$44,3,FALSE)&gt;=71,VLOOKUP(Sheet1!O103,Sheet2!$A$2:$C$44,2,FALSE)&amp;TEXT(Sheet1!Q103,"00")&amp;TEXT(Sheet1!R103,"00"),VLOOKUP(Sheet1!O103,Sheet2!$A$2:$C$44,2,FALSE)&amp;TEXT(Sheet1!P103,"00")&amp;TEXT(Sheet1!Q103,"00")&amp;IF(Sheet1!S103="手",TEXT(Sheet1!R103,"0"),TEXT(Sheet1!R103,"00"))))</f>
      </c>
      <c r="J95" s="2">
        <f>IF(Sheet1!T103="","",IF(VLOOKUP(Sheet1!T103,Sheet2!$A$2:$C$44,3,FALSE)&gt;=71,VLOOKUP(Sheet1!T103,Sheet2!$A$2:$C$44,2,FALSE)&amp;TEXT(Sheet1!V103,"00")&amp;TEXT(Sheet1!W103,"00"),VLOOKUP(Sheet1!T103,Sheet2!$A$2:$C$44,2,FALSE)&amp;TEXT(Sheet1!U103,"00")&amp;TEXT(Sheet1!V103,"00")&amp;IF(Sheet1!X103="手",TEXT(Sheet1!W103,"0"),TEXT(Sheet1!W103,"00"))))</f>
      </c>
      <c r="K95" s="2">
        <f>IF(Sheet1!AA103="","","●")</f>
      </c>
      <c r="L95" s="2">
        <f>IF(Sheet1!AB103="","","▲")</f>
      </c>
      <c r="M95" s="2">
        <f>IF(Sheet1!AC103="","","★")</f>
      </c>
      <c r="N95" s="2">
        <f>IF(Sheet1!AD103="","","▼")</f>
      </c>
      <c r="O95" s="2">
        <f>IF(Sheet1!AE103="","",Sheet1!AE103)</f>
      </c>
    </row>
    <row r="96" spans="1:15" s="2" customFormat="1" ht="13.5">
      <c r="A96" s="2">
        <f t="shared" si="1"/>
      </c>
      <c r="B96" s="2">
        <f>IF(Sheet1!C104="","",IF(Sheet1!Z104=2,Sheet1!C104&amp;"      "&amp;Sheet1!D104&amp;" "&amp;Sheet1!G104,IF(Sheet1!Z104=3,Sheet1!C104&amp;"    "&amp;Sheet1!D104&amp;" "&amp;Sheet1!G104,IF(Sheet1!Z104=4,Sheet1!C104&amp;"  "&amp;Sheet1!D104&amp;" "&amp;Sheet1!G104,IF(Sheet1!Z104&gt;=5,Sheet1!C104&amp;Sheet1!D104&amp;"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>IF(Sheet1!I104="","",VLOOKUP(Sheet1!I104,Sheet2!$E$2:$F$50,2,FALSE))</f>
      </c>
      <c r="F96" s="2">
        <f>IF(B96="","",Sheet1!$E$4)</f>
      </c>
      <c r="G96" s="2">
        <f>IF(Sheet1!B104="","",VALUE(Sheet1!B104))</f>
      </c>
      <c r="H96" s="2">
        <f>IF(Sheet1!J104="","",IF(VLOOKUP(Sheet1!J104,Sheet2!$A$2:$C$44,3,FALSE)&gt;=71,VLOOKUP(Sheet1!J104,Sheet2!$A$2:$C$44,2,FALSE)&amp;TEXT(Sheet1!L104,"00")&amp;TEXT(Sheet1!M104,"00"),VLOOKUP(Sheet1!J104,Sheet2!$A$2:$C$44,2,FALSE)&amp;TEXT(Sheet1!K104,"00")&amp;TEXT(Sheet1!L104,"00")&amp;IF(Sheet1!N104="手",TEXT(Sheet1!M104,"0"),TEXT(Sheet1!M104,"00"))))</f>
      </c>
      <c r="I96" s="2">
        <f>IF(Sheet1!O104="","",IF(VLOOKUP(Sheet1!O104,Sheet2!$A$2:$C$44,3,FALSE)&gt;=71,VLOOKUP(Sheet1!O104,Sheet2!$A$2:$C$44,2,FALSE)&amp;TEXT(Sheet1!Q104,"00")&amp;TEXT(Sheet1!R104,"00"),VLOOKUP(Sheet1!O104,Sheet2!$A$2:$C$44,2,FALSE)&amp;TEXT(Sheet1!P104,"00")&amp;TEXT(Sheet1!Q104,"00")&amp;IF(Sheet1!S104="手",TEXT(Sheet1!R104,"0"),TEXT(Sheet1!R104,"00"))))</f>
      </c>
      <c r="J96" s="2">
        <f>IF(Sheet1!T104="","",IF(VLOOKUP(Sheet1!T104,Sheet2!$A$2:$C$44,3,FALSE)&gt;=71,VLOOKUP(Sheet1!T104,Sheet2!$A$2:$C$44,2,FALSE)&amp;TEXT(Sheet1!V104,"00")&amp;TEXT(Sheet1!W104,"00"),VLOOKUP(Sheet1!T104,Sheet2!$A$2:$C$44,2,FALSE)&amp;TEXT(Sheet1!U104,"00")&amp;TEXT(Sheet1!V104,"00")&amp;IF(Sheet1!X104="手",TEXT(Sheet1!W104,"0"),TEXT(Sheet1!W104,"00"))))</f>
      </c>
      <c r="K96" s="2">
        <f>IF(Sheet1!AA104="","","●")</f>
      </c>
      <c r="L96" s="2">
        <f>IF(Sheet1!AB104="","","▲")</f>
      </c>
      <c r="M96" s="2">
        <f>IF(Sheet1!AC104="","","★")</f>
      </c>
      <c r="N96" s="2">
        <f>IF(Sheet1!AD104="","","▼")</f>
      </c>
      <c r="O96" s="2">
        <f>IF(Sheet1!AE104="","",Sheet1!AE104)</f>
      </c>
    </row>
    <row r="97" spans="1:15" s="2" customFormat="1" ht="13.5">
      <c r="A97" s="2">
        <f t="shared" si="1"/>
      </c>
      <c r="B97" s="2">
        <f>IF(Sheet1!C105="","",IF(Sheet1!Z105=2,Sheet1!C105&amp;"      "&amp;Sheet1!D105&amp;" "&amp;Sheet1!G105,IF(Sheet1!Z105=3,Sheet1!C105&amp;"    "&amp;Sheet1!D105&amp;" "&amp;Sheet1!G105,IF(Sheet1!Z105=4,Sheet1!C105&amp;"  "&amp;Sheet1!D105&amp;" "&amp;Sheet1!G105,IF(Sheet1!Z105&gt;=5,Sheet1!C105&amp;Sheet1!D105&amp;"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>IF(Sheet1!I105="","",VLOOKUP(Sheet1!I105,Sheet2!$E$2:$F$50,2,FALSE))</f>
      </c>
      <c r="F97" s="2">
        <f>IF(B97="","",Sheet1!$E$4)</f>
      </c>
      <c r="G97" s="2">
        <f>IF(Sheet1!B105="","",VALUE(Sheet1!B105))</f>
      </c>
      <c r="H97" s="2">
        <f>IF(Sheet1!J105="","",IF(VLOOKUP(Sheet1!J105,Sheet2!$A$2:$C$44,3,FALSE)&gt;=71,VLOOKUP(Sheet1!J105,Sheet2!$A$2:$C$44,2,FALSE)&amp;TEXT(Sheet1!L105,"00")&amp;TEXT(Sheet1!M105,"00"),VLOOKUP(Sheet1!J105,Sheet2!$A$2:$C$44,2,FALSE)&amp;TEXT(Sheet1!K105,"00")&amp;TEXT(Sheet1!L105,"00")&amp;IF(Sheet1!N105="手",TEXT(Sheet1!M105,"0"),TEXT(Sheet1!M105,"00"))))</f>
      </c>
      <c r="I97" s="2">
        <f>IF(Sheet1!O105="","",IF(VLOOKUP(Sheet1!O105,Sheet2!$A$2:$C$44,3,FALSE)&gt;=71,VLOOKUP(Sheet1!O105,Sheet2!$A$2:$C$44,2,FALSE)&amp;TEXT(Sheet1!Q105,"00")&amp;TEXT(Sheet1!R105,"00"),VLOOKUP(Sheet1!O105,Sheet2!$A$2:$C$44,2,FALSE)&amp;TEXT(Sheet1!P105,"00")&amp;TEXT(Sheet1!Q105,"00")&amp;IF(Sheet1!S105="手",TEXT(Sheet1!R105,"0"),TEXT(Sheet1!R105,"00"))))</f>
      </c>
      <c r="J97" s="2">
        <f>IF(Sheet1!T105="","",IF(VLOOKUP(Sheet1!T105,Sheet2!$A$2:$C$44,3,FALSE)&gt;=71,VLOOKUP(Sheet1!T105,Sheet2!$A$2:$C$44,2,FALSE)&amp;TEXT(Sheet1!V105,"00")&amp;TEXT(Sheet1!W105,"00"),VLOOKUP(Sheet1!T105,Sheet2!$A$2:$C$44,2,FALSE)&amp;TEXT(Sheet1!U105,"00")&amp;TEXT(Sheet1!V105,"00")&amp;IF(Sheet1!X105="手",TEXT(Sheet1!W105,"0"),TEXT(Sheet1!W105,"00"))))</f>
      </c>
      <c r="K97" s="2">
        <f>IF(Sheet1!AA105="","","●")</f>
      </c>
      <c r="L97" s="2">
        <f>IF(Sheet1!AB105="","","▲")</f>
      </c>
      <c r="M97" s="2">
        <f>IF(Sheet1!AC105="","","★")</f>
      </c>
      <c r="N97" s="2">
        <f>IF(Sheet1!AD105="","","▼")</f>
      </c>
      <c r="O97" s="2">
        <f>IF(Sheet1!AE105="","",Sheet1!AE105)</f>
      </c>
    </row>
    <row r="98" spans="1:15" s="2" customFormat="1" ht="13.5">
      <c r="A98" s="2">
        <f t="shared" si="1"/>
      </c>
      <c r="B98" s="2">
        <f>IF(Sheet1!C106="","",IF(Sheet1!Z106=2,Sheet1!C106&amp;"      "&amp;Sheet1!D106&amp;" "&amp;Sheet1!G106,IF(Sheet1!Z106=3,Sheet1!C106&amp;"    "&amp;Sheet1!D106&amp;" "&amp;Sheet1!G106,IF(Sheet1!Z106=4,Sheet1!C106&amp;"  "&amp;Sheet1!D106&amp;" "&amp;Sheet1!G106,IF(Sheet1!Z106&gt;=5,Sheet1!C106&amp;Sheet1!D106&amp;"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>IF(Sheet1!I106="","",VLOOKUP(Sheet1!I106,Sheet2!$E$2:$F$50,2,FALSE))</f>
      </c>
      <c r="F98" s="2">
        <f>IF(B98="","",Sheet1!$E$4)</f>
      </c>
      <c r="G98" s="2">
        <f>IF(Sheet1!B106="","",VALUE(Sheet1!B106))</f>
      </c>
      <c r="H98" s="2">
        <f>IF(Sheet1!J106="","",IF(VLOOKUP(Sheet1!J106,Sheet2!$A$2:$C$44,3,FALSE)&gt;=71,VLOOKUP(Sheet1!J106,Sheet2!$A$2:$C$44,2,FALSE)&amp;TEXT(Sheet1!L106,"00")&amp;TEXT(Sheet1!M106,"00"),VLOOKUP(Sheet1!J106,Sheet2!$A$2:$C$44,2,FALSE)&amp;TEXT(Sheet1!K106,"00")&amp;TEXT(Sheet1!L106,"00")&amp;IF(Sheet1!N106="手",TEXT(Sheet1!M106,"0"),TEXT(Sheet1!M106,"00"))))</f>
      </c>
      <c r="I98" s="2">
        <f>IF(Sheet1!O106="","",IF(VLOOKUP(Sheet1!O106,Sheet2!$A$2:$C$44,3,FALSE)&gt;=71,VLOOKUP(Sheet1!O106,Sheet2!$A$2:$C$44,2,FALSE)&amp;TEXT(Sheet1!Q106,"00")&amp;TEXT(Sheet1!R106,"00"),VLOOKUP(Sheet1!O106,Sheet2!$A$2:$C$44,2,FALSE)&amp;TEXT(Sheet1!P106,"00")&amp;TEXT(Sheet1!Q106,"00")&amp;IF(Sheet1!S106="手",TEXT(Sheet1!R106,"0"),TEXT(Sheet1!R106,"00"))))</f>
      </c>
      <c r="J98" s="2">
        <f>IF(Sheet1!T106="","",IF(VLOOKUP(Sheet1!T106,Sheet2!$A$2:$C$44,3,FALSE)&gt;=71,VLOOKUP(Sheet1!T106,Sheet2!$A$2:$C$44,2,FALSE)&amp;TEXT(Sheet1!V106,"00")&amp;TEXT(Sheet1!W106,"00"),VLOOKUP(Sheet1!T106,Sheet2!$A$2:$C$44,2,FALSE)&amp;TEXT(Sheet1!U106,"00")&amp;TEXT(Sheet1!V106,"00")&amp;IF(Sheet1!X106="手",TEXT(Sheet1!W106,"0"),TEXT(Sheet1!W106,"00"))))</f>
      </c>
      <c r="K98" s="2">
        <f>IF(Sheet1!AA106="","","●")</f>
      </c>
      <c r="L98" s="2">
        <f>IF(Sheet1!AB106="","","▲")</f>
      </c>
      <c r="M98" s="2">
        <f>IF(Sheet1!AC106="","","★")</f>
      </c>
      <c r="N98" s="2">
        <f>IF(Sheet1!AD106="","","▼")</f>
      </c>
      <c r="O98" s="2">
        <f>IF(Sheet1!AE106="","",Sheet1!AE106)</f>
      </c>
    </row>
    <row r="99" spans="1:15" s="2" customFormat="1" ht="13.5">
      <c r="A99" s="2">
        <f t="shared" si="1"/>
      </c>
      <c r="B99" s="2">
        <f>IF(Sheet1!C107="","",IF(Sheet1!Z107=2,Sheet1!C107&amp;"      "&amp;Sheet1!D107&amp;" "&amp;Sheet1!G107,IF(Sheet1!Z107=3,Sheet1!C107&amp;"    "&amp;Sheet1!D107&amp;" "&amp;Sheet1!G107,IF(Sheet1!Z107=4,Sheet1!C107&amp;"  "&amp;Sheet1!D107&amp;" "&amp;Sheet1!G107,IF(Sheet1!Z107&gt;=5,Sheet1!C107&amp;Sheet1!D107&amp;"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>IF(Sheet1!I107="","",VLOOKUP(Sheet1!I107,Sheet2!$E$2:$F$50,2,FALSE))</f>
      </c>
      <c r="F99" s="2">
        <f>IF(B99="","",Sheet1!$E$4)</f>
      </c>
      <c r="G99" s="2">
        <f>IF(Sheet1!B107="","",VALUE(Sheet1!B107))</f>
      </c>
      <c r="H99" s="2">
        <f>IF(Sheet1!J107="","",IF(VLOOKUP(Sheet1!J107,Sheet2!$A$2:$C$44,3,FALSE)&gt;=71,VLOOKUP(Sheet1!J107,Sheet2!$A$2:$C$44,2,FALSE)&amp;TEXT(Sheet1!L107,"00")&amp;TEXT(Sheet1!M107,"00"),VLOOKUP(Sheet1!J107,Sheet2!$A$2:$C$44,2,FALSE)&amp;TEXT(Sheet1!K107,"00")&amp;TEXT(Sheet1!L107,"00")&amp;IF(Sheet1!N107="手",TEXT(Sheet1!M107,"0"),TEXT(Sheet1!M107,"00"))))</f>
      </c>
      <c r="I99" s="2">
        <f>IF(Sheet1!O107="","",IF(VLOOKUP(Sheet1!O107,Sheet2!$A$2:$C$44,3,FALSE)&gt;=71,VLOOKUP(Sheet1!O107,Sheet2!$A$2:$C$44,2,FALSE)&amp;TEXT(Sheet1!Q107,"00")&amp;TEXT(Sheet1!R107,"00"),VLOOKUP(Sheet1!O107,Sheet2!$A$2:$C$44,2,FALSE)&amp;TEXT(Sheet1!P107,"00")&amp;TEXT(Sheet1!Q107,"00")&amp;IF(Sheet1!S107="手",TEXT(Sheet1!R107,"0"),TEXT(Sheet1!R107,"00"))))</f>
      </c>
      <c r="J99" s="2">
        <f>IF(Sheet1!T107="","",IF(VLOOKUP(Sheet1!T107,Sheet2!$A$2:$C$44,3,FALSE)&gt;=71,VLOOKUP(Sheet1!T107,Sheet2!$A$2:$C$44,2,FALSE)&amp;TEXT(Sheet1!V107,"00")&amp;TEXT(Sheet1!W107,"00"),VLOOKUP(Sheet1!T107,Sheet2!$A$2:$C$44,2,FALSE)&amp;TEXT(Sheet1!U107,"00")&amp;TEXT(Sheet1!V107,"00")&amp;IF(Sheet1!X107="手",TEXT(Sheet1!W107,"0"),TEXT(Sheet1!W107,"00"))))</f>
      </c>
      <c r="K99" s="2">
        <f>IF(Sheet1!AA107="","","●")</f>
      </c>
      <c r="L99" s="2">
        <f>IF(Sheet1!AB107="","","▲")</f>
      </c>
      <c r="M99" s="2">
        <f>IF(Sheet1!AC107="","","★")</f>
      </c>
      <c r="N99" s="2">
        <f>IF(Sheet1!AD107="","","▼")</f>
      </c>
      <c r="O99" s="2">
        <f>IF(Sheet1!AE107="","",Sheet1!AE107)</f>
      </c>
    </row>
    <row r="100" spans="1:15" s="2" customFormat="1" ht="13.5">
      <c r="A100" s="2">
        <f t="shared" si="1"/>
      </c>
      <c r="B100" s="2">
        <f>IF(Sheet1!C108="","",IF(Sheet1!Z108=2,Sheet1!C108&amp;"      "&amp;Sheet1!D108&amp;" "&amp;Sheet1!G108,IF(Sheet1!Z108=3,Sheet1!C108&amp;"    "&amp;Sheet1!D108&amp;" "&amp;Sheet1!G108,IF(Sheet1!Z108=4,Sheet1!C108&amp;"  "&amp;Sheet1!D108&amp;" "&amp;Sheet1!G108,IF(Sheet1!Z108&gt;=5,Sheet1!C108&amp;Sheet1!D108&amp;"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>IF(Sheet1!I108="","",VLOOKUP(Sheet1!I108,Sheet2!$E$2:$F$50,2,FALSE))</f>
      </c>
      <c r="F100" s="2">
        <f>IF(B100="","",Sheet1!$E$4)</f>
      </c>
      <c r="G100" s="2">
        <f>IF(Sheet1!B108="","",VALUE(Sheet1!B108))</f>
      </c>
      <c r="H100" s="2">
        <f>IF(Sheet1!J108="","",IF(VLOOKUP(Sheet1!J108,Sheet2!$A$2:$C$44,3,FALSE)&gt;=71,VLOOKUP(Sheet1!J108,Sheet2!$A$2:$C$44,2,FALSE)&amp;TEXT(Sheet1!L108,"00")&amp;TEXT(Sheet1!M108,"00"),VLOOKUP(Sheet1!J108,Sheet2!$A$2:$C$44,2,FALSE)&amp;TEXT(Sheet1!K108,"00")&amp;TEXT(Sheet1!L108,"00")&amp;IF(Sheet1!N108="手",TEXT(Sheet1!M108,"0"),TEXT(Sheet1!M108,"00"))))</f>
      </c>
      <c r="I100" s="2">
        <f>IF(Sheet1!O108="","",IF(VLOOKUP(Sheet1!O108,Sheet2!$A$2:$C$44,3,FALSE)&gt;=71,VLOOKUP(Sheet1!O108,Sheet2!$A$2:$C$44,2,FALSE)&amp;TEXT(Sheet1!Q108,"00")&amp;TEXT(Sheet1!R108,"00"),VLOOKUP(Sheet1!O108,Sheet2!$A$2:$C$44,2,FALSE)&amp;TEXT(Sheet1!P108,"00")&amp;TEXT(Sheet1!Q108,"00")&amp;IF(Sheet1!S108="手",TEXT(Sheet1!R108,"0"),TEXT(Sheet1!R108,"00"))))</f>
      </c>
      <c r="J100" s="2">
        <f>IF(Sheet1!T108="","",IF(VLOOKUP(Sheet1!T108,Sheet2!$A$2:$C$44,3,FALSE)&gt;=71,VLOOKUP(Sheet1!T108,Sheet2!$A$2:$C$44,2,FALSE)&amp;TEXT(Sheet1!V108,"00")&amp;TEXT(Sheet1!W108,"00"),VLOOKUP(Sheet1!T108,Sheet2!$A$2:$C$44,2,FALSE)&amp;TEXT(Sheet1!U108,"00")&amp;TEXT(Sheet1!V108,"00")&amp;IF(Sheet1!X108="手",TEXT(Sheet1!W108,"0"),TEXT(Sheet1!W108,"00"))))</f>
      </c>
      <c r="K100" s="2">
        <f>IF(Sheet1!AA108="","","●")</f>
      </c>
      <c r="L100" s="2">
        <f>IF(Sheet1!AB108="","","▲")</f>
      </c>
      <c r="M100" s="2">
        <f>IF(Sheet1!AC108="","","★")</f>
      </c>
      <c r="N100" s="2">
        <f>IF(Sheet1!AD108="","","▼")</f>
      </c>
      <c r="O100" s="2">
        <f>IF(Sheet1!AE108="","",Sheet1!AE108)</f>
      </c>
    </row>
    <row r="101" spans="1:15" s="2" customFormat="1" ht="13.5">
      <c r="A101" s="2">
        <f t="shared" si="1"/>
      </c>
      <c r="B101" s="2">
        <f>IF(Sheet1!C109="","",IF(Sheet1!Z109=2,Sheet1!C109&amp;"      "&amp;Sheet1!D109&amp;" "&amp;Sheet1!G109,IF(Sheet1!Z109=3,Sheet1!C109&amp;"    "&amp;Sheet1!D109&amp;" "&amp;Sheet1!G109,IF(Sheet1!Z109=4,Sheet1!C109&amp;"  "&amp;Sheet1!D109&amp;" "&amp;Sheet1!G109,IF(Sheet1!Z109&gt;=5,Sheet1!C109&amp;Sheet1!D109&amp;"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>IF(Sheet1!I109="","",VLOOKUP(Sheet1!I109,Sheet2!$E$2:$F$50,2,FALSE))</f>
      </c>
      <c r="F101" s="2">
        <f>IF(B101="","",Sheet1!$E$4)</f>
      </c>
      <c r="G101" s="2">
        <f>IF(Sheet1!B109="","",VALUE(Sheet1!B109))</f>
      </c>
      <c r="H101" s="2">
        <f>IF(Sheet1!J109="","",IF(VLOOKUP(Sheet1!J109,Sheet2!$A$2:$C$44,3,FALSE)&gt;=71,VLOOKUP(Sheet1!J109,Sheet2!$A$2:$C$44,2,FALSE)&amp;TEXT(Sheet1!L109,"00")&amp;TEXT(Sheet1!M109,"00"),VLOOKUP(Sheet1!J109,Sheet2!$A$2:$C$44,2,FALSE)&amp;TEXT(Sheet1!K109,"00")&amp;TEXT(Sheet1!L109,"00")&amp;IF(Sheet1!N109="手",TEXT(Sheet1!M109,"0"),TEXT(Sheet1!M109,"00"))))</f>
      </c>
      <c r="I101" s="2">
        <f>IF(Sheet1!O109="","",IF(VLOOKUP(Sheet1!O109,Sheet2!$A$2:$C$44,3,FALSE)&gt;=71,VLOOKUP(Sheet1!O109,Sheet2!$A$2:$C$44,2,FALSE)&amp;TEXT(Sheet1!Q109,"00")&amp;TEXT(Sheet1!R109,"00"),VLOOKUP(Sheet1!O109,Sheet2!$A$2:$C$44,2,FALSE)&amp;TEXT(Sheet1!P109,"00")&amp;TEXT(Sheet1!Q109,"00")&amp;IF(Sheet1!S109="手",TEXT(Sheet1!R109,"0"),TEXT(Sheet1!R109,"00"))))</f>
      </c>
      <c r="J101" s="2">
        <f>IF(Sheet1!T109="","",IF(VLOOKUP(Sheet1!T109,Sheet2!$A$2:$C$44,3,FALSE)&gt;=71,VLOOKUP(Sheet1!T109,Sheet2!$A$2:$C$44,2,FALSE)&amp;TEXT(Sheet1!V109,"00")&amp;TEXT(Sheet1!W109,"00"),VLOOKUP(Sheet1!T109,Sheet2!$A$2:$C$44,2,FALSE)&amp;TEXT(Sheet1!U109,"00")&amp;TEXT(Sheet1!V109,"00")&amp;IF(Sheet1!X109="手",TEXT(Sheet1!W109,"0"),TEXT(Sheet1!W109,"00"))))</f>
      </c>
      <c r="K101" s="2">
        <f>IF(Sheet1!AA109="","","●")</f>
      </c>
      <c r="L101" s="2">
        <f>IF(Sheet1!AB109="","","▲")</f>
      </c>
      <c r="M101" s="2">
        <f>IF(Sheet1!AC109="","","★")</f>
      </c>
      <c r="N101" s="2">
        <f>IF(Sheet1!AD109="","","▼")</f>
      </c>
      <c r="O101" s="2">
        <f>IF(Sheet1!AE109="","",Sheet1!AE109)</f>
      </c>
    </row>
    <row r="102" spans="1:15" s="2" customFormat="1" ht="13.5">
      <c r="A102" s="2">
        <f t="shared" si="1"/>
      </c>
      <c r="B102" s="2">
        <f>IF(Sheet1!C110="","",IF(Sheet1!Z110=2,Sheet1!C110&amp;"      "&amp;Sheet1!D110&amp;" "&amp;Sheet1!G110,IF(Sheet1!Z110=3,Sheet1!C110&amp;"    "&amp;Sheet1!D110&amp;" "&amp;Sheet1!G110,IF(Sheet1!Z110=4,Sheet1!C110&amp;"  "&amp;Sheet1!D110&amp;" "&amp;Sheet1!G110,IF(Sheet1!Z110&gt;=5,Sheet1!C110&amp;Sheet1!D110&amp;" "&amp;Sheet1!G110,"")))))</f>
      </c>
      <c r="C102" s="2">
        <f>IF(Sheet1!E110="","",Sheet1!E110&amp;" "&amp;Sheet1!F110)</f>
      </c>
      <c r="D102" s="2">
        <f>IF(Sheet1!H110="","",IF(Sheet1!H110="女",2,1))</f>
      </c>
      <c r="E102" s="2">
        <f>IF(Sheet1!I110="","",VLOOKUP(Sheet1!I110,Sheet2!$E$2:$F$50,2,FALSE))</f>
      </c>
      <c r="F102" s="2">
        <f>IF(B102="","",Sheet1!$E$4)</f>
      </c>
      <c r="G102" s="2">
        <f>IF(Sheet1!B110="","",VALUE(Sheet1!B110))</f>
      </c>
      <c r="H102" s="2">
        <f>IF(Sheet1!J110="","",IF(VLOOKUP(Sheet1!J110,Sheet2!$A$2:$C$44,3,FALSE)&gt;=71,VLOOKUP(Sheet1!J110,Sheet2!$A$2:$C$44,2,FALSE)&amp;TEXT(Sheet1!L110,"00")&amp;TEXT(Sheet1!M110,"00"),VLOOKUP(Sheet1!J110,Sheet2!$A$2:$C$44,2,FALSE)&amp;TEXT(Sheet1!K110,"00")&amp;TEXT(Sheet1!L110,"00")&amp;IF(Sheet1!N110="手",TEXT(Sheet1!M110,"0"),TEXT(Sheet1!M110,"00"))))</f>
      </c>
      <c r="I102" s="2">
        <f>IF(Sheet1!O110="","",IF(VLOOKUP(Sheet1!O110,Sheet2!$A$2:$C$44,3,FALSE)&gt;=71,VLOOKUP(Sheet1!O110,Sheet2!$A$2:$C$44,2,FALSE)&amp;TEXT(Sheet1!Q110,"00")&amp;TEXT(Sheet1!R110,"00"),VLOOKUP(Sheet1!O110,Sheet2!$A$2:$C$44,2,FALSE)&amp;TEXT(Sheet1!P110,"00")&amp;TEXT(Sheet1!Q110,"00")&amp;IF(Sheet1!S110="手",TEXT(Sheet1!R110,"0"),TEXT(Sheet1!R110,"00"))))</f>
      </c>
      <c r="J102" s="2">
        <f>IF(Sheet1!T110="","",IF(VLOOKUP(Sheet1!T110,Sheet2!$A$2:$C$44,3,FALSE)&gt;=71,VLOOKUP(Sheet1!T110,Sheet2!$A$2:$C$44,2,FALSE)&amp;TEXT(Sheet1!V110,"00")&amp;TEXT(Sheet1!W110,"00"),VLOOKUP(Sheet1!T110,Sheet2!$A$2:$C$44,2,FALSE)&amp;TEXT(Sheet1!U110,"00")&amp;TEXT(Sheet1!V110,"00")&amp;IF(Sheet1!X110="手",TEXT(Sheet1!W110,"0"),TEXT(Sheet1!W110,"00"))))</f>
      </c>
      <c r="K102" s="2">
        <f>IF(Sheet1!AA110="","","●")</f>
      </c>
      <c r="L102" s="2">
        <f>IF(Sheet1!AB110="","","▲")</f>
      </c>
      <c r="M102" s="2">
        <f>IF(Sheet1!AC110="","","★")</f>
      </c>
      <c r="N102" s="2">
        <f>IF(Sheet1!AD110="","","▼")</f>
      </c>
      <c r="O102" s="2">
        <f>IF(Sheet1!AE110="","",Sheet1!AE110)</f>
      </c>
    </row>
    <row r="103" spans="1:15" s="2" customFormat="1" ht="13.5">
      <c r="A103" s="2">
        <f t="shared" si="1"/>
      </c>
      <c r="B103" s="2">
        <f>IF(Sheet1!C111="","",IF(Sheet1!Z111=2,Sheet1!C111&amp;"      "&amp;Sheet1!D111&amp;" "&amp;Sheet1!G111,IF(Sheet1!Z111=3,Sheet1!C111&amp;"    "&amp;Sheet1!D111&amp;" "&amp;Sheet1!G111,IF(Sheet1!Z111=4,Sheet1!C111&amp;"  "&amp;Sheet1!D111&amp;" "&amp;Sheet1!G111,IF(Sheet1!Z111&gt;=5,Sheet1!C111&amp;Sheet1!D111&amp;" "&amp;Sheet1!G111,"")))))</f>
      </c>
      <c r="C103" s="2">
        <f>IF(Sheet1!E111="","",Sheet1!E111&amp;" "&amp;Sheet1!F111)</f>
      </c>
      <c r="D103" s="2">
        <f>IF(Sheet1!H111="","",IF(Sheet1!H111="女",2,1))</f>
      </c>
      <c r="E103" s="2">
        <f>IF(Sheet1!I111="","",VLOOKUP(Sheet1!I111,Sheet2!$E$2:$F$50,2,FALSE))</f>
      </c>
      <c r="F103" s="2">
        <f>IF(B103="","",Sheet1!$E$4)</f>
      </c>
      <c r="G103" s="2">
        <f>IF(Sheet1!B111="","",VALUE(Sheet1!B111))</f>
      </c>
      <c r="H103" s="2">
        <f>IF(Sheet1!J111="","",IF(VLOOKUP(Sheet1!J111,Sheet2!$A$2:$C$44,3,FALSE)&gt;=71,VLOOKUP(Sheet1!J111,Sheet2!$A$2:$C$44,2,FALSE)&amp;TEXT(Sheet1!L111,"00")&amp;TEXT(Sheet1!M111,"00"),VLOOKUP(Sheet1!J111,Sheet2!$A$2:$C$44,2,FALSE)&amp;TEXT(Sheet1!K111,"00")&amp;TEXT(Sheet1!L111,"00")&amp;IF(Sheet1!N111="手",TEXT(Sheet1!M111,"0"),TEXT(Sheet1!M111,"00"))))</f>
      </c>
      <c r="I103" s="2">
        <f>IF(Sheet1!O111="","",IF(VLOOKUP(Sheet1!O111,Sheet2!$A$2:$C$44,3,FALSE)&gt;=71,VLOOKUP(Sheet1!O111,Sheet2!$A$2:$C$44,2,FALSE)&amp;TEXT(Sheet1!Q111,"00")&amp;TEXT(Sheet1!R111,"00"),VLOOKUP(Sheet1!O111,Sheet2!$A$2:$C$44,2,FALSE)&amp;TEXT(Sheet1!P111,"00")&amp;TEXT(Sheet1!Q111,"00")&amp;IF(Sheet1!S111="手",TEXT(Sheet1!R111,"0"),TEXT(Sheet1!R111,"00"))))</f>
      </c>
      <c r="J103" s="2">
        <f>IF(Sheet1!T111="","",IF(VLOOKUP(Sheet1!T111,Sheet2!$A$2:$C$44,3,FALSE)&gt;=71,VLOOKUP(Sheet1!T111,Sheet2!$A$2:$C$44,2,FALSE)&amp;TEXT(Sheet1!V111,"00")&amp;TEXT(Sheet1!W111,"00"),VLOOKUP(Sheet1!T111,Sheet2!$A$2:$C$44,2,FALSE)&amp;TEXT(Sheet1!U111,"00")&amp;TEXT(Sheet1!V111,"00")&amp;IF(Sheet1!X111="手",TEXT(Sheet1!W111,"0"),TEXT(Sheet1!W111,"00"))))</f>
      </c>
      <c r="K103" s="2">
        <f>IF(Sheet1!AA111="","","●")</f>
      </c>
      <c r="L103" s="2">
        <f>IF(Sheet1!AB111="","","▲")</f>
      </c>
      <c r="M103" s="2">
        <f>IF(Sheet1!AC111="","","★")</f>
      </c>
      <c r="N103" s="2">
        <f>IF(Sheet1!AD111="","","▼")</f>
      </c>
      <c r="O103" s="2">
        <f>IF(Sheet1!AE111="","",Sheet1!AE111)</f>
      </c>
    </row>
    <row r="104" spans="1:15" s="2" customFormat="1" ht="13.5">
      <c r="A104" s="2">
        <f t="shared" si="1"/>
      </c>
      <c r="B104" s="2">
        <f>IF(Sheet1!C112="","",IF(Sheet1!Z112=2,Sheet1!C112&amp;"      "&amp;Sheet1!D112&amp;" "&amp;Sheet1!G112,IF(Sheet1!Z112=3,Sheet1!C112&amp;"    "&amp;Sheet1!D112&amp;" "&amp;Sheet1!G112,IF(Sheet1!Z112=4,Sheet1!C112&amp;"  "&amp;Sheet1!D112&amp;" "&amp;Sheet1!G112,IF(Sheet1!Z112&gt;=5,Sheet1!C112&amp;Sheet1!D112&amp;" "&amp;Sheet1!G112,"")))))</f>
      </c>
      <c r="C104" s="2">
        <f>IF(Sheet1!E112="","",Sheet1!E112&amp;" "&amp;Sheet1!F112)</f>
      </c>
      <c r="D104" s="2">
        <f>IF(Sheet1!H112="","",IF(Sheet1!H112="女",2,1))</f>
      </c>
      <c r="E104" s="2">
        <f>IF(Sheet1!I112="","",VLOOKUP(Sheet1!I112,Sheet2!$E$2:$F$50,2,FALSE))</f>
      </c>
      <c r="F104" s="2">
        <f>IF(B104="","",Sheet1!$E$4)</f>
      </c>
      <c r="G104" s="2">
        <f>IF(Sheet1!B112="","",VALUE(Sheet1!B112))</f>
      </c>
      <c r="H104" s="2">
        <f>IF(Sheet1!J112="","",IF(VLOOKUP(Sheet1!J112,Sheet2!$A$2:$C$44,3,FALSE)&gt;=71,VLOOKUP(Sheet1!J112,Sheet2!$A$2:$C$44,2,FALSE)&amp;TEXT(Sheet1!L112,"00")&amp;TEXT(Sheet1!M112,"00"),VLOOKUP(Sheet1!J112,Sheet2!$A$2:$C$44,2,FALSE)&amp;TEXT(Sheet1!K112,"00")&amp;TEXT(Sheet1!L112,"00")&amp;IF(Sheet1!N112="手",TEXT(Sheet1!M112,"0"),TEXT(Sheet1!M112,"00"))))</f>
      </c>
      <c r="I104" s="2">
        <f>IF(Sheet1!O112="","",IF(VLOOKUP(Sheet1!O112,Sheet2!$A$2:$C$44,3,FALSE)&gt;=71,VLOOKUP(Sheet1!O112,Sheet2!$A$2:$C$44,2,FALSE)&amp;TEXT(Sheet1!Q112,"00")&amp;TEXT(Sheet1!R112,"00"),VLOOKUP(Sheet1!O112,Sheet2!$A$2:$C$44,2,FALSE)&amp;TEXT(Sheet1!P112,"00")&amp;TEXT(Sheet1!Q112,"00")&amp;IF(Sheet1!S112="手",TEXT(Sheet1!R112,"0"),TEXT(Sheet1!R112,"00"))))</f>
      </c>
      <c r="J104" s="2">
        <f>IF(Sheet1!T112="","",IF(VLOOKUP(Sheet1!T112,Sheet2!$A$2:$C$44,3,FALSE)&gt;=71,VLOOKUP(Sheet1!T112,Sheet2!$A$2:$C$44,2,FALSE)&amp;TEXT(Sheet1!V112,"00")&amp;TEXT(Sheet1!W112,"00"),VLOOKUP(Sheet1!T112,Sheet2!$A$2:$C$44,2,FALSE)&amp;TEXT(Sheet1!U112,"00")&amp;TEXT(Sheet1!V112,"00")&amp;IF(Sheet1!X112="手",TEXT(Sheet1!W112,"0"),TEXT(Sheet1!W112,"00"))))</f>
      </c>
      <c r="K104" s="2">
        <f>IF(Sheet1!AA112="","","●")</f>
      </c>
      <c r="L104" s="2">
        <f>IF(Sheet1!AB112="","","▲")</f>
      </c>
      <c r="M104" s="2">
        <f>IF(Sheet1!AC112="","","★")</f>
      </c>
      <c r="N104" s="2">
        <f>IF(Sheet1!AD112="","","▼")</f>
      </c>
      <c r="O104" s="2">
        <f>IF(Sheet1!AE112="","",Sheet1!AE112)</f>
      </c>
    </row>
    <row r="105" spans="1:15" s="2" customFormat="1" ht="13.5">
      <c r="A105" s="2">
        <f t="shared" si="1"/>
      </c>
      <c r="B105" s="2">
        <f>IF(Sheet1!C113="","",IF(Sheet1!Z113=2,Sheet1!C113&amp;"      "&amp;Sheet1!D113&amp;" "&amp;Sheet1!G113,IF(Sheet1!Z113=3,Sheet1!C113&amp;"    "&amp;Sheet1!D113&amp;" "&amp;Sheet1!G113,IF(Sheet1!Z113=4,Sheet1!C113&amp;"  "&amp;Sheet1!D113&amp;" "&amp;Sheet1!G113,IF(Sheet1!Z113&gt;=5,Sheet1!C113&amp;Sheet1!D113&amp;" "&amp;Sheet1!G113,"")))))</f>
      </c>
      <c r="C105" s="2">
        <f>IF(Sheet1!E113="","",Sheet1!E113&amp;" "&amp;Sheet1!F113)</f>
      </c>
      <c r="D105" s="2">
        <f>IF(Sheet1!H113="","",IF(Sheet1!H113="女",2,1))</f>
      </c>
      <c r="E105" s="2">
        <f>IF(Sheet1!I113="","",VLOOKUP(Sheet1!I113,Sheet2!$E$2:$F$50,2,FALSE))</f>
      </c>
      <c r="F105" s="2">
        <f>IF(B105="","",Sheet1!$E$4)</f>
      </c>
      <c r="G105" s="2">
        <f>IF(Sheet1!B113="","",VALUE(Sheet1!B113))</f>
      </c>
      <c r="H105" s="2">
        <f>IF(Sheet1!J113="","",IF(VLOOKUP(Sheet1!J113,Sheet2!$A$2:$C$44,3,FALSE)&gt;=71,VLOOKUP(Sheet1!J113,Sheet2!$A$2:$C$44,2,FALSE)&amp;TEXT(Sheet1!L113,"00")&amp;TEXT(Sheet1!M113,"00"),VLOOKUP(Sheet1!J113,Sheet2!$A$2:$C$44,2,FALSE)&amp;TEXT(Sheet1!K113,"00")&amp;TEXT(Sheet1!L113,"00")&amp;IF(Sheet1!N113="手",TEXT(Sheet1!M113,"0"),TEXT(Sheet1!M113,"00"))))</f>
      </c>
      <c r="I105" s="2">
        <f>IF(Sheet1!O113="","",IF(VLOOKUP(Sheet1!O113,Sheet2!$A$2:$C$44,3,FALSE)&gt;=71,VLOOKUP(Sheet1!O113,Sheet2!$A$2:$C$44,2,FALSE)&amp;TEXT(Sheet1!Q113,"00")&amp;TEXT(Sheet1!R113,"00"),VLOOKUP(Sheet1!O113,Sheet2!$A$2:$C$44,2,FALSE)&amp;TEXT(Sheet1!P113,"00")&amp;TEXT(Sheet1!Q113,"00")&amp;IF(Sheet1!S113="手",TEXT(Sheet1!R113,"0"),TEXT(Sheet1!R113,"00"))))</f>
      </c>
      <c r="J105" s="2">
        <f>IF(Sheet1!T113="","",IF(VLOOKUP(Sheet1!T113,Sheet2!$A$2:$C$44,3,FALSE)&gt;=71,VLOOKUP(Sheet1!T113,Sheet2!$A$2:$C$44,2,FALSE)&amp;TEXT(Sheet1!V113,"00")&amp;TEXT(Sheet1!W113,"00"),VLOOKUP(Sheet1!T113,Sheet2!$A$2:$C$44,2,FALSE)&amp;TEXT(Sheet1!U113,"00")&amp;TEXT(Sheet1!V113,"00")&amp;IF(Sheet1!X113="手",TEXT(Sheet1!W113,"0"),TEXT(Sheet1!W113,"00"))))</f>
      </c>
      <c r="K105" s="2">
        <f>IF(Sheet1!AA113="","","●")</f>
      </c>
      <c r="L105" s="2">
        <f>IF(Sheet1!AB113="","","▲")</f>
      </c>
      <c r="M105" s="2">
        <f>IF(Sheet1!AC113="","","★")</f>
      </c>
      <c r="N105" s="2">
        <f>IF(Sheet1!AD113="","","▼")</f>
      </c>
      <c r="O105" s="2">
        <f>IF(Sheet1!AE113="","",Sheet1!AE113)</f>
      </c>
    </row>
    <row r="106" spans="1:15" s="2" customFormat="1" ht="13.5">
      <c r="A106" s="2">
        <f t="shared" si="1"/>
      </c>
      <c r="B106" s="2">
        <f>IF(Sheet1!C114="","",IF(Sheet1!Z114=2,Sheet1!C114&amp;"      "&amp;Sheet1!D114&amp;" "&amp;Sheet1!G114,IF(Sheet1!Z114=3,Sheet1!C114&amp;"    "&amp;Sheet1!D114&amp;" "&amp;Sheet1!G114,IF(Sheet1!Z114=4,Sheet1!C114&amp;"  "&amp;Sheet1!D114&amp;" "&amp;Sheet1!G114,IF(Sheet1!Z114&gt;=5,Sheet1!C114&amp;Sheet1!D114&amp;" "&amp;Sheet1!G114,"")))))</f>
      </c>
      <c r="C106" s="2">
        <f>IF(Sheet1!E114="","",Sheet1!E114&amp;" "&amp;Sheet1!F114)</f>
      </c>
      <c r="D106" s="2">
        <f>IF(Sheet1!H114="","",IF(Sheet1!H114="女",2,1))</f>
      </c>
      <c r="E106" s="2">
        <f>IF(Sheet1!I114="","",VLOOKUP(Sheet1!I114,Sheet2!$E$2:$F$50,2,FALSE))</f>
      </c>
      <c r="F106" s="2">
        <f>IF(B106="","",Sheet1!$E$4)</f>
      </c>
      <c r="G106" s="2">
        <f>IF(Sheet1!B114="","",VALUE(Sheet1!B114))</f>
      </c>
      <c r="H106" s="2">
        <f>IF(Sheet1!J114="","",IF(VLOOKUP(Sheet1!J114,Sheet2!$A$2:$C$44,3,FALSE)&gt;=71,VLOOKUP(Sheet1!J114,Sheet2!$A$2:$C$44,2,FALSE)&amp;TEXT(Sheet1!L114,"00")&amp;TEXT(Sheet1!M114,"00"),VLOOKUP(Sheet1!J114,Sheet2!$A$2:$C$44,2,FALSE)&amp;TEXT(Sheet1!K114,"00")&amp;TEXT(Sheet1!L114,"00")&amp;IF(Sheet1!N114="手",TEXT(Sheet1!M114,"0"),TEXT(Sheet1!M114,"00"))))</f>
      </c>
      <c r="I106" s="2">
        <f>IF(Sheet1!O114="","",IF(VLOOKUP(Sheet1!O114,Sheet2!$A$2:$C$44,3,FALSE)&gt;=71,VLOOKUP(Sheet1!O114,Sheet2!$A$2:$C$44,2,FALSE)&amp;TEXT(Sheet1!Q114,"00")&amp;TEXT(Sheet1!R114,"00"),VLOOKUP(Sheet1!O114,Sheet2!$A$2:$C$44,2,FALSE)&amp;TEXT(Sheet1!P114,"00")&amp;TEXT(Sheet1!Q114,"00")&amp;IF(Sheet1!S114="手",TEXT(Sheet1!R114,"0"),TEXT(Sheet1!R114,"00"))))</f>
      </c>
      <c r="J106" s="2">
        <f>IF(Sheet1!T114="","",IF(VLOOKUP(Sheet1!T114,Sheet2!$A$2:$C$44,3,FALSE)&gt;=71,VLOOKUP(Sheet1!T114,Sheet2!$A$2:$C$44,2,FALSE)&amp;TEXT(Sheet1!V114,"00")&amp;TEXT(Sheet1!W114,"00"),VLOOKUP(Sheet1!T114,Sheet2!$A$2:$C$44,2,FALSE)&amp;TEXT(Sheet1!U114,"00")&amp;TEXT(Sheet1!V114,"00")&amp;IF(Sheet1!X114="手",TEXT(Sheet1!W114,"0"),TEXT(Sheet1!W114,"00"))))</f>
      </c>
      <c r="K106" s="2">
        <f>IF(Sheet1!AA114="","","●")</f>
      </c>
      <c r="L106" s="2">
        <f>IF(Sheet1!AB114="","","▲")</f>
      </c>
      <c r="M106" s="2">
        <f>IF(Sheet1!AC114="","","★")</f>
      </c>
      <c r="N106" s="2">
        <f>IF(Sheet1!AD114="","","▼")</f>
      </c>
      <c r="O106" s="2">
        <f>IF(Sheet1!AE114="","",Sheet1!AE114)</f>
      </c>
    </row>
    <row r="107" spans="1:15" s="2" customFormat="1" ht="13.5">
      <c r="A107" s="2">
        <f t="shared" si="1"/>
      </c>
      <c r="B107" s="2">
        <f>IF(Sheet1!C115="","",IF(Sheet1!Z115=2,Sheet1!C115&amp;"      "&amp;Sheet1!D115&amp;" "&amp;Sheet1!G115,IF(Sheet1!Z115=3,Sheet1!C115&amp;"    "&amp;Sheet1!D115&amp;" "&amp;Sheet1!G115,IF(Sheet1!Z115=4,Sheet1!C115&amp;"  "&amp;Sheet1!D115&amp;" "&amp;Sheet1!G115,IF(Sheet1!Z115&gt;=5,Sheet1!C115&amp;Sheet1!D115&amp;" "&amp;Sheet1!G115,"")))))</f>
      </c>
      <c r="C107" s="2">
        <f>IF(Sheet1!E115="","",Sheet1!E115&amp;" "&amp;Sheet1!F115)</f>
      </c>
      <c r="D107" s="2">
        <f>IF(Sheet1!H115="","",IF(Sheet1!H115="女",2,1))</f>
      </c>
      <c r="E107" s="2">
        <f>IF(Sheet1!I115="","",VLOOKUP(Sheet1!I115,Sheet2!$E$2:$F$50,2,FALSE))</f>
      </c>
      <c r="F107" s="2">
        <f>IF(B107="","",Sheet1!$E$4)</f>
      </c>
      <c r="G107" s="2">
        <f>IF(Sheet1!B115="","",VALUE(Sheet1!B115))</f>
      </c>
      <c r="H107" s="2">
        <f>IF(Sheet1!J115="","",IF(VLOOKUP(Sheet1!J115,Sheet2!$A$2:$C$44,3,FALSE)&gt;=71,VLOOKUP(Sheet1!J115,Sheet2!$A$2:$C$44,2,FALSE)&amp;TEXT(Sheet1!L115,"00")&amp;TEXT(Sheet1!M115,"00"),VLOOKUP(Sheet1!J115,Sheet2!$A$2:$C$44,2,FALSE)&amp;TEXT(Sheet1!K115,"00")&amp;TEXT(Sheet1!L115,"00")&amp;IF(Sheet1!N115="手",TEXT(Sheet1!M115,"0"),TEXT(Sheet1!M115,"00"))))</f>
      </c>
      <c r="I107" s="2">
        <f>IF(Sheet1!O115="","",IF(VLOOKUP(Sheet1!O115,Sheet2!$A$2:$C$44,3,FALSE)&gt;=71,VLOOKUP(Sheet1!O115,Sheet2!$A$2:$C$44,2,FALSE)&amp;TEXT(Sheet1!Q115,"00")&amp;TEXT(Sheet1!R115,"00"),VLOOKUP(Sheet1!O115,Sheet2!$A$2:$C$44,2,FALSE)&amp;TEXT(Sheet1!P115,"00")&amp;TEXT(Sheet1!Q115,"00")&amp;IF(Sheet1!S115="手",TEXT(Sheet1!R115,"0"),TEXT(Sheet1!R115,"00"))))</f>
      </c>
      <c r="J107" s="2">
        <f>IF(Sheet1!T115="","",IF(VLOOKUP(Sheet1!T115,Sheet2!$A$2:$C$44,3,FALSE)&gt;=71,VLOOKUP(Sheet1!T115,Sheet2!$A$2:$C$44,2,FALSE)&amp;TEXT(Sheet1!V115,"00")&amp;TEXT(Sheet1!W115,"00"),VLOOKUP(Sheet1!T115,Sheet2!$A$2:$C$44,2,FALSE)&amp;TEXT(Sheet1!U115,"00")&amp;TEXT(Sheet1!V115,"00")&amp;IF(Sheet1!X115="手",TEXT(Sheet1!W115,"0"),TEXT(Sheet1!W115,"00"))))</f>
      </c>
      <c r="K107" s="2">
        <f>IF(Sheet1!AA115="","","●")</f>
      </c>
      <c r="L107" s="2">
        <f>IF(Sheet1!AB115="","","▲")</f>
      </c>
      <c r="M107" s="2">
        <f>IF(Sheet1!AC115="","","★")</f>
      </c>
      <c r="N107" s="2">
        <f>IF(Sheet1!AD115="","","▼")</f>
      </c>
      <c r="O107" s="2">
        <f>IF(Sheet1!AE115="","",Sheet1!AE115)</f>
      </c>
    </row>
    <row r="108" spans="1:15" s="2" customFormat="1" ht="13.5">
      <c r="A108" s="2">
        <f t="shared" si="1"/>
      </c>
      <c r="B108" s="2">
        <f>IF(Sheet1!C116="","",IF(Sheet1!Z116=2,Sheet1!C116&amp;"      "&amp;Sheet1!D116&amp;" "&amp;Sheet1!G116,IF(Sheet1!Z116=3,Sheet1!C116&amp;"    "&amp;Sheet1!D116&amp;" "&amp;Sheet1!G116,IF(Sheet1!Z116=4,Sheet1!C116&amp;"  "&amp;Sheet1!D116&amp;" "&amp;Sheet1!G116,IF(Sheet1!Z116&gt;=5,Sheet1!C116&amp;Sheet1!D116&amp;" "&amp;Sheet1!G116,"")))))</f>
      </c>
      <c r="C108" s="2">
        <f>IF(Sheet1!E116="","",Sheet1!E116&amp;" "&amp;Sheet1!F116)</f>
      </c>
      <c r="D108" s="2">
        <f>IF(Sheet1!H116="","",IF(Sheet1!H116="女",2,1))</f>
      </c>
      <c r="E108" s="2">
        <f>IF(Sheet1!I116="","",VLOOKUP(Sheet1!I116,Sheet2!$E$2:$F$50,2,FALSE))</f>
      </c>
      <c r="F108" s="2">
        <f>IF(B108="","",Sheet1!$E$4)</f>
      </c>
      <c r="G108" s="2">
        <f>IF(Sheet1!B116="","",VALUE(Sheet1!B116))</f>
      </c>
      <c r="H108" s="2">
        <f>IF(Sheet1!J116="","",IF(VLOOKUP(Sheet1!J116,Sheet2!$A$2:$C$44,3,FALSE)&gt;=71,VLOOKUP(Sheet1!J116,Sheet2!$A$2:$C$44,2,FALSE)&amp;TEXT(Sheet1!L116,"00")&amp;TEXT(Sheet1!M116,"00"),VLOOKUP(Sheet1!J116,Sheet2!$A$2:$C$44,2,FALSE)&amp;TEXT(Sheet1!K116,"00")&amp;TEXT(Sheet1!L116,"00")&amp;IF(Sheet1!N116="手",TEXT(Sheet1!M116,"0"),TEXT(Sheet1!M116,"00"))))</f>
      </c>
      <c r="I108" s="2">
        <f>IF(Sheet1!O116="","",IF(VLOOKUP(Sheet1!O116,Sheet2!$A$2:$C$44,3,FALSE)&gt;=71,VLOOKUP(Sheet1!O116,Sheet2!$A$2:$C$44,2,FALSE)&amp;TEXT(Sheet1!Q116,"00")&amp;TEXT(Sheet1!R116,"00"),VLOOKUP(Sheet1!O116,Sheet2!$A$2:$C$44,2,FALSE)&amp;TEXT(Sheet1!P116,"00")&amp;TEXT(Sheet1!Q116,"00")&amp;IF(Sheet1!S116="手",TEXT(Sheet1!R116,"0"),TEXT(Sheet1!R116,"00"))))</f>
      </c>
      <c r="J108" s="2">
        <f>IF(Sheet1!T116="","",IF(VLOOKUP(Sheet1!T116,Sheet2!$A$2:$C$44,3,FALSE)&gt;=71,VLOOKUP(Sheet1!T116,Sheet2!$A$2:$C$44,2,FALSE)&amp;TEXT(Sheet1!V116,"00")&amp;TEXT(Sheet1!W116,"00"),VLOOKUP(Sheet1!T116,Sheet2!$A$2:$C$44,2,FALSE)&amp;TEXT(Sheet1!U116,"00")&amp;TEXT(Sheet1!V116,"00")&amp;IF(Sheet1!X116="手",TEXT(Sheet1!W116,"0"),TEXT(Sheet1!W116,"00"))))</f>
      </c>
      <c r="K108" s="2">
        <f>IF(Sheet1!AA116="","","●")</f>
      </c>
      <c r="L108" s="2">
        <f>IF(Sheet1!AB116="","","▲")</f>
      </c>
      <c r="M108" s="2">
        <f>IF(Sheet1!AC116="","","★")</f>
      </c>
      <c r="N108" s="2">
        <f>IF(Sheet1!AD116="","","▼")</f>
      </c>
      <c r="O108" s="2">
        <f>IF(Sheet1!AE116="","",Sheet1!AE116)</f>
      </c>
    </row>
    <row r="109" spans="1:15" s="2" customFormat="1" ht="13.5">
      <c r="A109" s="2">
        <f t="shared" si="1"/>
      </c>
      <c r="B109" s="2">
        <f>IF(Sheet1!C117="","",IF(Sheet1!Z117=2,Sheet1!C117&amp;"      "&amp;Sheet1!D117&amp;" "&amp;Sheet1!G117,IF(Sheet1!Z117=3,Sheet1!C117&amp;"    "&amp;Sheet1!D117&amp;" "&amp;Sheet1!G117,IF(Sheet1!Z117=4,Sheet1!C117&amp;"  "&amp;Sheet1!D117&amp;" "&amp;Sheet1!G117,IF(Sheet1!Z117&gt;=5,Sheet1!C117&amp;Sheet1!D117&amp;" "&amp;Sheet1!G117,"")))))</f>
      </c>
      <c r="C109" s="2">
        <f>IF(Sheet1!E117="","",Sheet1!E117&amp;" "&amp;Sheet1!F117)</f>
      </c>
      <c r="D109" s="2">
        <f>IF(Sheet1!H117="","",IF(Sheet1!H117="女",2,1))</f>
      </c>
      <c r="E109" s="2">
        <f>IF(Sheet1!I117="","",VLOOKUP(Sheet1!I117,Sheet2!$E$2:$F$50,2,FALSE))</f>
      </c>
      <c r="F109" s="2">
        <f>IF(B109="","",Sheet1!$E$4)</f>
      </c>
      <c r="G109" s="2">
        <f>IF(Sheet1!B117="","",VALUE(Sheet1!B117))</f>
      </c>
      <c r="H109" s="2">
        <f>IF(Sheet1!J117="","",IF(VLOOKUP(Sheet1!J117,Sheet2!$A$2:$C$44,3,FALSE)&gt;=71,VLOOKUP(Sheet1!J117,Sheet2!$A$2:$C$44,2,FALSE)&amp;TEXT(Sheet1!L117,"00")&amp;TEXT(Sheet1!M117,"00"),VLOOKUP(Sheet1!J117,Sheet2!$A$2:$C$44,2,FALSE)&amp;TEXT(Sheet1!K117,"00")&amp;TEXT(Sheet1!L117,"00")&amp;IF(Sheet1!N117="手",TEXT(Sheet1!M117,"0"),TEXT(Sheet1!M117,"00"))))</f>
      </c>
      <c r="I109" s="2">
        <f>IF(Sheet1!O117="","",IF(VLOOKUP(Sheet1!O117,Sheet2!$A$2:$C$44,3,FALSE)&gt;=71,VLOOKUP(Sheet1!O117,Sheet2!$A$2:$C$44,2,FALSE)&amp;TEXT(Sheet1!Q117,"00")&amp;TEXT(Sheet1!R117,"00"),VLOOKUP(Sheet1!O117,Sheet2!$A$2:$C$44,2,FALSE)&amp;TEXT(Sheet1!P117,"00")&amp;TEXT(Sheet1!Q117,"00")&amp;IF(Sheet1!S117="手",TEXT(Sheet1!R117,"0"),TEXT(Sheet1!R117,"00"))))</f>
      </c>
      <c r="J109" s="2">
        <f>IF(Sheet1!T117="","",IF(VLOOKUP(Sheet1!T117,Sheet2!$A$2:$C$44,3,FALSE)&gt;=71,VLOOKUP(Sheet1!T117,Sheet2!$A$2:$C$44,2,FALSE)&amp;TEXT(Sheet1!V117,"00")&amp;TEXT(Sheet1!W117,"00"),VLOOKUP(Sheet1!T117,Sheet2!$A$2:$C$44,2,FALSE)&amp;TEXT(Sheet1!U117,"00")&amp;TEXT(Sheet1!V117,"00")&amp;IF(Sheet1!X117="手",TEXT(Sheet1!W117,"0"),TEXT(Sheet1!W117,"00"))))</f>
      </c>
      <c r="K109" s="2">
        <f>IF(Sheet1!AA117="","","●")</f>
      </c>
      <c r="L109" s="2">
        <f>IF(Sheet1!AB117="","","▲")</f>
      </c>
      <c r="M109" s="2">
        <f>IF(Sheet1!AC117="","","★")</f>
      </c>
      <c r="N109" s="2">
        <f>IF(Sheet1!AD117="","","▼")</f>
      </c>
      <c r="O109" s="2">
        <f>IF(Sheet1!AE117="","",Sheet1!AE117)</f>
      </c>
    </row>
    <row r="110" spans="1:15" s="2" customFormat="1" ht="13.5">
      <c r="A110" s="2">
        <f t="shared" si="1"/>
      </c>
      <c r="B110" s="2">
        <f>IF(Sheet1!C118="","",IF(Sheet1!Z118=2,Sheet1!C118&amp;"      "&amp;Sheet1!D118&amp;" "&amp;Sheet1!G118,IF(Sheet1!Z118=3,Sheet1!C118&amp;"    "&amp;Sheet1!D118&amp;" "&amp;Sheet1!G118,IF(Sheet1!Z118=4,Sheet1!C118&amp;"  "&amp;Sheet1!D118&amp;" "&amp;Sheet1!G118,IF(Sheet1!Z118&gt;=5,Sheet1!C118&amp;Sheet1!D118&amp;" "&amp;Sheet1!G118,"")))))</f>
      </c>
      <c r="C110" s="2">
        <f>IF(Sheet1!E118="","",Sheet1!E118&amp;" "&amp;Sheet1!F118)</f>
      </c>
      <c r="D110" s="2">
        <f>IF(Sheet1!H118="","",IF(Sheet1!H118="女",2,1))</f>
      </c>
      <c r="E110" s="2">
        <f>IF(Sheet1!I118="","",VLOOKUP(Sheet1!I118,Sheet2!$E$2:$F$50,2,FALSE))</f>
      </c>
      <c r="F110" s="2">
        <f>IF(B110="","",Sheet1!$E$4)</f>
      </c>
      <c r="G110" s="2">
        <f>IF(Sheet1!B118="","",VALUE(Sheet1!B118))</f>
      </c>
      <c r="H110" s="2">
        <f>IF(Sheet1!J118="","",IF(VLOOKUP(Sheet1!J118,Sheet2!$A$2:$C$44,3,FALSE)&gt;=71,VLOOKUP(Sheet1!J118,Sheet2!$A$2:$C$44,2,FALSE)&amp;TEXT(Sheet1!L118,"00")&amp;TEXT(Sheet1!M118,"00"),VLOOKUP(Sheet1!J118,Sheet2!$A$2:$C$44,2,FALSE)&amp;TEXT(Sheet1!K118,"00")&amp;TEXT(Sheet1!L118,"00")&amp;IF(Sheet1!N118="手",TEXT(Sheet1!M118,"0"),TEXT(Sheet1!M118,"00"))))</f>
      </c>
      <c r="I110" s="2">
        <f>IF(Sheet1!O118="","",IF(VLOOKUP(Sheet1!O118,Sheet2!$A$2:$C$44,3,FALSE)&gt;=71,VLOOKUP(Sheet1!O118,Sheet2!$A$2:$C$44,2,FALSE)&amp;TEXT(Sheet1!Q118,"00")&amp;TEXT(Sheet1!R118,"00"),VLOOKUP(Sheet1!O118,Sheet2!$A$2:$C$44,2,FALSE)&amp;TEXT(Sheet1!P118,"00")&amp;TEXT(Sheet1!Q118,"00")&amp;IF(Sheet1!S118="手",TEXT(Sheet1!R118,"0"),TEXT(Sheet1!R118,"00"))))</f>
      </c>
      <c r="J110" s="2">
        <f>IF(Sheet1!T118="","",IF(VLOOKUP(Sheet1!T118,Sheet2!$A$2:$C$44,3,FALSE)&gt;=71,VLOOKUP(Sheet1!T118,Sheet2!$A$2:$C$44,2,FALSE)&amp;TEXT(Sheet1!V118,"00")&amp;TEXT(Sheet1!W118,"00"),VLOOKUP(Sheet1!T118,Sheet2!$A$2:$C$44,2,FALSE)&amp;TEXT(Sheet1!U118,"00")&amp;TEXT(Sheet1!V118,"00")&amp;IF(Sheet1!X118="手",TEXT(Sheet1!W118,"0"),TEXT(Sheet1!W118,"00"))))</f>
      </c>
      <c r="K110" s="2">
        <f>IF(Sheet1!AA118="","","●")</f>
      </c>
      <c r="L110" s="2">
        <f>IF(Sheet1!AB118="","","▲")</f>
      </c>
      <c r="M110" s="2">
        <f>IF(Sheet1!AC118="","","★")</f>
      </c>
      <c r="N110" s="2">
        <f>IF(Sheet1!AD118="","","▼")</f>
      </c>
      <c r="O110" s="2">
        <f>IF(Sheet1!AE118="","",Sheet1!AE118)</f>
      </c>
    </row>
    <row r="111" spans="1:15" s="2" customFormat="1" ht="13.5">
      <c r="A111" s="2">
        <f t="shared" si="1"/>
      </c>
      <c r="B111" s="2">
        <f>IF(Sheet1!C119="","",IF(Sheet1!Z119=2,Sheet1!C119&amp;"      "&amp;Sheet1!D119&amp;" "&amp;Sheet1!G119,IF(Sheet1!Z119=3,Sheet1!C119&amp;"    "&amp;Sheet1!D119&amp;" "&amp;Sheet1!G119,IF(Sheet1!Z119=4,Sheet1!C119&amp;"  "&amp;Sheet1!D119&amp;" "&amp;Sheet1!G119,IF(Sheet1!Z119&gt;=5,Sheet1!C119&amp;Sheet1!D119&amp;" "&amp;Sheet1!G119,"")))))</f>
      </c>
      <c r="C111" s="2">
        <f>IF(Sheet1!E119="","",Sheet1!E119&amp;" "&amp;Sheet1!F119)</f>
      </c>
      <c r="D111" s="2">
        <f>IF(Sheet1!H119="","",IF(Sheet1!H119="女",2,1))</f>
      </c>
      <c r="E111" s="2">
        <f>IF(Sheet1!I119="","",VLOOKUP(Sheet1!I119,Sheet2!$E$2:$F$50,2,FALSE))</f>
      </c>
      <c r="F111" s="2">
        <f>IF(B111="","",Sheet1!$E$4)</f>
      </c>
      <c r="G111" s="2">
        <f>IF(Sheet1!B119="","",VALUE(Sheet1!B119))</f>
      </c>
      <c r="H111" s="2">
        <f>IF(Sheet1!J119="","",IF(VLOOKUP(Sheet1!J119,Sheet2!$A$2:$C$44,3,FALSE)&gt;=71,VLOOKUP(Sheet1!J119,Sheet2!$A$2:$C$44,2,FALSE)&amp;TEXT(Sheet1!L119,"00")&amp;TEXT(Sheet1!M119,"00"),VLOOKUP(Sheet1!J119,Sheet2!$A$2:$C$44,2,FALSE)&amp;TEXT(Sheet1!K119,"00")&amp;TEXT(Sheet1!L119,"00")&amp;IF(Sheet1!N119="手",TEXT(Sheet1!M119,"0"),TEXT(Sheet1!M119,"00"))))</f>
      </c>
      <c r="I111" s="2">
        <f>IF(Sheet1!O119="","",IF(VLOOKUP(Sheet1!O119,Sheet2!$A$2:$C$44,3,FALSE)&gt;=71,VLOOKUP(Sheet1!O119,Sheet2!$A$2:$C$44,2,FALSE)&amp;TEXT(Sheet1!Q119,"00")&amp;TEXT(Sheet1!R119,"00"),VLOOKUP(Sheet1!O119,Sheet2!$A$2:$C$44,2,FALSE)&amp;TEXT(Sheet1!P119,"00")&amp;TEXT(Sheet1!Q119,"00")&amp;IF(Sheet1!S119="手",TEXT(Sheet1!R119,"0"),TEXT(Sheet1!R119,"00"))))</f>
      </c>
      <c r="J111" s="2">
        <f>IF(Sheet1!T119="","",IF(VLOOKUP(Sheet1!T119,Sheet2!$A$2:$C$44,3,FALSE)&gt;=71,VLOOKUP(Sheet1!T119,Sheet2!$A$2:$C$44,2,FALSE)&amp;TEXT(Sheet1!V119,"00")&amp;TEXT(Sheet1!W119,"00"),VLOOKUP(Sheet1!T119,Sheet2!$A$2:$C$44,2,FALSE)&amp;TEXT(Sheet1!U119,"00")&amp;TEXT(Sheet1!V119,"00")&amp;IF(Sheet1!X119="手",TEXT(Sheet1!W119,"0"),TEXT(Sheet1!W119,"00"))))</f>
      </c>
      <c r="K111" s="2">
        <f>IF(Sheet1!AA119="","","●")</f>
      </c>
      <c r="L111" s="2">
        <f>IF(Sheet1!AB119="","","▲")</f>
      </c>
      <c r="M111" s="2">
        <f>IF(Sheet1!AC119="","","★")</f>
      </c>
      <c r="N111" s="2">
        <f>IF(Sheet1!AD119="","","▼")</f>
      </c>
      <c r="O111" s="2">
        <f>IF(Sheet1!AE119="","",Sheet1!AE119)</f>
      </c>
    </row>
    <row r="112" spans="1:15" s="2" customFormat="1" ht="13.5">
      <c r="A112" s="2">
        <f t="shared" si="1"/>
      </c>
      <c r="B112" s="2">
        <f>IF(Sheet1!C120="","",IF(Sheet1!Z120=2,Sheet1!C120&amp;"      "&amp;Sheet1!D120&amp;" "&amp;Sheet1!G120,IF(Sheet1!Z120=3,Sheet1!C120&amp;"    "&amp;Sheet1!D120&amp;" "&amp;Sheet1!G120,IF(Sheet1!Z120=4,Sheet1!C120&amp;"  "&amp;Sheet1!D120&amp;" "&amp;Sheet1!G120,IF(Sheet1!Z120&gt;=5,Sheet1!C120&amp;Sheet1!D120&amp;" "&amp;Sheet1!G120,"")))))</f>
      </c>
      <c r="C112" s="2">
        <f>IF(Sheet1!E120="","",Sheet1!E120&amp;" "&amp;Sheet1!F120)</f>
      </c>
      <c r="D112" s="2">
        <f>IF(Sheet1!H120="","",IF(Sheet1!H120="女",2,1))</f>
      </c>
      <c r="E112" s="2">
        <f>IF(Sheet1!I120="","",VLOOKUP(Sheet1!I120,Sheet2!$E$2:$F$50,2,FALSE))</f>
      </c>
      <c r="F112" s="2">
        <f>IF(B112="","",Sheet1!$E$4)</f>
      </c>
      <c r="G112" s="2">
        <f>IF(Sheet1!B120="","",VALUE(Sheet1!B120))</f>
      </c>
      <c r="H112" s="2">
        <f>IF(Sheet1!J120="","",IF(VLOOKUP(Sheet1!J120,Sheet2!$A$2:$C$44,3,FALSE)&gt;=71,VLOOKUP(Sheet1!J120,Sheet2!$A$2:$C$44,2,FALSE)&amp;TEXT(Sheet1!L120,"00")&amp;TEXT(Sheet1!M120,"00"),VLOOKUP(Sheet1!J120,Sheet2!$A$2:$C$44,2,FALSE)&amp;TEXT(Sheet1!K120,"00")&amp;TEXT(Sheet1!L120,"00")&amp;IF(Sheet1!N120="手",TEXT(Sheet1!M120,"0"),TEXT(Sheet1!M120,"00"))))</f>
      </c>
      <c r="I112" s="2">
        <f>IF(Sheet1!O120="","",IF(VLOOKUP(Sheet1!O120,Sheet2!$A$2:$C$44,3,FALSE)&gt;=71,VLOOKUP(Sheet1!O120,Sheet2!$A$2:$C$44,2,FALSE)&amp;TEXT(Sheet1!Q120,"00")&amp;TEXT(Sheet1!R120,"00"),VLOOKUP(Sheet1!O120,Sheet2!$A$2:$C$44,2,FALSE)&amp;TEXT(Sheet1!P120,"00")&amp;TEXT(Sheet1!Q120,"00")&amp;IF(Sheet1!S120="手",TEXT(Sheet1!R120,"0"),TEXT(Sheet1!R120,"00"))))</f>
      </c>
      <c r="J112" s="2">
        <f>IF(Sheet1!T120="","",IF(VLOOKUP(Sheet1!T120,Sheet2!$A$2:$C$44,3,FALSE)&gt;=71,VLOOKUP(Sheet1!T120,Sheet2!$A$2:$C$44,2,FALSE)&amp;TEXT(Sheet1!V120,"00")&amp;TEXT(Sheet1!W120,"00"),VLOOKUP(Sheet1!T120,Sheet2!$A$2:$C$44,2,FALSE)&amp;TEXT(Sheet1!U120,"00")&amp;TEXT(Sheet1!V120,"00")&amp;IF(Sheet1!X120="手",TEXT(Sheet1!W120,"0"),TEXT(Sheet1!W120,"00"))))</f>
      </c>
      <c r="K112" s="2">
        <f>IF(Sheet1!AA120="","","●")</f>
      </c>
      <c r="L112" s="2">
        <f>IF(Sheet1!AB120="","","▲")</f>
      </c>
      <c r="M112" s="2">
        <f>IF(Sheet1!AC120="","","★")</f>
      </c>
      <c r="N112" s="2">
        <f>IF(Sheet1!AD120="","","▼")</f>
      </c>
      <c r="O112" s="2">
        <f>IF(Sheet1!AE120="","",Sheet1!AE120)</f>
      </c>
    </row>
    <row r="113" spans="1:15" s="2" customFormat="1" ht="13.5">
      <c r="A113" s="2">
        <f t="shared" si="1"/>
      </c>
      <c r="B113" s="2">
        <f>IF(Sheet1!C121="","",IF(Sheet1!Z121=2,Sheet1!C121&amp;"      "&amp;Sheet1!D121&amp;" "&amp;Sheet1!G121,IF(Sheet1!Z121=3,Sheet1!C121&amp;"    "&amp;Sheet1!D121&amp;" "&amp;Sheet1!G121,IF(Sheet1!Z121=4,Sheet1!C121&amp;"  "&amp;Sheet1!D121&amp;" "&amp;Sheet1!G121,IF(Sheet1!Z121&gt;=5,Sheet1!C121&amp;Sheet1!D121&amp;" "&amp;Sheet1!G121,"")))))</f>
      </c>
      <c r="C113" s="2">
        <f>IF(Sheet1!E121="","",Sheet1!E121&amp;" "&amp;Sheet1!F121)</f>
      </c>
      <c r="D113" s="2">
        <f>IF(Sheet1!H121="","",IF(Sheet1!H121="女",2,1))</f>
      </c>
      <c r="E113" s="2">
        <f>IF(Sheet1!I121="","",VLOOKUP(Sheet1!I121,Sheet2!$E$2:$F$50,2,FALSE))</f>
      </c>
      <c r="F113" s="2">
        <f>IF(B113="","",Sheet1!$E$4)</f>
      </c>
      <c r="G113" s="2">
        <f>IF(Sheet1!B121="","",VALUE(Sheet1!B121))</f>
      </c>
      <c r="H113" s="2">
        <f>IF(Sheet1!J121="","",IF(VLOOKUP(Sheet1!J121,Sheet2!$A$2:$C$44,3,FALSE)&gt;=71,VLOOKUP(Sheet1!J121,Sheet2!$A$2:$C$44,2,FALSE)&amp;TEXT(Sheet1!L121,"00")&amp;TEXT(Sheet1!M121,"00"),VLOOKUP(Sheet1!J121,Sheet2!$A$2:$C$44,2,FALSE)&amp;TEXT(Sheet1!K121,"00")&amp;TEXT(Sheet1!L121,"00")&amp;IF(Sheet1!N121="手",TEXT(Sheet1!M121,"0"),TEXT(Sheet1!M121,"00"))))</f>
      </c>
      <c r="I113" s="2">
        <f>IF(Sheet1!O121="","",IF(VLOOKUP(Sheet1!O121,Sheet2!$A$2:$C$44,3,FALSE)&gt;=71,VLOOKUP(Sheet1!O121,Sheet2!$A$2:$C$44,2,FALSE)&amp;TEXT(Sheet1!Q121,"00")&amp;TEXT(Sheet1!R121,"00"),VLOOKUP(Sheet1!O121,Sheet2!$A$2:$C$44,2,FALSE)&amp;TEXT(Sheet1!P121,"00")&amp;TEXT(Sheet1!Q121,"00")&amp;IF(Sheet1!S121="手",TEXT(Sheet1!R121,"0"),TEXT(Sheet1!R121,"00"))))</f>
      </c>
      <c r="J113" s="2">
        <f>IF(Sheet1!T121="","",IF(VLOOKUP(Sheet1!T121,Sheet2!$A$2:$C$44,3,FALSE)&gt;=71,VLOOKUP(Sheet1!T121,Sheet2!$A$2:$C$44,2,FALSE)&amp;TEXT(Sheet1!V121,"00")&amp;TEXT(Sheet1!W121,"00"),VLOOKUP(Sheet1!T121,Sheet2!$A$2:$C$44,2,FALSE)&amp;TEXT(Sheet1!U121,"00")&amp;TEXT(Sheet1!V121,"00")&amp;IF(Sheet1!X121="手",TEXT(Sheet1!W121,"0"),TEXT(Sheet1!W121,"00"))))</f>
      </c>
      <c r="K113" s="2">
        <f>IF(Sheet1!AA121="","","●")</f>
      </c>
      <c r="L113" s="2">
        <f>IF(Sheet1!AB121="","","▲")</f>
      </c>
      <c r="M113" s="2">
        <f>IF(Sheet1!AC121="","","★")</f>
      </c>
      <c r="N113" s="2">
        <f>IF(Sheet1!AD121="","","▼")</f>
      </c>
      <c r="O113" s="2">
        <f>IF(Sheet1!AE121="","",Sheet1!AE121)</f>
      </c>
    </row>
    <row r="114" spans="1:15" s="2" customFormat="1" ht="13.5">
      <c r="A114" s="2">
        <f t="shared" si="1"/>
      </c>
      <c r="B114" s="2">
        <f>IF(Sheet1!C122="","",IF(Sheet1!Z122=2,Sheet1!C122&amp;"      "&amp;Sheet1!D122&amp;" "&amp;Sheet1!G122,IF(Sheet1!Z122=3,Sheet1!C122&amp;"    "&amp;Sheet1!D122&amp;" "&amp;Sheet1!G122,IF(Sheet1!Z122=4,Sheet1!C122&amp;"  "&amp;Sheet1!D122&amp;" "&amp;Sheet1!G122,IF(Sheet1!Z122&gt;=5,Sheet1!C122&amp;Sheet1!D122&amp;" "&amp;Sheet1!G122,"")))))</f>
      </c>
      <c r="C114" s="2">
        <f>IF(Sheet1!E122="","",Sheet1!E122&amp;" "&amp;Sheet1!F122)</f>
      </c>
      <c r="D114" s="2">
        <f>IF(Sheet1!H122="","",IF(Sheet1!H122="女",2,1))</f>
      </c>
      <c r="E114" s="2">
        <f>IF(Sheet1!I122="","",VLOOKUP(Sheet1!I122,Sheet2!$E$2:$F$50,2,FALSE))</f>
      </c>
      <c r="F114" s="2">
        <f>IF(B114="","",Sheet1!$E$4)</f>
      </c>
      <c r="G114" s="2">
        <f>IF(Sheet1!B122="","",VALUE(Sheet1!B122))</f>
      </c>
      <c r="H114" s="2">
        <f>IF(Sheet1!J122="","",IF(VLOOKUP(Sheet1!J122,Sheet2!$A$2:$C$44,3,FALSE)&gt;=71,VLOOKUP(Sheet1!J122,Sheet2!$A$2:$C$44,2,FALSE)&amp;TEXT(Sheet1!L122,"00")&amp;TEXT(Sheet1!M122,"00"),VLOOKUP(Sheet1!J122,Sheet2!$A$2:$C$44,2,FALSE)&amp;TEXT(Sheet1!K122,"00")&amp;TEXT(Sheet1!L122,"00")&amp;IF(Sheet1!N122="手",TEXT(Sheet1!M122,"0"),TEXT(Sheet1!M122,"00"))))</f>
      </c>
      <c r="I114" s="2">
        <f>IF(Sheet1!O122="","",IF(VLOOKUP(Sheet1!O122,Sheet2!$A$2:$C$44,3,FALSE)&gt;=71,VLOOKUP(Sheet1!O122,Sheet2!$A$2:$C$44,2,FALSE)&amp;TEXT(Sheet1!Q122,"00")&amp;TEXT(Sheet1!R122,"00"),VLOOKUP(Sheet1!O122,Sheet2!$A$2:$C$44,2,FALSE)&amp;TEXT(Sheet1!P122,"00")&amp;TEXT(Sheet1!Q122,"00")&amp;IF(Sheet1!S122="手",TEXT(Sheet1!R122,"0"),TEXT(Sheet1!R122,"00"))))</f>
      </c>
      <c r="J114" s="2">
        <f>IF(Sheet1!T122="","",IF(VLOOKUP(Sheet1!T122,Sheet2!$A$2:$C$44,3,FALSE)&gt;=71,VLOOKUP(Sheet1!T122,Sheet2!$A$2:$C$44,2,FALSE)&amp;TEXT(Sheet1!V122,"00")&amp;TEXT(Sheet1!W122,"00"),VLOOKUP(Sheet1!T122,Sheet2!$A$2:$C$44,2,FALSE)&amp;TEXT(Sheet1!U122,"00")&amp;TEXT(Sheet1!V122,"00")&amp;IF(Sheet1!X122="手",TEXT(Sheet1!W122,"0"),TEXT(Sheet1!W122,"00"))))</f>
      </c>
      <c r="K114" s="2">
        <f>IF(Sheet1!AA122="","","●")</f>
      </c>
      <c r="L114" s="2">
        <f>IF(Sheet1!AB122="","","▲")</f>
      </c>
      <c r="M114" s="2">
        <f>IF(Sheet1!AC122="","","★")</f>
      </c>
      <c r="N114" s="2">
        <f>IF(Sheet1!AD122="","","▼")</f>
      </c>
      <c r="O114" s="2">
        <f>IF(Sheet1!AE122="","",Sheet1!AE122)</f>
      </c>
    </row>
    <row r="115" spans="1:15" s="2" customFormat="1" ht="13.5">
      <c r="A115" s="2">
        <f t="shared" si="1"/>
      </c>
      <c r="B115" s="2">
        <f>IF(Sheet1!C123="","",IF(Sheet1!Z123=2,Sheet1!C123&amp;"      "&amp;Sheet1!D123&amp;" "&amp;Sheet1!G123,IF(Sheet1!Z123=3,Sheet1!C123&amp;"    "&amp;Sheet1!D123&amp;" "&amp;Sheet1!G123,IF(Sheet1!Z123=4,Sheet1!C123&amp;"  "&amp;Sheet1!D123&amp;" "&amp;Sheet1!G123,IF(Sheet1!Z123&gt;=5,Sheet1!C123&amp;Sheet1!D123&amp;" "&amp;Sheet1!G123,"")))))</f>
      </c>
      <c r="C115" s="2">
        <f>IF(Sheet1!E123="","",Sheet1!E123&amp;" "&amp;Sheet1!F123)</f>
      </c>
      <c r="D115" s="2">
        <f>IF(Sheet1!H123="","",IF(Sheet1!H123="女",2,1))</f>
      </c>
      <c r="E115" s="2">
        <f>IF(Sheet1!I123="","",VLOOKUP(Sheet1!I123,Sheet2!$E$2:$F$50,2,FALSE))</f>
      </c>
      <c r="F115" s="2">
        <f>IF(B115="","",Sheet1!$E$4)</f>
      </c>
      <c r="G115" s="2">
        <f>IF(Sheet1!B123="","",VALUE(Sheet1!B123))</f>
      </c>
      <c r="H115" s="2">
        <f>IF(Sheet1!J123="","",IF(VLOOKUP(Sheet1!J123,Sheet2!$A$2:$C$44,3,FALSE)&gt;=71,VLOOKUP(Sheet1!J123,Sheet2!$A$2:$C$44,2,FALSE)&amp;TEXT(Sheet1!L123,"00")&amp;TEXT(Sheet1!M123,"00"),VLOOKUP(Sheet1!J123,Sheet2!$A$2:$C$44,2,FALSE)&amp;TEXT(Sheet1!K123,"00")&amp;TEXT(Sheet1!L123,"00")&amp;IF(Sheet1!N123="手",TEXT(Sheet1!M123,"0"),TEXT(Sheet1!M123,"00"))))</f>
      </c>
      <c r="I115" s="2">
        <f>IF(Sheet1!O123="","",IF(VLOOKUP(Sheet1!O123,Sheet2!$A$2:$C$44,3,FALSE)&gt;=71,VLOOKUP(Sheet1!O123,Sheet2!$A$2:$C$44,2,FALSE)&amp;TEXT(Sheet1!Q123,"00")&amp;TEXT(Sheet1!R123,"00"),VLOOKUP(Sheet1!O123,Sheet2!$A$2:$C$44,2,FALSE)&amp;TEXT(Sheet1!P123,"00")&amp;TEXT(Sheet1!Q123,"00")&amp;IF(Sheet1!S123="手",TEXT(Sheet1!R123,"0"),TEXT(Sheet1!R123,"00"))))</f>
      </c>
      <c r="J115" s="2">
        <f>IF(Sheet1!T123="","",IF(VLOOKUP(Sheet1!T123,Sheet2!$A$2:$C$44,3,FALSE)&gt;=71,VLOOKUP(Sheet1!T123,Sheet2!$A$2:$C$44,2,FALSE)&amp;TEXT(Sheet1!V123,"00")&amp;TEXT(Sheet1!W123,"00"),VLOOKUP(Sheet1!T123,Sheet2!$A$2:$C$44,2,FALSE)&amp;TEXT(Sheet1!U123,"00")&amp;TEXT(Sheet1!V123,"00")&amp;IF(Sheet1!X123="手",TEXT(Sheet1!W123,"0"),TEXT(Sheet1!W123,"00"))))</f>
      </c>
      <c r="K115" s="2">
        <f>IF(Sheet1!AA123="","","●")</f>
      </c>
      <c r="L115" s="2">
        <f>IF(Sheet1!AB123="","","▲")</f>
      </c>
      <c r="M115" s="2">
        <f>IF(Sheet1!AC123="","","★")</f>
      </c>
      <c r="N115" s="2">
        <f>IF(Sheet1!AD123="","","▼")</f>
      </c>
      <c r="O115" s="2">
        <f>IF(Sheet1!AE123="","",Sheet1!AE123)</f>
      </c>
    </row>
    <row r="116" spans="1:15" s="2" customFormat="1" ht="13.5">
      <c r="A116" s="2">
        <f t="shared" si="1"/>
      </c>
      <c r="B116" s="2">
        <f>IF(Sheet1!C124="","",IF(Sheet1!Z124=2,Sheet1!C124&amp;"      "&amp;Sheet1!D124&amp;" "&amp;Sheet1!G124,IF(Sheet1!Z124=3,Sheet1!C124&amp;"    "&amp;Sheet1!D124&amp;" "&amp;Sheet1!G124,IF(Sheet1!Z124=4,Sheet1!C124&amp;"  "&amp;Sheet1!D124&amp;" "&amp;Sheet1!G124,IF(Sheet1!Z124&gt;=5,Sheet1!C124&amp;Sheet1!D124&amp;" "&amp;Sheet1!G124,"")))))</f>
      </c>
      <c r="C116" s="2">
        <f>IF(Sheet1!E124="","",Sheet1!E124&amp;" "&amp;Sheet1!F124)</f>
      </c>
      <c r="D116" s="2">
        <f>IF(Sheet1!H124="","",IF(Sheet1!H124="女",2,1))</f>
      </c>
      <c r="E116" s="2">
        <f>IF(Sheet1!I124="","",VLOOKUP(Sheet1!I124,Sheet2!$E$2:$F$50,2,FALSE))</f>
      </c>
      <c r="F116" s="2">
        <f>IF(B116="","",Sheet1!$E$4)</f>
      </c>
      <c r="G116" s="2">
        <f>IF(Sheet1!B124="","",VALUE(Sheet1!B124))</f>
      </c>
      <c r="H116" s="2">
        <f>IF(Sheet1!J124="","",IF(VLOOKUP(Sheet1!J124,Sheet2!$A$2:$C$44,3,FALSE)&gt;=71,VLOOKUP(Sheet1!J124,Sheet2!$A$2:$C$44,2,FALSE)&amp;TEXT(Sheet1!L124,"00")&amp;TEXT(Sheet1!M124,"00"),VLOOKUP(Sheet1!J124,Sheet2!$A$2:$C$44,2,FALSE)&amp;TEXT(Sheet1!K124,"00")&amp;TEXT(Sheet1!L124,"00")&amp;IF(Sheet1!N124="手",TEXT(Sheet1!M124,"0"),TEXT(Sheet1!M124,"00"))))</f>
      </c>
      <c r="I116" s="2">
        <f>IF(Sheet1!O124="","",IF(VLOOKUP(Sheet1!O124,Sheet2!$A$2:$C$44,3,FALSE)&gt;=71,VLOOKUP(Sheet1!O124,Sheet2!$A$2:$C$44,2,FALSE)&amp;TEXT(Sheet1!Q124,"00")&amp;TEXT(Sheet1!R124,"00"),VLOOKUP(Sheet1!O124,Sheet2!$A$2:$C$44,2,FALSE)&amp;TEXT(Sheet1!P124,"00")&amp;TEXT(Sheet1!Q124,"00")&amp;IF(Sheet1!S124="手",TEXT(Sheet1!R124,"0"),TEXT(Sheet1!R124,"00"))))</f>
      </c>
      <c r="J116" s="2">
        <f>IF(Sheet1!T124="","",IF(VLOOKUP(Sheet1!T124,Sheet2!$A$2:$C$44,3,FALSE)&gt;=71,VLOOKUP(Sheet1!T124,Sheet2!$A$2:$C$44,2,FALSE)&amp;TEXT(Sheet1!V124,"00")&amp;TEXT(Sheet1!W124,"00"),VLOOKUP(Sheet1!T124,Sheet2!$A$2:$C$44,2,FALSE)&amp;TEXT(Sheet1!U124,"00")&amp;TEXT(Sheet1!V124,"00")&amp;IF(Sheet1!X124="手",TEXT(Sheet1!W124,"0"),TEXT(Sheet1!W124,"00"))))</f>
      </c>
      <c r="K116" s="2">
        <f>IF(Sheet1!AA124="","","●")</f>
      </c>
      <c r="L116" s="2">
        <f>IF(Sheet1!AB124="","","▲")</f>
      </c>
      <c r="M116" s="2">
        <f>IF(Sheet1!AC124="","","★")</f>
      </c>
      <c r="N116" s="2">
        <f>IF(Sheet1!AD124="","","▼")</f>
      </c>
      <c r="O116" s="2">
        <f>IF(Sheet1!AE124="","",Sheet1!AE124)</f>
      </c>
    </row>
    <row r="117" spans="1:15" s="2" customFormat="1" ht="13.5">
      <c r="A117" s="2">
        <f t="shared" si="1"/>
      </c>
      <c r="B117" s="2">
        <f>IF(Sheet1!C125="","",IF(Sheet1!Z125=2,Sheet1!C125&amp;"      "&amp;Sheet1!D125&amp;" "&amp;Sheet1!G125,IF(Sheet1!Z125=3,Sheet1!C125&amp;"    "&amp;Sheet1!D125&amp;" "&amp;Sheet1!G125,IF(Sheet1!Z125=4,Sheet1!C125&amp;"  "&amp;Sheet1!D125&amp;" "&amp;Sheet1!G125,IF(Sheet1!Z125&gt;=5,Sheet1!C125&amp;Sheet1!D125&amp;" "&amp;Sheet1!G125,"")))))</f>
      </c>
      <c r="C117" s="2">
        <f>IF(Sheet1!E125="","",Sheet1!E125&amp;" "&amp;Sheet1!F125)</f>
      </c>
      <c r="D117" s="2">
        <f>IF(Sheet1!H125="","",IF(Sheet1!H125="女",2,1))</f>
      </c>
      <c r="E117" s="2">
        <f>IF(Sheet1!I125="","",VLOOKUP(Sheet1!I125,Sheet2!$E$2:$F$50,2,FALSE))</f>
      </c>
      <c r="F117" s="2">
        <f>IF(B117="","",Sheet1!$E$4)</f>
      </c>
      <c r="G117" s="2">
        <f>IF(Sheet1!B125="","",VALUE(Sheet1!B125))</f>
      </c>
      <c r="H117" s="2">
        <f>IF(Sheet1!J125="","",IF(VLOOKUP(Sheet1!J125,Sheet2!$A$2:$C$44,3,FALSE)&gt;=71,VLOOKUP(Sheet1!J125,Sheet2!$A$2:$C$44,2,FALSE)&amp;TEXT(Sheet1!L125,"00")&amp;TEXT(Sheet1!M125,"00"),VLOOKUP(Sheet1!J125,Sheet2!$A$2:$C$44,2,FALSE)&amp;TEXT(Sheet1!K125,"00")&amp;TEXT(Sheet1!L125,"00")&amp;IF(Sheet1!N125="手",TEXT(Sheet1!M125,"0"),TEXT(Sheet1!M125,"00"))))</f>
      </c>
      <c r="I117" s="2">
        <f>IF(Sheet1!O125="","",IF(VLOOKUP(Sheet1!O125,Sheet2!$A$2:$C$44,3,FALSE)&gt;=71,VLOOKUP(Sheet1!O125,Sheet2!$A$2:$C$44,2,FALSE)&amp;TEXT(Sheet1!Q125,"00")&amp;TEXT(Sheet1!R125,"00"),VLOOKUP(Sheet1!O125,Sheet2!$A$2:$C$44,2,FALSE)&amp;TEXT(Sheet1!P125,"00")&amp;TEXT(Sheet1!Q125,"00")&amp;IF(Sheet1!S125="手",TEXT(Sheet1!R125,"0"),TEXT(Sheet1!R125,"00"))))</f>
      </c>
      <c r="J117" s="2">
        <f>IF(Sheet1!T125="","",IF(VLOOKUP(Sheet1!T125,Sheet2!$A$2:$C$44,3,FALSE)&gt;=71,VLOOKUP(Sheet1!T125,Sheet2!$A$2:$C$44,2,FALSE)&amp;TEXT(Sheet1!V125,"00")&amp;TEXT(Sheet1!W125,"00"),VLOOKUP(Sheet1!T125,Sheet2!$A$2:$C$44,2,FALSE)&amp;TEXT(Sheet1!U125,"00")&amp;TEXT(Sheet1!V125,"00")&amp;IF(Sheet1!X125="手",TEXT(Sheet1!W125,"0"),TEXT(Sheet1!W125,"00"))))</f>
      </c>
      <c r="K117" s="2">
        <f>IF(Sheet1!AA125="","","●")</f>
      </c>
      <c r="L117" s="2">
        <f>IF(Sheet1!AB125="","","▲")</f>
      </c>
      <c r="M117" s="2">
        <f>IF(Sheet1!AC125="","","★")</f>
      </c>
      <c r="N117" s="2">
        <f>IF(Sheet1!AD125="","","▼")</f>
      </c>
      <c r="O117" s="2">
        <f>IF(Sheet1!AE125="","",Sheet1!AE125)</f>
      </c>
    </row>
    <row r="118" spans="1:15" s="2" customFormat="1" ht="13.5">
      <c r="A118" s="2">
        <f t="shared" si="1"/>
      </c>
      <c r="B118" s="2">
        <f>IF(Sheet1!C126="","",IF(Sheet1!Z126=2,Sheet1!C126&amp;"      "&amp;Sheet1!D126&amp;" "&amp;Sheet1!G126,IF(Sheet1!Z126=3,Sheet1!C126&amp;"    "&amp;Sheet1!D126&amp;" "&amp;Sheet1!G126,IF(Sheet1!Z126=4,Sheet1!C126&amp;"  "&amp;Sheet1!D126&amp;" "&amp;Sheet1!G126,IF(Sheet1!Z126&gt;=5,Sheet1!C126&amp;Sheet1!D126&amp;" "&amp;Sheet1!G126,"")))))</f>
      </c>
      <c r="C118" s="2">
        <f>IF(Sheet1!E126="","",Sheet1!E126&amp;" "&amp;Sheet1!F126)</f>
      </c>
      <c r="D118" s="2">
        <f>IF(Sheet1!H126="","",IF(Sheet1!H126="女",2,1))</f>
      </c>
      <c r="E118" s="2">
        <f>IF(Sheet1!I126="","",VLOOKUP(Sheet1!I126,Sheet2!$E$2:$F$50,2,FALSE))</f>
      </c>
      <c r="F118" s="2">
        <f>IF(B118="","",Sheet1!$E$4)</f>
      </c>
      <c r="G118" s="2">
        <f>IF(Sheet1!B126="","",VALUE(Sheet1!B126))</f>
      </c>
      <c r="H118" s="2">
        <f>IF(Sheet1!J126="","",IF(VLOOKUP(Sheet1!J126,Sheet2!$A$2:$C$44,3,FALSE)&gt;=71,VLOOKUP(Sheet1!J126,Sheet2!$A$2:$C$44,2,FALSE)&amp;TEXT(Sheet1!L126,"00")&amp;TEXT(Sheet1!M126,"00"),VLOOKUP(Sheet1!J126,Sheet2!$A$2:$C$44,2,FALSE)&amp;TEXT(Sheet1!K126,"00")&amp;TEXT(Sheet1!L126,"00")&amp;IF(Sheet1!N126="手",TEXT(Sheet1!M126,"0"),TEXT(Sheet1!M126,"00"))))</f>
      </c>
      <c r="I118" s="2">
        <f>IF(Sheet1!O126="","",IF(VLOOKUP(Sheet1!O126,Sheet2!$A$2:$C$44,3,FALSE)&gt;=71,VLOOKUP(Sheet1!O126,Sheet2!$A$2:$C$44,2,FALSE)&amp;TEXT(Sheet1!Q126,"00")&amp;TEXT(Sheet1!R126,"00"),VLOOKUP(Sheet1!O126,Sheet2!$A$2:$C$44,2,FALSE)&amp;TEXT(Sheet1!P126,"00")&amp;TEXT(Sheet1!Q126,"00")&amp;IF(Sheet1!S126="手",TEXT(Sheet1!R126,"0"),TEXT(Sheet1!R126,"00"))))</f>
      </c>
      <c r="J118" s="2">
        <f>IF(Sheet1!T126="","",IF(VLOOKUP(Sheet1!T126,Sheet2!$A$2:$C$44,3,FALSE)&gt;=71,VLOOKUP(Sheet1!T126,Sheet2!$A$2:$C$44,2,FALSE)&amp;TEXT(Sheet1!V126,"00")&amp;TEXT(Sheet1!W126,"00"),VLOOKUP(Sheet1!T126,Sheet2!$A$2:$C$44,2,FALSE)&amp;TEXT(Sheet1!U126,"00")&amp;TEXT(Sheet1!V126,"00")&amp;IF(Sheet1!X126="手",TEXT(Sheet1!W126,"0"),TEXT(Sheet1!W126,"00"))))</f>
      </c>
      <c r="K118" s="2">
        <f>IF(Sheet1!AA126="","","●")</f>
      </c>
      <c r="L118" s="2">
        <f>IF(Sheet1!AB126="","","▲")</f>
      </c>
      <c r="M118" s="2">
        <f>IF(Sheet1!AC126="","","★")</f>
      </c>
      <c r="N118" s="2">
        <f>IF(Sheet1!AD126="","","▼")</f>
      </c>
      <c r="O118" s="2">
        <f>IF(Sheet1!AE126="","",Sheet1!AE126)</f>
      </c>
    </row>
    <row r="119" spans="1:15" s="2" customFormat="1" ht="13.5">
      <c r="A119" s="2">
        <f t="shared" si="1"/>
      </c>
      <c r="B119" s="2">
        <f>IF(Sheet1!C127="","",IF(Sheet1!Z127=2,Sheet1!C127&amp;"      "&amp;Sheet1!D127&amp;" "&amp;Sheet1!G127,IF(Sheet1!Z127=3,Sheet1!C127&amp;"    "&amp;Sheet1!D127&amp;" "&amp;Sheet1!G127,IF(Sheet1!Z127=4,Sheet1!C127&amp;"  "&amp;Sheet1!D127&amp;" "&amp;Sheet1!G127,IF(Sheet1!Z127&gt;=5,Sheet1!C127&amp;Sheet1!D127&amp;" "&amp;Sheet1!G127,"")))))</f>
      </c>
      <c r="C119" s="2">
        <f>IF(Sheet1!E127="","",Sheet1!E127&amp;" "&amp;Sheet1!F127)</f>
      </c>
      <c r="D119" s="2">
        <f>IF(Sheet1!H127="","",IF(Sheet1!H127="女",2,1))</f>
      </c>
      <c r="E119" s="2">
        <f>IF(Sheet1!I127="","",VLOOKUP(Sheet1!I127,Sheet2!$E$2:$F$50,2,FALSE))</f>
      </c>
      <c r="F119" s="2">
        <f>IF(B119="","",Sheet1!$E$4)</f>
      </c>
      <c r="G119" s="2">
        <f>IF(Sheet1!B127="","",VALUE(Sheet1!B127))</f>
      </c>
      <c r="H119" s="2">
        <f>IF(Sheet1!J127="","",IF(VLOOKUP(Sheet1!J127,Sheet2!$A$2:$C$44,3,FALSE)&gt;=71,VLOOKUP(Sheet1!J127,Sheet2!$A$2:$C$44,2,FALSE)&amp;TEXT(Sheet1!L127,"00")&amp;TEXT(Sheet1!M127,"00"),VLOOKUP(Sheet1!J127,Sheet2!$A$2:$C$44,2,FALSE)&amp;TEXT(Sheet1!K127,"00")&amp;TEXT(Sheet1!L127,"00")&amp;IF(Sheet1!N127="手",TEXT(Sheet1!M127,"0"),TEXT(Sheet1!M127,"00"))))</f>
      </c>
      <c r="I119" s="2">
        <f>IF(Sheet1!O127="","",IF(VLOOKUP(Sheet1!O127,Sheet2!$A$2:$C$44,3,FALSE)&gt;=71,VLOOKUP(Sheet1!O127,Sheet2!$A$2:$C$44,2,FALSE)&amp;TEXT(Sheet1!Q127,"00")&amp;TEXT(Sheet1!R127,"00"),VLOOKUP(Sheet1!O127,Sheet2!$A$2:$C$44,2,FALSE)&amp;TEXT(Sheet1!P127,"00")&amp;TEXT(Sheet1!Q127,"00")&amp;IF(Sheet1!S127="手",TEXT(Sheet1!R127,"0"),TEXT(Sheet1!R127,"00"))))</f>
      </c>
      <c r="J119" s="2">
        <f>IF(Sheet1!T127="","",IF(VLOOKUP(Sheet1!T127,Sheet2!$A$2:$C$44,3,FALSE)&gt;=71,VLOOKUP(Sheet1!T127,Sheet2!$A$2:$C$44,2,FALSE)&amp;TEXT(Sheet1!V127,"00")&amp;TEXT(Sheet1!W127,"00"),VLOOKUP(Sheet1!T127,Sheet2!$A$2:$C$44,2,FALSE)&amp;TEXT(Sheet1!U127,"00")&amp;TEXT(Sheet1!V127,"00")&amp;IF(Sheet1!X127="手",TEXT(Sheet1!W127,"0"),TEXT(Sheet1!W127,"00"))))</f>
      </c>
      <c r="K119" s="2">
        <f>IF(Sheet1!AA127="","","●")</f>
      </c>
      <c r="L119" s="2">
        <f>IF(Sheet1!AB127="","","▲")</f>
      </c>
      <c r="M119" s="2">
        <f>IF(Sheet1!AC127="","","★")</f>
      </c>
      <c r="N119" s="2">
        <f>IF(Sheet1!AD127="","","▼")</f>
      </c>
      <c r="O119" s="2">
        <f>IF(Sheet1!AE127="","",Sheet1!AE127)</f>
      </c>
    </row>
    <row r="120" spans="1:15" s="2" customFormat="1" ht="13.5">
      <c r="A120" s="2">
        <f t="shared" si="1"/>
      </c>
      <c r="B120" s="2">
        <f>IF(Sheet1!C128="","",IF(Sheet1!Z128=2,Sheet1!C128&amp;"      "&amp;Sheet1!D128&amp;" "&amp;Sheet1!G128,IF(Sheet1!Z128=3,Sheet1!C128&amp;"    "&amp;Sheet1!D128&amp;" "&amp;Sheet1!G128,IF(Sheet1!Z128=4,Sheet1!C128&amp;"  "&amp;Sheet1!D128&amp;" "&amp;Sheet1!G128,IF(Sheet1!Z128&gt;=5,Sheet1!C128&amp;Sheet1!D128&amp;" "&amp;Sheet1!G128,"")))))</f>
      </c>
      <c r="C120" s="2">
        <f>IF(Sheet1!E128="","",Sheet1!E128&amp;" "&amp;Sheet1!F128)</f>
      </c>
      <c r="D120" s="2">
        <f>IF(Sheet1!H128="","",IF(Sheet1!H128="女",2,1))</f>
      </c>
      <c r="E120" s="2">
        <f>IF(Sheet1!I128="","",VLOOKUP(Sheet1!I128,Sheet2!$E$2:$F$50,2,FALSE))</f>
      </c>
      <c r="F120" s="2">
        <f>IF(B120="","",Sheet1!$E$4)</f>
      </c>
      <c r="G120" s="2">
        <f>IF(Sheet1!B128="","",VALUE(Sheet1!B128))</f>
      </c>
      <c r="H120" s="2">
        <f>IF(Sheet1!J128="","",IF(VLOOKUP(Sheet1!J128,Sheet2!$A$2:$C$44,3,FALSE)&gt;=71,VLOOKUP(Sheet1!J128,Sheet2!$A$2:$C$44,2,FALSE)&amp;TEXT(Sheet1!L128,"00")&amp;TEXT(Sheet1!M128,"00"),VLOOKUP(Sheet1!J128,Sheet2!$A$2:$C$44,2,FALSE)&amp;TEXT(Sheet1!K128,"00")&amp;TEXT(Sheet1!L128,"00")&amp;IF(Sheet1!N128="手",TEXT(Sheet1!M128,"0"),TEXT(Sheet1!M128,"00"))))</f>
      </c>
      <c r="I120" s="2">
        <f>IF(Sheet1!O128="","",IF(VLOOKUP(Sheet1!O128,Sheet2!$A$2:$C$44,3,FALSE)&gt;=71,VLOOKUP(Sheet1!O128,Sheet2!$A$2:$C$44,2,FALSE)&amp;TEXT(Sheet1!Q128,"00")&amp;TEXT(Sheet1!R128,"00"),VLOOKUP(Sheet1!O128,Sheet2!$A$2:$C$44,2,FALSE)&amp;TEXT(Sheet1!P128,"00")&amp;TEXT(Sheet1!Q128,"00")&amp;IF(Sheet1!S128="手",TEXT(Sheet1!R128,"0"),TEXT(Sheet1!R128,"00"))))</f>
      </c>
      <c r="J120" s="2">
        <f>IF(Sheet1!T128="","",IF(VLOOKUP(Sheet1!T128,Sheet2!$A$2:$C$44,3,FALSE)&gt;=71,VLOOKUP(Sheet1!T128,Sheet2!$A$2:$C$44,2,FALSE)&amp;TEXT(Sheet1!V128,"00")&amp;TEXT(Sheet1!W128,"00"),VLOOKUP(Sheet1!T128,Sheet2!$A$2:$C$44,2,FALSE)&amp;TEXT(Sheet1!U128,"00")&amp;TEXT(Sheet1!V128,"00")&amp;IF(Sheet1!X128="手",TEXT(Sheet1!W128,"0"),TEXT(Sheet1!W128,"00"))))</f>
      </c>
      <c r="K120" s="2">
        <f>IF(Sheet1!AA128="","","●")</f>
      </c>
      <c r="L120" s="2">
        <f>IF(Sheet1!AB128="","","▲")</f>
      </c>
      <c r="M120" s="2">
        <f>IF(Sheet1!AC128="","","★")</f>
      </c>
      <c r="N120" s="2">
        <f>IF(Sheet1!AD128="","","▼")</f>
      </c>
      <c r="O120" s="2">
        <f>IF(Sheet1!AE128="","",Sheet1!AE128)</f>
      </c>
    </row>
    <row r="121" spans="1:15" s="2" customFormat="1" ht="13.5">
      <c r="A121" s="2">
        <f t="shared" si="1"/>
      </c>
      <c r="B121" s="2">
        <f>IF(Sheet1!C129="","",IF(Sheet1!Z129=2,Sheet1!C129&amp;"      "&amp;Sheet1!D129&amp;" "&amp;Sheet1!G129,IF(Sheet1!Z129=3,Sheet1!C129&amp;"    "&amp;Sheet1!D129&amp;" "&amp;Sheet1!G129,IF(Sheet1!Z129=4,Sheet1!C129&amp;"  "&amp;Sheet1!D129&amp;" "&amp;Sheet1!G129,IF(Sheet1!Z129&gt;=5,Sheet1!C129&amp;Sheet1!D129&amp;" "&amp;Sheet1!G129,"")))))</f>
      </c>
      <c r="C121" s="2">
        <f>IF(Sheet1!E129="","",Sheet1!E129&amp;" "&amp;Sheet1!F129)</f>
      </c>
      <c r="D121" s="2">
        <f>IF(Sheet1!H129="","",IF(Sheet1!H129="女",2,1))</f>
      </c>
      <c r="E121" s="2">
        <f>IF(Sheet1!I129="","",VLOOKUP(Sheet1!I129,Sheet2!$E$2:$F$50,2,FALSE))</f>
      </c>
      <c r="F121" s="2">
        <f>IF(B121="","",Sheet1!$E$4)</f>
      </c>
      <c r="G121" s="2">
        <f>IF(Sheet1!B129="","",VALUE(Sheet1!B129))</f>
      </c>
      <c r="H121" s="2">
        <f>IF(Sheet1!J129="","",IF(VLOOKUP(Sheet1!J129,Sheet2!$A$2:$C$44,3,FALSE)&gt;=71,VLOOKUP(Sheet1!J129,Sheet2!$A$2:$C$44,2,FALSE)&amp;TEXT(Sheet1!L129,"00")&amp;TEXT(Sheet1!M129,"00"),VLOOKUP(Sheet1!J129,Sheet2!$A$2:$C$44,2,FALSE)&amp;TEXT(Sheet1!K129,"00")&amp;TEXT(Sheet1!L129,"00")&amp;IF(Sheet1!N129="手",TEXT(Sheet1!M129,"0"),TEXT(Sheet1!M129,"00"))))</f>
      </c>
      <c r="I121" s="2">
        <f>IF(Sheet1!O129="","",IF(VLOOKUP(Sheet1!O129,Sheet2!$A$2:$C$44,3,FALSE)&gt;=71,VLOOKUP(Sheet1!O129,Sheet2!$A$2:$C$44,2,FALSE)&amp;TEXT(Sheet1!Q129,"00")&amp;TEXT(Sheet1!R129,"00"),VLOOKUP(Sheet1!O129,Sheet2!$A$2:$C$44,2,FALSE)&amp;TEXT(Sheet1!P129,"00")&amp;TEXT(Sheet1!Q129,"00")&amp;IF(Sheet1!S129="手",TEXT(Sheet1!R129,"0"),TEXT(Sheet1!R129,"00"))))</f>
      </c>
      <c r="J121" s="2">
        <f>IF(Sheet1!T129="","",IF(VLOOKUP(Sheet1!T129,Sheet2!$A$2:$C$44,3,FALSE)&gt;=71,VLOOKUP(Sheet1!T129,Sheet2!$A$2:$C$44,2,FALSE)&amp;TEXT(Sheet1!V129,"00")&amp;TEXT(Sheet1!W129,"00"),VLOOKUP(Sheet1!T129,Sheet2!$A$2:$C$44,2,FALSE)&amp;TEXT(Sheet1!U129,"00")&amp;TEXT(Sheet1!V129,"00")&amp;IF(Sheet1!X129="手",TEXT(Sheet1!W129,"0"),TEXT(Sheet1!W129,"00"))))</f>
      </c>
      <c r="K121" s="2">
        <f>IF(Sheet1!AA129="","","●")</f>
      </c>
      <c r="L121" s="2">
        <f>IF(Sheet1!AB129="","","▲")</f>
      </c>
      <c r="M121" s="2">
        <f>IF(Sheet1!AC129="","","★")</f>
      </c>
      <c r="N121" s="2">
        <f>IF(Sheet1!AD129="","","▼")</f>
      </c>
      <c r="O121" s="2">
        <f>IF(Sheet1!AE129="","",Sheet1!AE129)</f>
      </c>
    </row>
    <row r="122" spans="1:15" s="2" customFormat="1" ht="13.5">
      <c r="A122" s="2">
        <f t="shared" si="1"/>
      </c>
      <c r="B122" s="2">
        <f>IF(Sheet1!C130="","",IF(Sheet1!Z130=2,Sheet1!C130&amp;"      "&amp;Sheet1!D130&amp;" "&amp;Sheet1!G130,IF(Sheet1!Z130=3,Sheet1!C130&amp;"    "&amp;Sheet1!D130&amp;" "&amp;Sheet1!G130,IF(Sheet1!Z130=4,Sheet1!C130&amp;"  "&amp;Sheet1!D130&amp;" "&amp;Sheet1!G130,IF(Sheet1!Z130&gt;=5,Sheet1!C130&amp;Sheet1!D130&amp;" "&amp;Sheet1!G130,"")))))</f>
      </c>
      <c r="C122" s="2">
        <f>IF(Sheet1!E130="","",Sheet1!E130&amp;" "&amp;Sheet1!F130)</f>
      </c>
      <c r="D122" s="2">
        <f>IF(Sheet1!H130="","",IF(Sheet1!H130="女",2,1))</f>
      </c>
      <c r="E122" s="2">
        <f>IF(Sheet1!I130="","",VLOOKUP(Sheet1!I130,Sheet2!$E$2:$F$50,2,FALSE))</f>
      </c>
      <c r="F122" s="2">
        <f>IF(B122="","",Sheet1!$E$4)</f>
      </c>
      <c r="G122" s="2">
        <f>IF(Sheet1!B130="","",VALUE(Sheet1!B130))</f>
      </c>
      <c r="H122" s="2">
        <f>IF(Sheet1!J130="","",IF(VLOOKUP(Sheet1!J130,Sheet2!$A$2:$C$44,3,FALSE)&gt;=71,VLOOKUP(Sheet1!J130,Sheet2!$A$2:$C$44,2,FALSE)&amp;TEXT(Sheet1!L130,"00")&amp;TEXT(Sheet1!M130,"00"),VLOOKUP(Sheet1!J130,Sheet2!$A$2:$C$44,2,FALSE)&amp;TEXT(Sheet1!K130,"00")&amp;TEXT(Sheet1!L130,"00")&amp;IF(Sheet1!N130="手",TEXT(Sheet1!M130,"0"),TEXT(Sheet1!M130,"00"))))</f>
      </c>
      <c r="I122" s="2">
        <f>IF(Sheet1!O130="","",IF(VLOOKUP(Sheet1!O130,Sheet2!$A$2:$C$44,3,FALSE)&gt;=71,VLOOKUP(Sheet1!O130,Sheet2!$A$2:$C$44,2,FALSE)&amp;TEXT(Sheet1!Q130,"00")&amp;TEXT(Sheet1!R130,"00"),VLOOKUP(Sheet1!O130,Sheet2!$A$2:$C$44,2,FALSE)&amp;TEXT(Sheet1!P130,"00")&amp;TEXT(Sheet1!Q130,"00")&amp;IF(Sheet1!S130="手",TEXT(Sheet1!R130,"0"),TEXT(Sheet1!R130,"00"))))</f>
      </c>
      <c r="J122" s="2">
        <f>IF(Sheet1!T130="","",IF(VLOOKUP(Sheet1!T130,Sheet2!$A$2:$C$44,3,FALSE)&gt;=71,VLOOKUP(Sheet1!T130,Sheet2!$A$2:$C$44,2,FALSE)&amp;TEXT(Sheet1!V130,"00")&amp;TEXT(Sheet1!W130,"00"),VLOOKUP(Sheet1!T130,Sheet2!$A$2:$C$44,2,FALSE)&amp;TEXT(Sheet1!U130,"00")&amp;TEXT(Sheet1!V130,"00")&amp;IF(Sheet1!X130="手",TEXT(Sheet1!W130,"0"),TEXT(Sheet1!W130,"00"))))</f>
      </c>
      <c r="K122" s="2">
        <f>IF(Sheet1!AA130="","","●")</f>
      </c>
      <c r="L122" s="2">
        <f>IF(Sheet1!AB130="","","▲")</f>
      </c>
      <c r="M122" s="2">
        <f>IF(Sheet1!AC130="","","★")</f>
      </c>
      <c r="N122" s="2">
        <f>IF(Sheet1!AD130="","","▼")</f>
      </c>
      <c r="O122" s="2">
        <f>IF(Sheet1!AE130="","",Sheet1!AE130)</f>
      </c>
    </row>
    <row r="123" ht="13.5">
      <c r="O123" s="2"/>
    </row>
    <row r="124" ht="13.5">
      <c r="O124" s="2"/>
    </row>
    <row r="125" ht="13.5">
      <c r="O125" s="2"/>
    </row>
    <row r="126" ht="13.5">
      <c r="O126" s="2"/>
    </row>
    <row r="127" ht="13.5">
      <c r="O127" s="2"/>
    </row>
    <row r="128" ht="13.5">
      <c r="O128" s="2"/>
    </row>
    <row r="129" ht="13.5">
      <c r="O129" s="2"/>
    </row>
    <row r="130" ht="13.5">
      <c r="O130" s="2"/>
    </row>
    <row r="131" ht="13.5">
      <c r="O131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HIMEJI</cp:lastModifiedBy>
  <cp:lastPrinted>2017-06-21T05:43:12Z</cp:lastPrinted>
  <dcterms:created xsi:type="dcterms:W3CDTF">2004-02-07T22:02:52Z</dcterms:created>
  <dcterms:modified xsi:type="dcterms:W3CDTF">2017-08-22T01:43:10Z</dcterms:modified>
  <cp:category/>
  <cp:version/>
  <cp:contentType/>
  <cp:contentStatus/>
</cp:coreProperties>
</file>