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495" windowWidth="11715" windowHeight="8865" firstSheet="1" activeTab="2"/>
  </bookViews>
  <sheets>
    <sheet name="注意事項" sheetId="1" state="hidden" r:id="rId1"/>
    <sheet name="男子申込" sheetId="2" r:id="rId2"/>
    <sheet name="女子申込" sheetId="3" r:id="rId3"/>
    <sheet name="jh_code" sheetId="4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'g_code'!$A$1:$C$51</definedName>
    <definedName name="gun">'[2]次年度一覧'!$F$6:$H$51</definedName>
    <definedName name="_xlnm.Print_Area" localSheetId="2">'女子申込'!$A$2:$N$92</definedName>
    <definedName name="_xlnm.Print_Area" localSheetId="1">'男子申込'!$A$2:$N$105</definedName>
    <definedName name="_xlnm.Print_Titles" localSheetId="2">'女子申込'!$2:$16</definedName>
    <definedName name="_xlnm.Print_Titles" localSheetId="1">'男子申込'!$4:$16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G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G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<sst xmlns="http://schemas.openxmlformats.org/spreadsheetml/2006/main" count="1629" uniqueCount="917">
  <si>
    <t>100m</t>
  </si>
  <si>
    <t>400m</t>
  </si>
  <si>
    <t>一般高校男子</t>
  </si>
  <si>
    <t>5000m</t>
  </si>
  <si>
    <t>110mH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</si>
  <si>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</si>
  <si>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</si>
  <si>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</si>
  <si>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</si>
  <si>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</si>
  <si>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</si>
  <si>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</si>
  <si>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</si>
  <si>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</si>
  <si>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</si>
  <si>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</si>
  <si>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コード</t>
  </si>
  <si>
    <t>中学校名</t>
  </si>
  <si>
    <t>育英中</t>
  </si>
  <si>
    <t>昭和中</t>
  </si>
  <si>
    <t>日新中</t>
  </si>
  <si>
    <t>明倫中</t>
  </si>
  <si>
    <t>城内中</t>
  </si>
  <si>
    <t>啓明中</t>
  </si>
  <si>
    <t>大庄東中</t>
  </si>
  <si>
    <t>小田北中</t>
  </si>
  <si>
    <t>小田南中</t>
  </si>
  <si>
    <t>若草中</t>
  </si>
  <si>
    <t>立花中</t>
  </si>
  <si>
    <t>塚口中</t>
  </si>
  <si>
    <t>園田中</t>
  </si>
  <si>
    <t>武庫中</t>
  </si>
  <si>
    <t>大城中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</si>
  <si>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</si>
  <si>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</si>
  <si>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</si>
  <si>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</si>
  <si>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</si>
  <si>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</si>
  <si>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</si>
  <si>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</si>
  <si>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</si>
  <si>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</si>
  <si>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</si>
  <si>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</si>
  <si>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</si>
  <si>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</si>
  <si>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</si>
  <si>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</si>
  <si>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</si>
  <si>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</si>
  <si>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</si>
  <si>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</si>
  <si>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</si>
  <si>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</si>
  <si>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</si>
  <si>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</si>
  <si>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</si>
  <si>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</si>
  <si>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</si>
  <si>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</si>
  <si>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</si>
  <si>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</si>
  <si>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</si>
  <si>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</si>
  <si>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</si>
  <si>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</si>
  <si>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</si>
  <si>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</si>
  <si>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</si>
  <si>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山手中</t>
  </si>
  <si>
    <t>潮見中</t>
  </si>
  <si>
    <t>甲南中</t>
  </si>
  <si>
    <t>芦屋大附属中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</si>
  <si>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</si>
  <si>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</si>
  <si>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</si>
  <si>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</si>
  <si>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</si>
  <si>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</si>
  <si>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</si>
  <si>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</si>
  <si>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光が丘中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</si>
  <si>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</si>
  <si>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</si>
  <si>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</si>
  <si>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</si>
  <si>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</si>
  <si>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</si>
  <si>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</si>
  <si>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</si>
  <si>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</si>
  <si>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</si>
  <si>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</si>
  <si>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</si>
  <si>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</si>
  <si>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</si>
  <si>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</si>
  <si>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</si>
  <si>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</si>
  <si>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</si>
  <si>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</si>
  <si>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</si>
  <si>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</si>
  <si>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</si>
  <si>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</si>
  <si>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</si>
  <si>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</si>
  <si>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</si>
  <si>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</si>
  <si>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</si>
  <si>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</si>
  <si>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</si>
  <si>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</si>
  <si>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</si>
  <si>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</si>
  <si>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</si>
  <si>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</si>
  <si>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</si>
  <si>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</si>
  <si>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</si>
  <si>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</si>
  <si>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港島中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</si>
  <si>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</si>
  <si>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</si>
  <si>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</si>
  <si>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</si>
  <si>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</si>
  <si>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</si>
  <si>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</si>
  <si>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</si>
  <si>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</si>
  <si>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</si>
  <si>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</si>
  <si>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</si>
  <si>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</si>
  <si>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</si>
  <si>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</si>
  <si>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</si>
  <si>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</si>
  <si>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</si>
  <si>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</si>
  <si>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</si>
  <si>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</si>
  <si>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</si>
  <si>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</si>
  <si>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</si>
  <si>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</si>
  <si>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</si>
  <si>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</si>
  <si>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</si>
  <si>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</si>
  <si>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</si>
  <si>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</si>
  <si>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</si>
  <si>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</si>
  <si>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</si>
  <si>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</si>
  <si>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</si>
  <si>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</si>
  <si>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</si>
  <si>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</si>
  <si>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</si>
  <si>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</si>
  <si>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</si>
  <si>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</si>
  <si>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</si>
  <si>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</si>
  <si>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</si>
  <si>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</si>
  <si>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</si>
  <si>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</si>
  <si>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</si>
  <si>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</si>
  <si>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</si>
  <si>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</si>
  <si>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</si>
  <si>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</si>
  <si>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</si>
  <si>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</si>
  <si>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</si>
  <si>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神大附住吉中</t>
  </si>
  <si>
    <t>甲南女中</t>
  </si>
  <si>
    <t>灘中</t>
  </si>
  <si>
    <t>六甲中</t>
  </si>
  <si>
    <t>松蔭中</t>
  </si>
  <si>
    <t>神戸山手女中</t>
  </si>
  <si>
    <t>親和中</t>
  </si>
  <si>
    <t>滝川中</t>
  </si>
  <si>
    <t>啓明女学院中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</si>
  <si>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</si>
  <si>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</si>
  <si>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</si>
  <si>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</si>
  <si>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</si>
  <si>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</si>
  <si>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</si>
  <si>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</si>
  <si>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</si>
  <si>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</si>
  <si>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</si>
  <si>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</si>
  <si>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</si>
  <si>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</si>
  <si>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</si>
  <si>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</si>
  <si>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</si>
  <si>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</si>
  <si>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</si>
  <si>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神大附明石中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</si>
  <si>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</si>
  <si>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</si>
  <si>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</si>
  <si>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</si>
  <si>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</si>
  <si>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</si>
  <si>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</si>
  <si>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</si>
  <si>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</si>
  <si>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</si>
  <si>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</si>
  <si>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</si>
  <si>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</si>
  <si>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</si>
  <si>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</si>
  <si>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</si>
  <si>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</si>
  <si>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</si>
  <si>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</si>
  <si>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</si>
  <si>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</si>
  <si>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</si>
  <si>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</si>
  <si>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</si>
  <si>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</si>
  <si>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</si>
  <si>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</si>
  <si>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</si>
  <si>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</si>
  <si>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</si>
  <si>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</si>
  <si>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</si>
  <si>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</si>
  <si>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</si>
  <si>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</si>
  <si>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</si>
  <si>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</si>
  <si>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</si>
  <si>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</si>
  <si>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</si>
  <si>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</si>
  <si>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</si>
  <si>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</si>
  <si>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</si>
  <si>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</si>
  <si>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</si>
  <si>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</si>
  <si>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</si>
  <si>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</si>
  <si>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</si>
  <si>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</si>
  <si>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広嶺中</t>
  </si>
  <si>
    <t>姫路高丘中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</si>
  <si>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</si>
  <si>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</si>
  <si>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</si>
  <si>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</si>
  <si>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</si>
  <si>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</si>
  <si>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</si>
  <si>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飾磨部中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</si>
  <si>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</si>
  <si>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</si>
  <si>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</si>
  <si>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</si>
  <si>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</si>
  <si>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</si>
  <si>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</si>
  <si>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</si>
  <si>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</si>
  <si>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</si>
  <si>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</si>
  <si>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</si>
  <si>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</si>
  <si>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</si>
  <si>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</si>
  <si>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</si>
  <si>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</si>
  <si>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</si>
  <si>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</si>
  <si>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</si>
  <si>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</si>
  <si>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</si>
  <si>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賢明女子中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</si>
  <si>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</si>
  <si>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</si>
  <si>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</si>
  <si>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</si>
  <si>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</si>
  <si>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</si>
  <si>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</si>
  <si>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</si>
  <si>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</si>
  <si>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</si>
  <si>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</si>
  <si>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</si>
  <si>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</si>
  <si>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</si>
  <si>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</si>
  <si>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</si>
  <si>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</si>
  <si>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</si>
  <si>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</si>
  <si>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</si>
  <si>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</si>
  <si>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</si>
  <si>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</si>
  <si>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</si>
  <si>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</si>
  <si>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</si>
  <si>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</si>
  <si>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</si>
  <si>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</si>
  <si>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</si>
  <si>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</si>
  <si>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</si>
  <si>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</si>
  <si>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</si>
  <si>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</si>
  <si>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</si>
  <si>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</si>
  <si>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</si>
  <si>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</si>
  <si>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</si>
  <si>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</si>
  <si>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</si>
  <si>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</si>
  <si>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</si>
  <si>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</si>
  <si>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</si>
  <si>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</si>
  <si>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</si>
  <si>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</si>
  <si>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</si>
  <si>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</si>
  <si>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</si>
  <si>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</si>
  <si>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</si>
  <si>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</si>
  <si>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</si>
  <si>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</si>
  <si>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</si>
  <si>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</si>
  <si>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</si>
  <si>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</si>
  <si>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</si>
  <si>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</si>
  <si>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</si>
  <si>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</si>
  <si>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</si>
  <si>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</si>
  <si>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</si>
  <si>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</si>
  <si>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</si>
  <si>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</si>
  <si>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</si>
  <si>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</si>
  <si>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</si>
  <si>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</si>
  <si>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</si>
  <si>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</si>
  <si>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</si>
  <si>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</si>
  <si>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</si>
  <si>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</si>
  <si>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</si>
  <si>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</si>
  <si>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</si>
  <si>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</si>
  <si>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</si>
  <si>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</si>
  <si>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</si>
  <si>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</si>
  <si>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</si>
  <si>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</si>
  <si>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</si>
  <si>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</si>
  <si>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</si>
  <si>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</si>
  <si>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</si>
  <si>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</si>
  <si>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</si>
  <si>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</si>
  <si>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</si>
  <si>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</si>
  <si>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</si>
  <si>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</si>
  <si>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</si>
  <si>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</si>
  <si>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</si>
  <si>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</si>
  <si>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</si>
  <si>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</si>
  <si>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</si>
  <si>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</si>
  <si>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</si>
  <si>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</si>
  <si>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</si>
  <si>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</si>
  <si>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</si>
  <si>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</si>
  <si>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</si>
  <si>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</si>
  <si>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00501</t>
  </si>
  <si>
    <t>00201</t>
  </si>
  <si>
    <t>01101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</si>
  <si>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</si>
  <si>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</si>
  <si>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</si>
  <si>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</si>
  <si>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</si>
  <si>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</si>
  <si>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</si>
  <si>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</si>
  <si>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</si>
  <si>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</si>
  <si>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</si>
  <si>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</si>
  <si>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</si>
  <si>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</si>
  <si>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赤穂市鷆和６１４－３</t>
  </si>
  <si>
    <t>〒678-0256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</si>
  <si>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</si>
  <si>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</si>
  <si>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</si>
  <si>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</si>
  <si>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</si>
  <si>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</si>
  <si>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</si>
  <si>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</si>
  <si>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</si>
  <si>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</si>
  <si>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</si>
  <si>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</si>
  <si>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</si>
  <si>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</si>
  <si>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</si>
  <si>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</si>
  <si>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</si>
  <si>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</si>
  <si>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</si>
  <si>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</si>
  <si>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</si>
  <si>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</si>
  <si>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</si>
  <si>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</si>
  <si>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</si>
  <si>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</si>
  <si>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</si>
  <si>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</si>
  <si>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</si>
  <si>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</si>
  <si>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</si>
  <si>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</si>
  <si>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</si>
  <si>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</si>
  <si>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</si>
  <si>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</si>
  <si>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</si>
  <si>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</si>
  <si>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</si>
  <si>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</si>
  <si>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</si>
  <si>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</si>
  <si>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</si>
  <si>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</si>
  <si>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</si>
  <si>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</si>
  <si>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</si>
  <si>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</si>
  <si>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</si>
  <si>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</si>
  <si>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</si>
  <si>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</si>
  <si>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</si>
  <si>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</si>
  <si>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</si>
  <si>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</si>
  <si>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</si>
  <si>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</si>
  <si>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</si>
  <si>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</si>
  <si>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</si>
  <si>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</si>
  <si>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</si>
  <si>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</si>
  <si>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</si>
  <si>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</si>
  <si>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</si>
  <si>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</si>
  <si>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</si>
  <si>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</si>
  <si>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</si>
  <si>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</si>
  <si>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</si>
  <si>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</si>
  <si>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</si>
  <si>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</si>
  <si>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</si>
  <si>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</si>
  <si>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</si>
  <si>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</si>
  <si>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</si>
  <si>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</si>
  <si>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</si>
  <si>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</si>
  <si>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</si>
  <si>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</si>
  <si>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</si>
  <si>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</si>
  <si>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</si>
  <si>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</si>
  <si>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</si>
  <si>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</si>
  <si>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</si>
  <si>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</si>
  <si>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</si>
  <si>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</si>
  <si>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</si>
  <si>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</si>
  <si>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</si>
  <si>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</si>
  <si>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</si>
  <si>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</si>
  <si>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</si>
  <si>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</si>
  <si>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</si>
  <si>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</si>
  <si>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</si>
  <si>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</si>
  <si>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</si>
  <si>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</si>
  <si>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</si>
  <si>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</si>
  <si>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</si>
  <si>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</si>
  <si>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</si>
  <si>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</si>
  <si>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</si>
  <si>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</si>
  <si>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</si>
  <si>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</si>
  <si>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</si>
  <si>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</si>
  <si>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</si>
  <si>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</si>
  <si>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</si>
  <si>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</si>
  <si>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</si>
  <si>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</si>
  <si>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</si>
  <si>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</si>
  <si>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</si>
  <si>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</si>
  <si>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</si>
  <si>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</si>
  <si>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</si>
  <si>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</si>
  <si>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</si>
  <si>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</si>
  <si>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</si>
  <si>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</si>
  <si>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</si>
  <si>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</si>
  <si>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</si>
  <si>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</si>
  <si>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</si>
  <si>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</si>
  <si>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</si>
  <si>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</si>
  <si>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</si>
  <si>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</si>
  <si>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</si>
  <si>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</si>
  <si>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</si>
  <si>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</si>
  <si>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</si>
  <si>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</si>
  <si>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</si>
  <si>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</si>
  <si>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</si>
  <si>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</si>
  <si>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</si>
  <si>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</si>
  <si>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</si>
  <si>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</si>
  <si>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</si>
  <si>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</si>
  <si>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</si>
  <si>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</si>
  <si>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</si>
  <si>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</si>
  <si>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日生第三高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</si>
  <si>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</si>
  <si>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</si>
  <si>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</si>
  <si>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</si>
  <si>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</si>
  <si>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</si>
  <si>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</si>
  <si>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</si>
  <si>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</si>
  <si>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</si>
  <si>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</si>
  <si>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</si>
  <si>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</si>
  <si>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</si>
  <si>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</si>
  <si>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</si>
  <si>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</si>
  <si>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</si>
  <si>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</si>
  <si>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</si>
  <si>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</si>
  <si>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</si>
  <si>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</si>
  <si>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</si>
  <si>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</si>
  <si>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</si>
  <si>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</si>
  <si>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</si>
  <si>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</si>
  <si>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</si>
  <si>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</si>
  <si>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</si>
  <si>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</si>
  <si>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</si>
  <si>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</si>
  <si>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</si>
  <si>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</si>
  <si>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</si>
  <si>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</si>
  <si>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</si>
  <si>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</si>
  <si>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</si>
  <si>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</si>
  <si>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</si>
  <si>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</si>
  <si>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</si>
  <si>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</si>
  <si>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</si>
  <si>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</si>
  <si>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</si>
  <si>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</si>
  <si>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</si>
  <si>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</si>
  <si>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</si>
  <si>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</si>
  <si>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</si>
  <si>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</si>
  <si>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4x100m</t>
  </si>
  <si>
    <t>4x100m</t>
  </si>
  <si>
    <t>db</t>
  </si>
  <si>
    <t>zk</t>
  </si>
  <si>
    <t>n1</t>
  </si>
  <si>
    <t>n2</t>
  </si>
  <si>
    <t>tm</t>
  </si>
  <si>
    <t>ｱｶｼｼ</t>
  </si>
  <si>
    <t>ﾋﾒｼﾞｼ</t>
  </si>
  <si>
    <t>ｱﾜｼﾞｼ</t>
  </si>
  <si>
    <t>MAT_Track&amp;Field_System_RellayCSV_縦形式</t>
  </si>
  <si>
    <t>100m</t>
  </si>
  <si>
    <t>4x100m</t>
  </si>
  <si>
    <t>db</t>
  </si>
  <si>
    <t>プログラム申込部数
(男女合計冊数)</t>
  </si>
  <si>
    <t>女子
一般高校</t>
  </si>
  <si>
    <t>女子
中学生</t>
  </si>
  <si>
    <t>女子
合計</t>
  </si>
  <si>
    <t>00201</t>
  </si>
  <si>
    <t>100m</t>
  </si>
  <si>
    <t>00205</t>
  </si>
  <si>
    <t>※メール送信の前によくチェックし、何度もメールを送信しないでください。</t>
  </si>
  <si>
    <t>07301</t>
  </si>
  <si>
    <t>神戸商高</t>
  </si>
  <si>
    <t>芦屋高</t>
  </si>
  <si>
    <t>尼崎東産双高</t>
  </si>
  <si>
    <t>須磨翔風高</t>
  </si>
  <si>
    <t>芦国中等高</t>
  </si>
  <si>
    <t>神戸高専</t>
  </si>
  <si>
    <t>明石高専</t>
  </si>
  <si>
    <t>県国際高</t>
  </si>
  <si>
    <t>神河中</t>
  </si>
  <si>
    <t>大岡学園高</t>
  </si>
  <si>
    <t>須磨翔風高</t>
  </si>
  <si>
    <t>芦国中等高</t>
  </si>
  <si>
    <t>芦屋学園高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</si>
  <si>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</si>
  <si>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</si>
  <si>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</si>
  <si>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</si>
  <si>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</si>
  <si>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</si>
  <si>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</si>
  <si>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</si>
  <si>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</si>
  <si>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</si>
  <si>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09301</t>
  </si>
  <si>
    <t>芦屋高</t>
  </si>
  <si>
    <t>山手高</t>
  </si>
  <si>
    <t>啓明高</t>
  </si>
  <si>
    <t>神戸商高</t>
  </si>
  <si>
    <t>神戸高専</t>
  </si>
  <si>
    <t>明石高専</t>
  </si>
  <si>
    <t>上ヶ原中</t>
  </si>
  <si>
    <t>南ひばりガ丘中</t>
  </si>
  <si>
    <t>須磨学園中</t>
  </si>
  <si>
    <t>芦屋国際中等</t>
  </si>
  <si>
    <t>尼崎双星高</t>
  </si>
  <si>
    <t>07105</t>
  </si>
  <si>
    <t>07105</t>
  </si>
  <si>
    <t>走高跳</t>
  </si>
  <si>
    <t>走幅跳</t>
  </si>
  <si>
    <t>第67回兵庫県民体育大会</t>
  </si>
  <si>
    <t>第66回兵庫県郡市区対抗陸上競技大会</t>
  </si>
  <si>
    <t>兵庫陸上競技協会　情報委員会　中川廣信</t>
  </si>
  <si>
    <t>平成25年4月1日(月)受付開始～11日(木）午後5:00必着</t>
  </si>
  <si>
    <t>明石</t>
  </si>
  <si>
    <t>淡路</t>
  </si>
  <si>
    <t>姫路</t>
  </si>
  <si>
    <t>明石</t>
  </si>
  <si>
    <t>姫路</t>
  </si>
  <si>
    <t>明石</t>
  </si>
  <si>
    <t>姫路</t>
  </si>
  <si>
    <t>地区名</t>
  </si>
  <si>
    <t>地区名</t>
  </si>
  <si>
    <t>地区
コード</t>
  </si>
  <si>
    <t>200m</t>
  </si>
  <si>
    <t>800m</t>
  </si>
  <si>
    <t>800m</t>
  </si>
  <si>
    <t>1500m</t>
  </si>
  <si>
    <t>走幅跳</t>
  </si>
  <si>
    <t>三段跳</t>
  </si>
  <si>
    <t>円盤投</t>
  </si>
  <si>
    <t>4x400m</t>
  </si>
  <si>
    <t>4x400m</t>
  </si>
  <si>
    <t>00301</t>
  </si>
  <si>
    <t>00601</t>
  </si>
  <si>
    <t>00801</t>
  </si>
  <si>
    <t>07401</t>
  </si>
  <si>
    <t>ジュニアA男子</t>
  </si>
  <si>
    <t>ジュニアB男子</t>
  </si>
  <si>
    <t>4x100m</t>
  </si>
  <si>
    <t>09605</t>
  </si>
  <si>
    <t>00206</t>
  </si>
  <si>
    <t>00806</t>
  </si>
  <si>
    <t>07106</t>
  </si>
  <si>
    <t>ジュニアA女子</t>
  </si>
  <si>
    <t>ジュニアB女子</t>
  </si>
  <si>
    <t>走高跳</t>
  </si>
  <si>
    <t>4x100m</t>
  </si>
  <si>
    <t>200m</t>
  </si>
  <si>
    <t>800m</t>
  </si>
  <si>
    <t>100mH</t>
  </si>
  <si>
    <t>00605</t>
  </si>
  <si>
    <t>07306</t>
  </si>
  <si>
    <t>00305</t>
  </si>
  <si>
    <t>04205</t>
  </si>
  <si>
    <t>07305</t>
  </si>
  <si>
    <t>08505</t>
  </si>
  <si>
    <t>08805</t>
  </si>
  <si>
    <t>01001</t>
  </si>
  <si>
    <t>08401</t>
  </si>
  <si>
    <t>08801</t>
  </si>
  <si>
    <t>00806</t>
  </si>
  <si>
    <t>01001</t>
  </si>
  <si>
    <t>00605</t>
  </si>
  <si>
    <t>00606</t>
  </si>
  <si>
    <t>高岡(姫路市)</t>
  </si>
  <si>
    <t>曽左(姫路市)</t>
  </si>
  <si>
    <t>青山(姫路市)</t>
  </si>
  <si>
    <t>城陽(姫路市)</t>
  </si>
  <si>
    <t>荒川(姫路市)</t>
  </si>
  <si>
    <t>糸引(姫路市)</t>
  </si>
  <si>
    <t>白浜(姫路市)</t>
  </si>
  <si>
    <t>妻鹿(姫路市)</t>
  </si>
  <si>
    <t>高浜(姫路市)</t>
  </si>
  <si>
    <t>英賀保(姫路市)</t>
  </si>
  <si>
    <t>広畑(姫路市)</t>
  </si>
  <si>
    <t>網干(姫路市)</t>
  </si>
  <si>
    <t>網干西(姫路市)</t>
  </si>
  <si>
    <t>勝原(姫路市)</t>
  </si>
  <si>
    <t>旭陽(姫路市)</t>
  </si>
  <si>
    <t>林田(姫路市)</t>
  </si>
  <si>
    <t>菅生(姫路市)</t>
  </si>
  <si>
    <t>香呂(姫路市)</t>
  </si>
  <si>
    <t>小学</t>
  </si>
  <si>
    <t>中学</t>
  </si>
  <si>
    <t>高校一般</t>
  </si>
  <si>
    <t>砥堀(姫路市)</t>
  </si>
  <si>
    <t>水上(姫路市)</t>
  </si>
  <si>
    <t>広峰(姫路市)</t>
  </si>
  <si>
    <t>城北(姫路市）</t>
  </si>
  <si>
    <t>野里(姫路市)</t>
  </si>
  <si>
    <t>城乾(姫路市)</t>
  </si>
  <si>
    <t>城西(姫路市)</t>
  </si>
  <si>
    <t>高岡西（姫路市）</t>
  </si>
  <si>
    <t>船場 (姫路市)</t>
  </si>
  <si>
    <t>飾磨(姫路市)</t>
  </si>
  <si>
    <t>津田(姫路市)</t>
  </si>
  <si>
    <t>八幡（姫路市）</t>
  </si>
  <si>
    <t>広畑第二(姫路市)</t>
  </si>
  <si>
    <t>大津(姫路市)</t>
  </si>
  <si>
    <t>南大津(姫路市)</t>
  </si>
  <si>
    <t>大津茂(姫路市)</t>
  </si>
  <si>
    <t>船津(姫路市)</t>
  </si>
  <si>
    <t>山田(姫路市)</t>
  </si>
  <si>
    <t>豊富（姫路市）</t>
  </si>
  <si>
    <t>谷外(姫路市)</t>
  </si>
  <si>
    <t>花田(姫路市)</t>
  </si>
  <si>
    <t>別所(姫路市)</t>
  </si>
  <si>
    <t>的形(姫路市）</t>
  </si>
  <si>
    <t>中寺(姫路市)</t>
  </si>
  <si>
    <t>安室RC(姫路市)</t>
  </si>
  <si>
    <t>香寺走友会Ｊｒ (姫路市)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</si>
  <si>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</si>
  <si>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</si>
  <si>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</si>
  <si>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</si>
  <si>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</si>
  <si>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</si>
  <si>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</si>
  <si>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</si>
  <si>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</si>
  <si>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</si>
  <si>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</si>
  <si>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</si>
  <si>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</si>
  <si>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</si>
  <si>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</si>
  <si>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</si>
  <si>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</si>
  <si>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</si>
  <si>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</si>
  <si>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</si>
  <si>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</si>
  <si>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</si>
  <si>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</si>
  <si>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</si>
  <si>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灘(南あわじ市)</t>
  </si>
  <si>
    <t>広田(南あわじ市)</t>
  </si>
  <si>
    <t>志筑(淡路市）</t>
  </si>
  <si>
    <t>佐野(淡路市）</t>
  </si>
  <si>
    <t>富島(淡路市）</t>
  </si>
  <si>
    <t>尾崎(淡路市）</t>
  </si>
  <si>
    <t>淡路陸上(淡路市)</t>
  </si>
  <si>
    <t>淡路ＡＣ（淡路市）</t>
  </si>
  <si>
    <t>明石(明石市)</t>
  </si>
  <si>
    <t>人丸（明石市）</t>
  </si>
  <si>
    <t>鳥羽(明石市)</t>
  </si>
  <si>
    <t>藤江(明石市)</t>
  </si>
  <si>
    <t>大久保(明石市)</t>
  </si>
  <si>
    <t>江井島(明石市)</t>
  </si>
  <si>
    <t>錦浦(明石市)</t>
  </si>
  <si>
    <t>二見(明石市)</t>
  </si>
  <si>
    <t>松が丘(明石市)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</si>
  <si>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</si>
  <si>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</si>
  <si>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</si>
  <si>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</si>
  <si>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</si>
  <si>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</si>
  <si>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和坂(明石市)</t>
  </si>
  <si>
    <t>二見西(明石市)</t>
  </si>
  <si>
    <t>大久保南(明石市)</t>
  </si>
  <si>
    <t>明石ＪＲＣ(明石市)</t>
  </si>
  <si>
    <t>800m</t>
  </si>
  <si>
    <t>800m</t>
  </si>
  <si>
    <t>08201</t>
  </si>
  <si>
    <t>08701</t>
  </si>
  <si>
    <t>09201</t>
  </si>
  <si>
    <t>一般
高校
ﾏﾈｰｼﾞｬｰ</t>
  </si>
  <si>
    <t>ｼﾞｭﾆｱA
ﾏﾈｰｼﾞｬｰ</t>
  </si>
  <si>
    <t>ｼﾞｭﾆｱB
ﾏﾈｰｼﾞｬｰ</t>
  </si>
  <si>
    <t>K1</t>
  </si>
  <si>
    <t>DB</t>
  </si>
  <si>
    <t>N1</t>
  </si>
  <si>
    <t>N2</t>
  </si>
  <si>
    <t>SX</t>
  </si>
  <si>
    <t>KC</t>
  </si>
  <si>
    <t>MC</t>
  </si>
  <si>
    <t>ZK</t>
  </si>
  <si>
    <t>S1</t>
  </si>
  <si>
    <t>ﾚｰﾝ
試技順</t>
  </si>
  <si>
    <t>DB</t>
  </si>
  <si>
    <t>N1</t>
  </si>
  <si>
    <t>N2</t>
  </si>
  <si>
    <t>SX</t>
  </si>
  <si>
    <t>KC</t>
  </si>
  <si>
    <t>MC</t>
  </si>
  <si>
    <t>ZK</t>
  </si>
  <si>
    <t>S1</t>
  </si>
  <si>
    <t>男子
400mR</t>
  </si>
  <si>
    <t>男子
1600m</t>
  </si>
  <si>
    <t>一宮(淡路市)</t>
  </si>
  <si>
    <t>育波(淡路市)</t>
  </si>
  <si>
    <t>110mH</t>
  </si>
  <si>
    <t>03401</t>
  </si>
  <si>
    <t>03401</t>
  </si>
  <si>
    <t>04401</t>
  </si>
  <si>
    <t>04401</t>
  </si>
  <si>
    <t>尼崎双星高</t>
  </si>
  <si>
    <t>朝霧（明石市）</t>
  </si>
  <si>
    <t>貴崎（明石市）</t>
  </si>
  <si>
    <t>　</t>
  </si>
  <si>
    <t>　　</t>
  </si>
  <si>
    <t>男子　第60回　明石・淡路・姫路対抗陸上競技大会</t>
  </si>
  <si>
    <t>女子　第60回　明石・淡路・姫路対抗陸上競技大会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</si>
</sst>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21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35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horizontal="center" vertical="center"/>
      <protection/>
    </xf>
    <xf numFmtId="0" fontId="7" fillId="3" borderId="47" xfId="0" applyFont="1" applyFill="1" applyBorder="1" applyAlignment="1">
      <alignment horizontal="center" vertical="center" shrinkToFit="1"/>
    </xf>
    <xf numFmtId="49" fontId="7" fillId="3" borderId="49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50" xfId="0" applyFont="1" applyBorder="1" applyAlignment="1" applyProtection="1">
      <alignment vertical="center"/>
      <protection/>
    </xf>
    <xf numFmtId="49" fontId="22" fillId="0" borderId="36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0" fontId="2" fillId="33" borderId="52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7" fillId="35" borderId="53" xfId="0" applyFont="1" applyFill="1" applyBorder="1" applyAlignment="1" applyProtection="1">
      <alignment horizontal="center" vertical="center"/>
      <protection/>
    </xf>
    <xf numFmtId="0" fontId="7" fillId="35" borderId="54" xfId="0" applyFont="1" applyFill="1" applyBorder="1" applyAlignment="1" applyProtection="1">
      <alignment horizontal="center" vertical="center"/>
      <protection/>
    </xf>
    <xf numFmtId="0" fontId="7" fillId="35" borderId="55" xfId="0" applyFont="1" applyFill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/>
      <protection/>
    </xf>
    <xf numFmtId="0" fontId="7" fillId="35" borderId="57" xfId="0" applyFont="1" applyFill="1" applyBorder="1" applyAlignment="1" applyProtection="1">
      <alignment horizontal="center" vertical="center"/>
      <protection/>
    </xf>
    <xf numFmtId="0" fontId="7" fillId="35" borderId="5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4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6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shrinkToFit="1"/>
    </xf>
    <xf numFmtId="0" fontId="8" fillId="36" borderId="61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49" fontId="22" fillId="0" borderId="36" xfId="0" applyNumberFormat="1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65" xfId="0" applyFont="1" applyBorder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/>
    </xf>
    <xf numFmtId="5" fontId="17" fillId="0" borderId="0" xfId="0" applyNumberFormat="1" applyFont="1" applyBorder="1" applyAlignment="1" applyProtection="1">
      <alignment horizontal="center" vertical="center" shrinkToFit="1"/>
      <protection/>
    </xf>
    <xf numFmtId="5" fontId="17" fillId="0" borderId="70" xfId="0" applyNumberFormat="1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5" fontId="17" fillId="0" borderId="68" xfId="0" applyNumberFormat="1" applyFont="1" applyBorder="1" applyAlignment="1" applyProtection="1">
      <alignment horizontal="center" vertical="center" shrinkToFit="1"/>
      <protection/>
    </xf>
    <xf numFmtId="5" fontId="17" fillId="0" borderId="69" xfId="0" applyNumberFormat="1" applyFont="1" applyBorder="1" applyAlignment="1" applyProtection="1">
      <alignment horizontal="center" vertical="center" shrinkToFi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5" fontId="16" fillId="0" borderId="0" xfId="0" applyNumberFormat="1" applyFont="1" applyBorder="1" applyAlignment="1" applyProtection="1">
      <alignment horizontal="center" vertical="center"/>
      <protection/>
    </xf>
    <xf numFmtId="49" fontId="17" fillId="0" borderId="76" xfId="0" applyNumberFormat="1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left" vertical="center" indent="2"/>
      <protection locked="0"/>
    </xf>
    <xf numFmtId="0" fontId="17" fillId="0" borderId="77" xfId="0" applyFont="1" applyBorder="1" applyAlignment="1" applyProtection="1">
      <alignment horizontal="left" vertical="center" indent="2"/>
      <protection locked="0"/>
    </xf>
    <xf numFmtId="0" fontId="17" fillId="0" borderId="69" xfId="0" applyFont="1" applyBorder="1" applyAlignment="1" applyProtection="1">
      <alignment horizontal="left" vertical="center" indent="2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Alignment="1" applyProtection="1">
      <alignment horizontal="center" vertical="center"/>
      <protection locked="0"/>
    </xf>
    <xf numFmtId="0" fontId="16" fillId="0" borderId="8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7" fillId="3" borderId="17" xfId="0" applyFont="1" applyFill="1" applyBorder="1" applyAlignment="1" applyProtection="1">
      <alignment horizontal="center" vertical="center"/>
      <protection/>
    </xf>
    <xf numFmtId="0" fontId="7" fillId="3" borderId="16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5" fontId="16" fillId="0" borderId="70" xfId="0" applyNumberFormat="1" applyFont="1" applyBorder="1" applyAlignment="1" applyProtection="1">
      <alignment horizontal="center" vertical="center"/>
      <protection/>
    </xf>
    <xf numFmtId="5" fontId="16" fillId="0" borderId="50" xfId="0" applyNumberFormat="1" applyFont="1" applyBorder="1" applyAlignment="1" applyProtection="1">
      <alignment horizontal="center" vertical="center"/>
      <protection/>
    </xf>
    <xf numFmtId="5" fontId="16" fillId="0" borderId="67" xfId="0" applyNumberFormat="1" applyFont="1" applyBorder="1" applyAlignment="1" applyProtection="1">
      <alignment horizontal="center" vertical="center"/>
      <protection/>
    </xf>
    <xf numFmtId="0" fontId="16" fillId="0" borderId="82" xfId="0" applyFont="1" applyBorder="1" applyAlignment="1" applyProtection="1">
      <alignment horizontal="center" vertical="center"/>
      <protection locked="0"/>
    </xf>
    <xf numFmtId="0" fontId="16" fillId="0" borderId="83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/>
    </xf>
    <xf numFmtId="0" fontId="16" fillId="0" borderId="79" xfId="0" applyFont="1" applyBorder="1" applyAlignment="1" applyProtection="1">
      <alignment horizontal="center" vertical="center"/>
      <protection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7" fillId="0" borderId="82" xfId="0" applyNumberFormat="1" applyFont="1" applyBorder="1" applyAlignment="1" applyProtection="1">
      <alignment horizontal="center" vertical="center"/>
      <protection/>
    </xf>
    <xf numFmtId="0" fontId="17" fillId="0" borderId="86" xfId="0" applyNumberFormat="1" applyFont="1" applyBorder="1" applyAlignment="1" applyProtection="1">
      <alignment horizontal="center" vertical="center"/>
      <protection/>
    </xf>
    <xf numFmtId="0" fontId="17" fillId="0" borderId="85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6" fillId="0" borderId="73" xfId="0" applyFont="1" applyBorder="1" applyAlignment="1" applyProtection="1">
      <alignment horizontal="center" vertical="center"/>
      <protection/>
    </xf>
    <xf numFmtId="0" fontId="17" fillId="0" borderId="68" xfId="0" applyFont="1" applyBorder="1" applyAlignment="1" applyProtection="1">
      <alignment horizontal="left" vertical="center" indent="2"/>
      <protection/>
    </xf>
    <xf numFmtId="0" fontId="17" fillId="0" borderId="77" xfId="0" applyFont="1" applyBorder="1" applyAlignment="1" applyProtection="1">
      <alignment horizontal="left" vertical="center" indent="2"/>
      <protection/>
    </xf>
    <xf numFmtId="0" fontId="17" fillId="0" borderId="69" xfId="0" applyFont="1" applyBorder="1" applyAlignment="1" applyProtection="1">
      <alignment horizontal="left" vertical="center" indent="2"/>
      <protection/>
    </xf>
    <xf numFmtId="0" fontId="20" fillId="0" borderId="4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21"/>
  <sheetViews>
    <sheetView showGridLines="0" showRowColHeaders="0" zoomScalePageLayoutView="0" workbookViewId="0" topLeftCell="A1">
      <selection activeCell="C21" sqref="C21:K21"/>
    </sheetView>
  </sheetViews>
  <sheetFormatPr defaultColWidth="9.00390625" defaultRowHeight="13.5"/>
  <sheetData>
    <row r="2" spans="1:9" ht="28.5">
      <c r="A2" s="284" t="s">
        <v>722</v>
      </c>
      <c r="B2" s="284"/>
      <c r="C2" s="284"/>
      <c r="D2" s="284"/>
      <c r="E2" s="284"/>
      <c r="F2" s="284"/>
      <c r="G2" s="284"/>
      <c r="H2" s="284"/>
      <c r="I2" s="284"/>
    </row>
    <row r="3" spans="1:9" ht="21">
      <c r="A3" s="285" t="s">
        <v>723</v>
      </c>
      <c r="B3" s="285"/>
      <c r="C3" s="285"/>
      <c r="D3" s="285"/>
      <c r="E3" s="285"/>
      <c r="F3" s="285"/>
      <c r="G3" s="285"/>
      <c r="H3" s="285"/>
      <c r="I3" s="285"/>
    </row>
    <row r="5" spans="1:9" ht="24">
      <c r="A5" s="286" t="s">
        <v>437</v>
      </c>
      <c r="B5" s="286"/>
      <c r="C5" s="286"/>
      <c r="D5" s="286"/>
      <c r="E5" s="286"/>
      <c r="F5" s="286"/>
      <c r="G5" s="286"/>
      <c r="H5" s="286"/>
      <c r="I5" s="286"/>
    </row>
    <row r="6" spans="1:9" ht="24">
      <c r="A6" s="286" t="s">
        <v>436</v>
      </c>
      <c r="B6" s="286"/>
      <c r="C6" s="286"/>
      <c r="D6" s="286"/>
      <c r="E6" s="286"/>
      <c r="F6" s="286"/>
      <c r="G6" s="286"/>
      <c r="H6" s="286"/>
      <c r="I6" s="286"/>
    </row>
    <row r="8" ht="21">
      <c r="B8" s="17" t="s">
        <v>435</v>
      </c>
    </row>
    <row r="9" ht="21">
      <c r="B9" s="17" t="s">
        <v>434</v>
      </c>
    </row>
    <row r="10" ht="21">
      <c r="B10" s="17" t="s">
        <v>433</v>
      </c>
    </row>
    <row r="11" spans="3:4" ht="18.75">
      <c r="C11" s="16" t="s">
        <v>432</v>
      </c>
      <c r="D11" s="16" t="s">
        <v>431</v>
      </c>
    </row>
    <row r="12" ht="18.75">
      <c r="D12" s="16" t="s">
        <v>430</v>
      </c>
    </row>
    <row r="13" ht="19.5" thickBot="1">
      <c r="D13" s="16" t="s">
        <v>724</v>
      </c>
    </row>
    <row r="14" spans="3:11" ht="24.75" thickBot="1">
      <c r="C14" s="281" t="s">
        <v>725</v>
      </c>
      <c r="D14" s="282"/>
      <c r="E14" s="282"/>
      <c r="F14" s="282"/>
      <c r="G14" s="282"/>
      <c r="H14" s="282"/>
      <c r="I14" s="282"/>
      <c r="J14" s="282"/>
      <c r="K14" s="283"/>
    </row>
    <row r="15" ht="21">
      <c r="B15" s="17" t="s">
        <v>429</v>
      </c>
    </row>
    <row r="16" ht="17.25">
      <c r="B16" s="18" t="s">
        <v>681</v>
      </c>
    </row>
    <row r="17" ht="17.25">
      <c r="B17" s="18" t="s">
        <v>455</v>
      </c>
    </row>
    <row r="18" spans="2:5" ht="24">
      <c r="B18" s="16"/>
      <c r="C18" s="16" t="s">
        <v>428</v>
      </c>
      <c r="E18" s="15" t="s">
        <v>438</v>
      </c>
    </row>
    <row r="19" spans="2:7" ht="13.5" customHeight="1">
      <c r="B19" s="16"/>
      <c r="C19" s="16"/>
      <c r="E19" s="15"/>
      <c r="G19" t="s">
        <v>427</v>
      </c>
    </row>
    <row r="20" spans="3:5" ht="24.75" thickBot="1">
      <c r="C20" s="16" t="s">
        <v>426</v>
      </c>
      <c r="E20" s="15" t="s">
        <v>425</v>
      </c>
    </row>
    <row r="21" spans="3:11" ht="24.75" thickBot="1">
      <c r="C21" s="281" t="s">
        <v>725</v>
      </c>
      <c r="D21" s="282"/>
      <c r="E21" s="282"/>
      <c r="F21" s="282"/>
      <c r="G21" s="282"/>
      <c r="H21" s="282"/>
      <c r="I21" s="282"/>
      <c r="J21" s="282"/>
      <c r="K21" s="283"/>
    </row>
  </sheetData>
  <sheetProtection password="CD83" sheet="1" objects="1" scenarios="1" selectLockedCells="1"/>
  <mergeCells count="6">
    <mergeCell ref="C21:K21"/>
    <mergeCell ref="C14:K14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18"/>
  <sheetViews>
    <sheetView view="pageBreakPreview" zoomScale="70" zoomScaleSheetLayoutView="70" zoomScalePageLayoutView="0" workbookViewId="0" topLeftCell="A1">
      <selection activeCell="L98" sqref="L98:M100"/>
    </sheetView>
  </sheetViews>
  <sheetFormatPr defaultColWidth="9.00390625" defaultRowHeight="13.5"/>
  <cols>
    <col min="1" max="1" width="9.00390625" style="88" customWidth="1"/>
    <col min="2" max="2" width="6.625" style="88" customWidth="1"/>
    <col min="3" max="7" width="9.00390625" style="88" customWidth="1"/>
    <col min="8" max="8" width="5.50390625" style="88" bestFit="1" customWidth="1"/>
    <col min="9" max="9" width="13.875" style="88" bestFit="1" customWidth="1"/>
    <col min="10" max="10" width="13.875" style="88" customWidth="1"/>
    <col min="11" max="13" width="9.00390625" style="88" customWidth="1"/>
    <col min="14" max="14" width="6.625" style="88" customWidth="1"/>
    <col min="15" max="15" width="9.00390625" style="88" customWidth="1"/>
    <col min="16" max="16" width="8.50390625" style="88" bestFit="1" customWidth="1"/>
    <col min="17" max="17" width="10.50390625" style="88" bestFit="1" customWidth="1"/>
    <col min="18" max="18" width="13.875" style="88" bestFit="1" customWidth="1"/>
    <col min="19" max="19" width="11.25390625" style="88" bestFit="1" customWidth="1"/>
    <col min="20" max="20" width="3.50390625" style="88" bestFit="1" customWidth="1"/>
    <col min="21" max="21" width="8.50390625" style="88" bestFit="1" customWidth="1"/>
    <col min="22" max="22" width="11.625" style="88" bestFit="1" customWidth="1"/>
    <col min="23" max="23" width="5.50390625" style="88" bestFit="1" customWidth="1"/>
    <col min="24" max="24" width="15.00390625" style="88" bestFit="1" customWidth="1"/>
    <col min="25" max="25" width="4.50390625" style="88" bestFit="1" customWidth="1"/>
    <col min="26" max="16384" width="9.00390625" style="88" customWidth="1"/>
  </cols>
  <sheetData>
    <row r="1" spans="1:14" ht="49.5" customHeight="1">
      <c r="A1" s="349" t="s">
        <v>439</v>
      </c>
      <c r="B1" s="349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15" customHeight="1">
      <c r="A2" s="287" t="s">
        <v>440</v>
      </c>
      <c r="B2" s="287"/>
      <c r="C2" s="287"/>
      <c r="M2" s="351" t="s">
        <v>441</v>
      </c>
      <c r="N2" s="351"/>
    </row>
    <row r="3" spans="1:3" ht="15" customHeight="1">
      <c r="A3" s="289" t="s">
        <v>442</v>
      </c>
      <c r="B3" s="289"/>
      <c r="C3" s="289"/>
    </row>
    <row r="4" spans="1:3" ht="45" customHeight="1">
      <c r="A4" s="333"/>
      <c r="B4" s="333"/>
      <c r="C4" s="333"/>
    </row>
    <row r="5" spans="1:14" ht="26.25">
      <c r="A5" s="352" t="s">
        <v>915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4" ht="26.25">
      <c r="A6" s="352" t="s">
        <v>443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ht="14.25"/>
    <row r="8" spans="1:15" ht="36" customHeight="1">
      <c r="A8" s="328" t="s">
        <v>735</v>
      </c>
      <c r="B8" s="328"/>
      <c r="C8" s="328"/>
      <c r="D8" s="331">
        <f>IF(H8="","",VLOOKUP(H8,g_code!$A$2:$B$51,2,FALSE))</f>
        <v>58</v>
      </c>
      <c r="E8" s="332"/>
      <c r="F8" s="333" t="s">
        <v>734</v>
      </c>
      <c r="G8" s="333"/>
      <c r="H8" s="330" t="s">
        <v>726</v>
      </c>
      <c r="I8" s="330"/>
      <c r="J8" s="330"/>
      <c r="K8" s="330"/>
      <c r="O8" s="249">
        <v>3</v>
      </c>
    </row>
    <row r="9" spans="1:14" ht="13.5" customHeight="1">
      <c r="A9" s="290" t="s">
        <v>446</v>
      </c>
      <c r="B9" s="291"/>
      <c r="C9" s="334" t="s">
        <v>8</v>
      </c>
      <c r="D9" s="320"/>
      <c r="E9" s="320" t="s">
        <v>9</v>
      </c>
      <c r="F9" s="320"/>
      <c r="G9" s="89" t="s">
        <v>447</v>
      </c>
      <c r="H9" s="348" t="s">
        <v>451</v>
      </c>
      <c r="I9" s="348"/>
      <c r="J9" s="348"/>
      <c r="K9" s="348"/>
      <c r="L9" s="348" t="s">
        <v>448</v>
      </c>
      <c r="M9" s="348"/>
      <c r="N9" s="348"/>
    </row>
    <row r="10" spans="1:14" ht="36" customHeight="1">
      <c r="A10" s="292"/>
      <c r="B10" s="293"/>
      <c r="C10" s="340"/>
      <c r="D10" s="341"/>
      <c r="E10" s="323"/>
      <c r="F10" s="323"/>
      <c r="G10" s="90"/>
      <c r="H10" s="336"/>
      <c r="I10" s="336"/>
      <c r="J10" s="336"/>
      <c r="K10" s="336"/>
      <c r="L10" s="336"/>
      <c r="M10" s="336"/>
      <c r="N10" s="336"/>
    </row>
    <row r="11" spans="1:14" ht="36" customHeight="1">
      <c r="A11" s="294" t="s">
        <v>449</v>
      </c>
      <c r="B11" s="295"/>
      <c r="C11" s="337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9"/>
    </row>
    <row r="13" spans="1:14" ht="13.5" customHeight="1">
      <c r="A13" s="296" t="s">
        <v>450</v>
      </c>
      <c r="B13" s="297"/>
      <c r="C13" s="334" t="s">
        <v>8</v>
      </c>
      <c r="D13" s="320"/>
      <c r="E13" s="320" t="s">
        <v>9</v>
      </c>
      <c r="F13" s="321"/>
      <c r="G13" s="300" t="s">
        <v>880</v>
      </c>
      <c r="H13" s="334" t="s">
        <v>8</v>
      </c>
      <c r="I13" s="320"/>
      <c r="J13" s="320" t="s">
        <v>9</v>
      </c>
      <c r="K13" s="321"/>
      <c r="L13" s="326"/>
      <c r="M13" s="335"/>
      <c r="N13" s="335"/>
    </row>
    <row r="14" spans="1:14" ht="36" customHeight="1">
      <c r="A14" s="298"/>
      <c r="B14" s="299"/>
      <c r="C14" s="340"/>
      <c r="D14" s="341"/>
      <c r="E14" s="341"/>
      <c r="F14" s="342"/>
      <c r="G14" s="289"/>
      <c r="H14" s="322"/>
      <c r="I14" s="323"/>
      <c r="J14" s="323"/>
      <c r="K14" s="343"/>
      <c r="L14" s="327"/>
      <c r="M14" s="335"/>
      <c r="N14" s="335"/>
    </row>
    <row r="15" spans="1:14" ht="13.5" customHeight="1">
      <c r="A15" s="290" t="s">
        <v>881</v>
      </c>
      <c r="B15" s="291"/>
      <c r="C15" s="334" t="s">
        <v>8</v>
      </c>
      <c r="D15" s="320"/>
      <c r="E15" s="320" t="s">
        <v>9</v>
      </c>
      <c r="F15" s="321"/>
      <c r="G15" s="300" t="s">
        <v>882</v>
      </c>
      <c r="H15" s="334" t="s">
        <v>8</v>
      </c>
      <c r="I15" s="320"/>
      <c r="J15" s="320" t="s">
        <v>9</v>
      </c>
      <c r="K15" s="321"/>
      <c r="L15" s="326"/>
      <c r="M15" s="335"/>
      <c r="N15" s="335"/>
    </row>
    <row r="16" spans="1:14" ht="36" customHeight="1">
      <c r="A16" s="292"/>
      <c r="B16" s="293"/>
      <c r="C16" s="340"/>
      <c r="D16" s="341"/>
      <c r="E16" s="341"/>
      <c r="F16" s="342"/>
      <c r="G16" s="289"/>
      <c r="H16" s="322"/>
      <c r="I16" s="323"/>
      <c r="J16" s="323"/>
      <c r="K16" s="343"/>
      <c r="L16" s="327"/>
      <c r="M16" s="335"/>
      <c r="N16" s="335"/>
    </row>
    <row r="17" spans="1:14" ht="36" customHeight="1" hidden="1">
      <c r="A17" s="328" t="s">
        <v>674</v>
      </c>
      <c r="B17" s="328"/>
      <c r="C17" s="333"/>
      <c r="D17" s="333"/>
      <c r="E17" s="344"/>
      <c r="F17" s="344"/>
      <c r="G17" s="312" t="s">
        <v>654</v>
      </c>
      <c r="H17" s="313"/>
      <c r="I17" s="28">
        <f>COUNTIF(N23:N63,1)+COUNTIF(N23:N63,2)/2+COUNTIF(N23:N63,3)/3</f>
        <v>0</v>
      </c>
      <c r="J17" s="307" t="s">
        <v>655</v>
      </c>
      <c r="K17" s="309">
        <f>COUNTIF(N67:N89,1)+COUNTIF(N67:N89,2)/2+COUNTIF(N67:N89,3)/3</f>
        <v>0</v>
      </c>
      <c r="L17" s="311"/>
      <c r="M17" s="329" t="s">
        <v>656</v>
      </c>
      <c r="N17" s="240">
        <f>I17+K17</f>
        <v>0</v>
      </c>
    </row>
    <row r="18" spans="3:14" ht="36" customHeight="1" hidden="1">
      <c r="C18" s="91"/>
      <c r="D18" s="91"/>
      <c r="E18" s="324">
        <f>E17*500</f>
        <v>0</v>
      </c>
      <c r="F18" s="325"/>
      <c r="G18" s="314"/>
      <c r="H18" s="315"/>
      <c r="I18" s="92">
        <f>I17*1300</f>
        <v>0</v>
      </c>
      <c r="J18" s="308"/>
      <c r="K18" s="306">
        <f>K17*1100</f>
        <v>0</v>
      </c>
      <c r="L18" s="306"/>
      <c r="M18" s="308"/>
      <c r="N18" s="93">
        <f>I18+K18</f>
        <v>0</v>
      </c>
    </row>
    <row r="19" spans="1:14" ht="36" customHeight="1" hidden="1">
      <c r="A19" s="94"/>
      <c r="B19" s="94"/>
      <c r="C19" s="94"/>
      <c r="D19" s="94"/>
      <c r="E19" s="318"/>
      <c r="F19" s="319"/>
      <c r="G19" s="312" t="s">
        <v>675</v>
      </c>
      <c r="H19" s="313"/>
      <c r="I19" s="28">
        <f>'女子申込'!I15</f>
        <v>0</v>
      </c>
      <c r="J19" s="307" t="s">
        <v>676</v>
      </c>
      <c r="K19" s="309">
        <f>'女子申込'!K15</f>
        <v>0</v>
      </c>
      <c r="L19" s="310"/>
      <c r="M19" s="307" t="s">
        <v>677</v>
      </c>
      <c r="N19" s="28">
        <f>I19+K19</f>
        <v>0</v>
      </c>
    </row>
    <row r="20" spans="3:14" ht="36" customHeight="1" hidden="1">
      <c r="C20" s="238"/>
      <c r="D20" s="238"/>
      <c r="E20" s="316"/>
      <c r="F20" s="317"/>
      <c r="G20" s="314"/>
      <c r="H20" s="315"/>
      <c r="I20" s="92">
        <f>I19*1300</f>
        <v>0</v>
      </c>
      <c r="J20" s="308"/>
      <c r="K20" s="306">
        <f>K19*1100</f>
        <v>0</v>
      </c>
      <c r="L20" s="306"/>
      <c r="M20" s="308"/>
      <c r="N20" s="93">
        <f>I20+K20</f>
        <v>0</v>
      </c>
    </row>
    <row r="21" spans="1:17" ht="27.75" customHeight="1">
      <c r="A21" s="238" t="s">
        <v>2</v>
      </c>
      <c r="B21" s="238"/>
      <c r="C21" s="239"/>
      <c r="D21" s="239"/>
      <c r="K21" s="345" t="s">
        <v>452</v>
      </c>
      <c r="L21" s="346"/>
      <c r="M21" s="347"/>
      <c r="N21" s="158" t="s">
        <v>454</v>
      </c>
      <c r="Q21" s="88" t="s">
        <v>657</v>
      </c>
    </row>
    <row r="22" spans="1:25" ht="27">
      <c r="A22" s="152"/>
      <c r="B22" s="257" t="s">
        <v>892</v>
      </c>
      <c r="C22" s="153" t="s">
        <v>7</v>
      </c>
      <c r="D22" s="153" t="s">
        <v>8</v>
      </c>
      <c r="E22" s="153" t="s">
        <v>9</v>
      </c>
      <c r="F22" s="153" t="s">
        <v>408</v>
      </c>
      <c r="G22" s="153" t="s">
        <v>409</v>
      </c>
      <c r="H22" s="153" t="s">
        <v>10</v>
      </c>
      <c r="I22" s="153" t="s">
        <v>652</v>
      </c>
      <c r="J22" s="154" t="s">
        <v>653</v>
      </c>
      <c r="K22" s="155" t="s">
        <v>13</v>
      </c>
      <c r="L22" s="155" t="s">
        <v>410</v>
      </c>
      <c r="M22" s="156" t="s">
        <v>411</v>
      </c>
      <c r="N22" s="157" t="s">
        <v>453</v>
      </c>
      <c r="O22" s="88" t="s">
        <v>424</v>
      </c>
      <c r="P22" s="88" t="s">
        <v>423</v>
      </c>
      <c r="Q22" s="121" t="s">
        <v>884</v>
      </c>
      <c r="R22" s="122" t="s">
        <v>885</v>
      </c>
      <c r="S22" s="122" t="s">
        <v>886</v>
      </c>
      <c r="T22" s="122" t="s">
        <v>887</v>
      </c>
      <c r="U22" s="122" t="s">
        <v>888</v>
      </c>
      <c r="V22" s="122" t="s">
        <v>889</v>
      </c>
      <c r="W22" s="122" t="s">
        <v>890</v>
      </c>
      <c r="X22" s="123" t="s">
        <v>891</v>
      </c>
      <c r="Y22" s="123" t="s">
        <v>883</v>
      </c>
    </row>
    <row r="23" spans="1:27" ht="18" customHeight="1">
      <c r="A23" s="159" t="s">
        <v>0</v>
      </c>
      <c r="B23" s="250">
        <f>Z23</f>
        <v>4</v>
      </c>
      <c r="C23" s="96"/>
      <c r="D23" s="96"/>
      <c r="E23" s="96"/>
      <c r="F23" s="96"/>
      <c r="G23" s="96"/>
      <c r="H23" s="97"/>
      <c r="I23" s="96"/>
      <c r="J23" s="96"/>
      <c r="K23" s="164"/>
      <c r="L23" s="106"/>
      <c r="M23" s="107"/>
      <c r="N23" s="166">
        <f aca="true" t="shared" si="0" ref="N23:N45">IF(R23="","",COUNTIF($R$23:$R$63,R23))</f>
      </c>
      <c r="O23" s="124" t="s">
        <v>414</v>
      </c>
      <c r="P23" s="125">
        <f>IF(D23="","","0"&amp;RIGHT(FIXED(K23/100,2),2)&amp;RIGHT(FIXED(L23/100,2),2)&amp;IF(LENB(M23)=1,RIGHT(FIXED(M23/10,1),1),RIGHT(FIXED(M23/100,2),2)))</f>
      </c>
      <c r="Q23" s="126">
        <f>IF(D23="","",IF(J23&lt;&gt;"",128000000+U23*10000+C23,100000000+V23*100+VALUE(RIGHT(W23,2))))</f>
      </c>
      <c r="R23" s="127">
        <f>IF(D23="","",IF(LENB(D23)+LENB(E23)&gt;=10,D23&amp;E23,IF(LENB(D23)+LENB(E23)&gt;=8,D23&amp;"  "&amp;E23,IF(LENB(D23)+LENB(E23)&gt;=6,D23&amp;"    "&amp;E23,D23&amp;"      "&amp;E23)))&amp;IF(H23="","",IF(LENB(H23)&gt;=2,H23," "&amp;H23)))</f>
      </c>
      <c r="S23" s="128">
        <f>IF(AND(F23="",G23=""),"",F23&amp;" "&amp;G23)</f>
      </c>
      <c r="T23" s="128">
        <f>IF(D23="","",1)</f>
      </c>
      <c r="U23" s="129">
        <f>IF(D23="","",$D$8)</f>
      </c>
      <c r="V23" s="130">
        <f>IF(D23="","",IF(J23&lt;&gt;"",J23,VLOOKUP(I23,jh_code!$E$2:$F$210,2,FALSE)))</f>
      </c>
      <c r="W23" s="130">
        <f>IF(C23="","",C23)</f>
      </c>
      <c r="X23" s="131">
        <f aca="true" t="shared" si="1" ref="X23:X51">IF(P23="","",O23&amp;" "&amp;P23)</f>
      </c>
      <c r="Y23" s="131">
        <f>IF(P23="","",100+Z23)</f>
      </c>
      <c r="Z23" s="88">
        <f>$O$8+AA23</f>
        <v>4</v>
      </c>
      <c r="AA23" s="88">
        <v>1</v>
      </c>
    </row>
    <row r="24" spans="1:27" ht="18" customHeight="1">
      <c r="A24" s="160" t="s">
        <v>0</v>
      </c>
      <c r="B24" s="251">
        <f aca="true" t="shared" si="2" ref="B24:B51">Z24</f>
        <v>7</v>
      </c>
      <c r="C24" s="98"/>
      <c r="D24" s="98"/>
      <c r="E24" s="98"/>
      <c r="F24" s="98"/>
      <c r="G24" s="98"/>
      <c r="H24" s="99"/>
      <c r="I24" s="98"/>
      <c r="J24" s="98"/>
      <c r="K24" s="165"/>
      <c r="L24" s="108"/>
      <c r="M24" s="109"/>
      <c r="N24" s="167">
        <f t="shared" si="0"/>
      </c>
      <c r="O24" s="124" t="s">
        <v>414</v>
      </c>
      <c r="P24" s="125">
        <f aca="true" t="shared" si="3" ref="P24:P39">IF(D24="","","0"&amp;RIGHT(FIXED(K24/100,2),2)&amp;RIGHT(FIXED(L24/100,2),2)&amp;IF(LENB(M24)=1,RIGHT(FIXED(M24/10,1),1),RIGHT(FIXED(M24/100,2),2)))</f>
      </c>
      <c r="Q24" s="126">
        <f aca="true" t="shared" si="4" ref="Q24:Q63">IF(D24="","",IF(J24&lt;&gt;"",128000000+U24*10000+C24,100000000+V24*100+VALUE(RIGHT(W24,2))))</f>
      </c>
      <c r="R24" s="127">
        <f aca="true" t="shared" si="5" ref="R24:R63">IF(D24="","",IF(LENB(D24)+LENB(E24)&gt;=10,D24&amp;E24,IF(LENB(D24)+LENB(E24)&gt;=8,D24&amp;"  "&amp;E24,IF(LENB(D24)+LENB(E24)&gt;=6,D24&amp;"    "&amp;E24,D24&amp;"      "&amp;E24)))&amp;IF(H24="","",IF(LENB(H24)&gt;=2,H24," "&amp;H24)))</f>
      </c>
      <c r="S24" s="128">
        <f aca="true" t="shared" si="6" ref="S24:S63">IF(AND(F24="",G24=""),"",F24&amp;" "&amp;G24)</f>
      </c>
      <c r="T24" s="128">
        <f aca="true" t="shared" si="7" ref="T24:T63">IF(D24="","",1)</f>
      </c>
      <c r="U24" s="129">
        <f aca="true" t="shared" si="8" ref="U24:U63">IF(D24="","",$D$8)</f>
      </c>
      <c r="V24" s="130">
        <f>IF(D24="","",IF(J24&lt;&gt;"",J24,VLOOKUP(I24,jh_code!$E$2:$F$210,2,FALSE)))</f>
      </c>
      <c r="W24" s="130">
        <f aca="true" t="shared" si="9" ref="W24:W63">IF(C24="","",C24)</f>
      </c>
      <c r="X24" s="131">
        <f t="shared" si="1"/>
      </c>
      <c r="Y24" s="131">
        <f aca="true" t="shared" si="10" ref="Y24:Y51">IF(P24="","",100+Z24)</f>
      </c>
      <c r="Z24" s="88">
        <f aca="true" t="shared" si="11" ref="Z24:Z51">$O$8+AA24</f>
        <v>7</v>
      </c>
      <c r="AA24" s="88">
        <v>4</v>
      </c>
    </row>
    <row r="25" spans="1:27" ht="18" customHeight="1">
      <c r="A25" s="159" t="s">
        <v>736</v>
      </c>
      <c r="B25" s="250">
        <f t="shared" si="2"/>
        <v>4</v>
      </c>
      <c r="C25" s="96"/>
      <c r="D25" s="96"/>
      <c r="E25" s="96"/>
      <c r="F25" s="96"/>
      <c r="G25" s="96"/>
      <c r="H25" s="97"/>
      <c r="I25" s="96"/>
      <c r="J25" s="96"/>
      <c r="K25" s="164"/>
      <c r="L25" s="106"/>
      <c r="M25" s="107"/>
      <c r="N25" s="168">
        <f t="shared" si="0"/>
      </c>
      <c r="O25" s="124" t="s">
        <v>745</v>
      </c>
      <c r="P25" s="125">
        <f t="shared" si="3"/>
      </c>
      <c r="Q25" s="126">
        <f t="shared" si="4"/>
      </c>
      <c r="R25" s="127">
        <f t="shared" si="5"/>
      </c>
      <c r="S25" s="128">
        <f t="shared" si="6"/>
      </c>
      <c r="T25" s="128">
        <f t="shared" si="7"/>
      </c>
      <c r="U25" s="129">
        <f t="shared" si="8"/>
      </c>
      <c r="V25" s="130">
        <f>IF(D25="","",IF(J25&lt;&gt;"",J25,VLOOKUP(I25,jh_code!$E$2:$F$210,2,FALSE)))</f>
      </c>
      <c r="W25" s="130">
        <f t="shared" si="9"/>
      </c>
      <c r="X25" s="131">
        <f t="shared" si="1"/>
      </c>
      <c r="Y25" s="131">
        <f t="shared" si="10"/>
      </c>
      <c r="Z25" s="88">
        <f t="shared" si="11"/>
        <v>4</v>
      </c>
      <c r="AA25" s="88">
        <v>1</v>
      </c>
    </row>
    <row r="26" spans="1:27" ht="18" customHeight="1">
      <c r="A26" s="160" t="s">
        <v>736</v>
      </c>
      <c r="B26" s="251">
        <f t="shared" si="2"/>
        <v>7</v>
      </c>
      <c r="C26" s="98"/>
      <c r="D26" s="98"/>
      <c r="E26" s="98"/>
      <c r="F26" s="98"/>
      <c r="G26" s="98"/>
      <c r="H26" s="99"/>
      <c r="I26" s="98"/>
      <c r="J26" s="98"/>
      <c r="K26" s="165"/>
      <c r="L26" s="108"/>
      <c r="M26" s="109"/>
      <c r="N26" s="167">
        <f t="shared" si="0"/>
      </c>
      <c r="O26" s="124" t="s">
        <v>745</v>
      </c>
      <c r="P26" s="125">
        <f t="shared" si="3"/>
      </c>
      <c r="Q26" s="126">
        <f t="shared" si="4"/>
      </c>
      <c r="R26" s="127">
        <f t="shared" si="5"/>
      </c>
      <c r="S26" s="128">
        <f t="shared" si="6"/>
      </c>
      <c r="T26" s="128">
        <f t="shared" si="7"/>
      </c>
      <c r="U26" s="129">
        <f t="shared" si="8"/>
      </c>
      <c r="V26" s="130">
        <f>IF(D26="","",IF(J26&lt;&gt;"",J26,VLOOKUP(I26,jh_code!$E$2:$F$210,2,FALSE)))</f>
      </c>
      <c r="W26" s="130">
        <f t="shared" si="9"/>
      </c>
      <c r="X26" s="131">
        <f t="shared" si="1"/>
      </c>
      <c r="Y26" s="131">
        <f t="shared" si="10"/>
      </c>
      <c r="Z26" s="88">
        <f t="shared" si="11"/>
        <v>7</v>
      </c>
      <c r="AA26" s="88">
        <v>4</v>
      </c>
    </row>
    <row r="27" spans="1:27" ht="18" customHeight="1">
      <c r="A27" s="161" t="s">
        <v>1</v>
      </c>
      <c r="B27" s="252">
        <f t="shared" si="2"/>
        <v>4</v>
      </c>
      <c r="C27" s="100"/>
      <c r="D27" s="100"/>
      <c r="E27" s="100"/>
      <c r="F27" s="100"/>
      <c r="G27" s="100"/>
      <c r="H27" s="101"/>
      <c r="I27" s="100"/>
      <c r="J27" s="100"/>
      <c r="K27" s="164"/>
      <c r="L27" s="110"/>
      <c r="M27" s="111"/>
      <c r="N27" s="169">
        <f t="shared" si="0"/>
      </c>
      <c r="O27" s="124" t="s">
        <v>413</v>
      </c>
      <c r="P27" s="125">
        <f t="shared" si="3"/>
      </c>
      <c r="Q27" s="126">
        <f t="shared" si="4"/>
      </c>
      <c r="R27" s="127">
        <f t="shared" si="5"/>
      </c>
      <c r="S27" s="128">
        <f t="shared" si="6"/>
      </c>
      <c r="T27" s="128">
        <f t="shared" si="7"/>
      </c>
      <c r="U27" s="129">
        <f t="shared" si="8"/>
      </c>
      <c r="V27" s="130">
        <f>IF(D27="","",IF(J27&lt;&gt;"",J27,VLOOKUP(I27,jh_code!$E$2:$F$210,2,FALSE)))</f>
      </c>
      <c r="W27" s="130">
        <f t="shared" si="9"/>
      </c>
      <c r="X27" s="131">
        <f t="shared" si="1"/>
      </c>
      <c r="Y27" s="131">
        <f t="shared" si="10"/>
      </c>
      <c r="Z27" s="88">
        <f t="shared" si="11"/>
        <v>4</v>
      </c>
      <c r="AA27" s="88">
        <v>1</v>
      </c>
    </row>
    <row r="28" spans="1:27" ht="18" customHeight="1">
      <c r="A28" s="162" t="s">
        <v>1</v>
      </c>
      <c r="B28" s="253">
        <f t="shared" si="2"/>
        <v>7</v>
      </c>
      <c r="C28" s="102"/>
      <c r="D28" s="102"/>
      <c r="E28" s="102"/>
      <c r="F28" s="102"/>
      <c r="G28" s="102"/>
      <c r="H28" s="103"/>
      <c r="I28" s="102"/>
      <c r="J28" s="102"/>
      <c r="K28" s="165"/>
      <c r="L28" s="112"/>
      <c r="M28" s="113"/>
      <c r="N28" s="170">
        <f t="shared" si="0"/>
      </c>
      <c r="O28" s="124" t="s">
        <v>413</v>
      </c>
      <c r="P28" s="125">
        <f t="shared" si="3"/>
      </c>
      <c r="Q28" s="126">
        <f t="shared" si="4"/>
      </c>
      <c r="R28" s="127">
        <f t="shared" si="5"/>
      </c>
      <c r="S28" s="128">
        <f t="shared" si="6"/>
      </c>
      <c r="T28" s="128">
        <f t="shared" si="7"/>
      </c>
      <c r="U28" s="129">
        <f t="shared" si="8"/>
      </c>
      <c r="V28" s="130">
        <f>IF(D28="","",IF(J28&lt;&gt;"",J28,VLOOKUP(I28,jh_code!$E$2:$F$210,2,FALSE)))</f>
      </c>
      <c r="W28" s="130">
        <f t="shared" si="9"/>
      </c>
      <c r="X28" s="131">
        <f t="shared" si="1"/>
      </c>
      <c r="Y28" s="131">
        <f t="shared" si="10"/>
      </c>
      <c r="Z28" s="88">
        <f t="shared" si="11"/>
        <v>7</v>
      </c>
      <c r="AA28" s="88">
        <v>4</v>
      </c>
    </row>
    <row r="29" spans="1:27" ht="18" customHeight="1">
      <c r="A29" s="159" t="s">
        <v>737</v>
      </c>
      <c r="B29" s="250">
        <f t="shared" si="2"/>
        <v>3</v>
      </c>
      <c r="C29" s="96"/>
      <c r="D29" s="96"/>
      <c r="E29" s="96"/>
      <c r="F29" s="96"/>
      <c r="G29" s="96"/>
      <c r="H29" s="97"/>
      <c r="I29" s="96"/>
      <c r="J29" s="96"/>
      <c r="K29" s="110"/>
      <c r="L29" s="106"/>
      <c r="M29" s="107"/>
      <c r="N29" s="168">
        <f t="shared" si="0"/>
      </c>
      <c r="O29" s="124" t="s">
        <v>746</v>
      </c>
      <c r="P29" s="125">
        <f t="shared" si="3"/>
      </c>
      <c r="Q29" s="126">
        <f t="shared" si="4"/>
      </c>
      <c r="R29" s="127">
        <f t="shared" si="5"/>
      </c>
      <c r="S29" s="128">
        <f t="shared" si="6"/>
      </c>
      <c r="T29" s="128">
        <f t="shared" si="7"/>
      </c>
      <c r="U29" s="129">
        <f t="shared" si="8"/>
      </c>
      <c r="V29" s="130">
        <f>IF(D29="","",IF(J29&lt;&gt;"",J29,VLOOKUP(I29,jh_code!$E$2:$F$210,2,FALSE)))</f>
      </c>
      <c r="W29" s="130">
        <f t="shared" si="9"/>
      </c>
      <c r="X29" s="131">
        <f t="shared" si="1"/>
      </c>
      <c r="Y29" s="131">
        <f t="shared" si="10"/>
      </c>
      <c r="Z29" s="88">
        <f t="shared" si="11"/>
        <v>3</v>
      </c>
      <c r="AA29" s="88">
        <v>0</v>
      </c>
    </row>
    <row r="30" spans="1:27" ht="18" customHeight="1">
      <c r="A30" s="209" t="s">
        <v>738</v>
      </c>
      <c r="B30" s="254">
        <f t="shared" si="2"/>
        <v>6</v>
      </c>
      <c r="C30" s="210"/>
      <c r="D30" s="210"/>
      <c r="E30" s="210"/>
      <c r="F30" s="210"/>
      <c r="G30" s="210"/>
      <c r="H30" s="211"/>
      <c r="I30" s="210"/>
      <c r="J30" s="210"/>
      <c r="K30" s="112"/>
      <c r="L30" s="212"/>
      <c r="M30" s="213"/>
      <c r="N30" s="214">
        <f t="shared" si="0"/>
      </c>
      <c r="O30" s="124" t="s">
        <v>746</v>
      </c>
      <c r="P30" s="125">
        <f t="shared" si="3"/>
      </c>
      <c r="Q30" s="126">
        <f t="shared" si="4"/>
      </c>
      <c r="R30" s="127">
        <f t="shared" si="5"/>
      </c>
      <c r="S30" s="128">
        <f t="shared" si="6"/>
      </c>
      <c r="T30" s="128">
        <f t="shared" si="7"/>
      </c>
      <c r="U30" s="129">
        <f t="shared" si="8"/>
      </c>
      <c r="V30" s="130">
        <f>IF(D30="","",IF(J30&lt;&gt;"",J30,VLOOKUP(I30,jh_code!$E$2:$F$210,2,FALSE)))</f>
      </c>
      <c r="W30" s="130">
        <f t="shared" si="9"/>
      </c>
      <c r="X30" s="131">
        <f t="shared" si="1"/>
      </c>
      <c r="Y30" s="131">
        <f t="shared" si="10"/>
      </c>
      <c r="Z30" s="88">
        <f t="shared" si="11"/>
        <v>6</v>
      </c>
      <c r="AA30" s="88">
        <v>3</v>
      </c>
    </row>
    <row r="31" spans="1:27" ht="18" customHeight="1">
      <c r="A31" s="160" t="s">
        <v>738</v>
      </c>
      <c r="B31" s="251">
        <f t="shared" si="2"/>
        <v>9</v>
      </c>
      <c r="C31" s="98"/>
      <c r="D31" s="98"/>
      <c r="E31" s="98"/>
      <c r="F31" s="98"/>
      <c r="G31" s="98"/>
      <c r="H31" s="99"/>
      <c r="I31" s="98"/>
      <c r="J31" s="98"/>
      <c r="K31" s="108"/>
      <c r="L31" s="108"/>
      <c r="M31" s="109"/>
      <c r="N31" s="167">
        <f t="shared" si="0"/>
      </c>
      <c r="O31" s="124" t="s">
        <v>746</v>
      </c>
      <c r="P31" s="125">
        <f t="shared" si="3"/>
      </c>
      <c r="Q31" s="126">
        <f t="shared" si="4"/>
      </c>
      <c r="R31" s="127">
        <f t="shared" si="5"/>
      </c>
      <c r="S31" s="128">
        <f t="shared" si="6"/>
      </c>
      <c r="T31" s="128">
        <f t="shared" si="7"/>
      </c>
      <c r="U31" s="129">
        <f t="shared" si="8"/>
      </c>
      <c r="V31" s="130">
        <f>IF(D31="","",IF(J31&lt;&gt;"",J31,VLOOKUP(I31,jh_code!$E$2:$F$210,2,FALSE)))</f>
      </c>
      <c r="W31" s="130">
        <f t="shared" si="9"/>
      </c>
      <c r="X31" s="131">
        <f t="shared" si="1"/>
      </c>
      <c r="Y31" s="131">
        <f t="shared" si="10"/>
      </c>
      <c r="Z31" s="88">
        <f t="shared" si="11"/>
        <v>9</v>
      </c>
      <c r="AA31" s="88">
        <v>6</v>
      </c>
    </row>
    <row r="32" spans="1:27" ht="18" customHeight="1">
      <c r="A32" s="161" t="s">
        <v>739</v>
      </c>
      <c r="B32" s="252">
        <f t="shared" si="2"/>
        <v>3</v>
      </c>
      <c r="C32" s="100"/>
      <c r="D32" s="100"/>
      <c r="E32" s="100"/>
      <c r="F32" s="100"/>
      <c r="G32" s="100"/>
      <c r="H32" s="101"/>
      <c r="I32" s="100"/>
      <c r="J32" s="100"/>
      <c r="K32" s="110"/>
      <c r="L32" s="110"/>
      <c r="M32" s="111"/>
      <c r="N32" s="169">
        <f t="shared" si="0"/>
      </c>
      <c r="O32" s="124" t="s">
        <v>747</v>
      </c>
      <c r="P32" s="125">
        <f t="shared" si="3"/>
      </c>
      <c r="Q32" s="126">
        <f t="shared" si="4"/>
      </c>
      <c r="R32" s="127">
        <f t="shared" si="5"/>
      </c>
      <c r="S32" s="128">
        <f t="shared" si="6"/>
      </c>
      <c r="T32" s="128">
        <f t="shared" si="7"/>
      </c>
      <c r="U32" s="129">
        <f t="shared" si="8"/>
      </c>
      <c r="V32" s="130">
        <f>IF(D32="","",IF(J32&lt;&gt;"",J32,VLOOKUP(I32,jh_code!$E$2:$F$210,2,FALSE)))</f>
      </c>
      <c r="W32" s="130">
        <f t="shared" si="9"/>
      </c>
      <c r="X32" s="131">
        <f t="shared" si="1"/>
      </c>
      <c r="Y32" s="131">
        <f t="shared" si="10"/>
      </c>
      <c r="Z32" s="88">
        <f t="shared" si="11"/>
        <v>3</v>
      </c>
      <c r="AA32" s="88">
        <v>0</v>
      </c>
    </row>
    <row r="33" spans="1:27" ht="18" customHeight="1">
      <c r="A33" s="209" t="s">
        <v>739</v>
      </c>
      <c r="B33" s="254">
        <f t="shared" si="2"/>
        <v>6</v>
      </c>
      <c r="C33" s="210"/>
      <c r="D33" s="210"/>
      <c r="E33" s="210"/>
      <c r="F33" s="210"/>
      <c r="G33" s="210"/>
      <c r="H33" s="211"/>
      <c r="I33" s="210"/>
      <c r="J33" s="210"/>
      <c r="K33" s="112"/>
      <c r="L33" s="212"/>
      <c r="M33" s="213"/>
      <c r="N33" s="214">
        <f t="shared" si="0"/>
      </c>
      <c r="O33" s="124" t="s">
        <v>747</v>
      </c>
      <c r="P33" s="125">
        <f t="shared" si="3"/>
      </c>
      <c r="Q33" s="126">
        <f t="shared" si="4"/>
      </c>
      <c r="R33" s="127">
        <f t="shared" si="5"/>
      </c>
      <c r="S33" s="128">
        <f t="shared" si="6"/>
      </c>
      <c r="T33" s="128">
        <f t="shared" si="7"/>
      </c>
      <c r="U33" s="129">
        <f t="shared" si="8"/>
      </c>
      <c r="V33" s="130">
        <f>IF(D33="","",IF(J33&lt;&gt;"",J33,VLOOKUP(I33,jh_code!$E$2:$F$210,2,FALSE)))</f>
      </c>
      <c r="W33" s="130">
        <f t="shared" si="9"/>
      </c>
      <c r="X33" s="131">
        <f t="shared" si="1"/>
      </c>
      <c r="Y33" s="131">
        <f t="shared" si="10"/>
      </c>
      <c r="Z33" s="88">
        <f t="shared" si="11"/>
        <v>6</v>
      </c>
      <c r="AA33" s="88">
        <v>3</v>
      </c>
    </row>
    <row r="34" spans="1:27" ht="18" customHeight="1">
      <c r="A34" s="162" t="s">
        <v>739</v>
      </c>
      <c r="B34" s="253">
        <f t="shared" si="2"/>
        <v>9</v>
      </c>
      <c r="C34" s="102"/>
      <c r="D34" s="102"/>
      <c r="E34" s="102"/>
      <c r="F34" s="102"/>
      <c r="G34" s="102"/>
      <c r="H34" s="103"/>
      <c r="I34" s="102"/>
      <c r="J34" s="102"/>
      <c r="K34" s="108"/>
      <c r="L34" s="112"/>
      <c r="M34" s="113"/>
      <c r="N34" s="170">
        <f t="shared" si="0"/>
      </c>
      <c r="O34" s="124" t="s">
        <v>747</v>
      </c>
      <c r="P34" s="125">
        <f t="shared" si="3"/>
      </c>
      <c r="Q34" s="126">
        <f t="shared" si="4"/>
      </c>
      <c r="R34" s="127">
        <f t="shared" si="5"/>
      </c>
      <c r="S34" s="128">
        <f t="shared" si="6"/>
      </c>
      <c r="T34" s="128">
        <f t="shared" si="7"/>
      </c>
      <c r="U34" s="129">
        <f t="shared" si="8"/>
      </c>
      <c r="V34" s="130">
        <f>IF(D34="","",IF(J34&lt;&gt;"",J34,VLOOKUP(I34,jh_code!$E$2:$F$210,2,FALSE)))</f>
      </c>
      <c r="W34" s="130">
        <f t="shared" si="9"/>
      </c>
      <c r="X34" s="131">
        <f t="shared" si="1"/>
      </c>
      <c r="Y34" s="131">
        <f t="shared" si="10"/>
      </c>
      <c r="Z34" s="88">
        <f t="shared" si="11"/>
        <v>9</v>
      </c>
      <c r="AA34" s="88">
        <v>6</v>
      </c>
    </row>
    <row r="35" spans="1:27" ht="18" customHeight="1">
      <c r="A35" s="159" t="s">
        <v>3</v>
      </c>
      <c r="B35" s="250">
        <f t="shared" si="2"/>
        <v>3</v>
      </c>
      <c r="C35" s="96"/>
      <c r="D35" s="96"/>
      <c r="E35" s="96"/>
      <c r="F35" s="96"/>
      <c r="G35" s="96"/>
      <c r="H35" s="97"/>
      <c r="I35" s="96"/>
      <c r="J35" s="96"/>
      <c r="K35" s="110"/>
      <c r="L35" s="106"/>
      <c r="M35" s="107"/>
      <c r="N35" s="168">
        <f t="shared" si="0"/>
      </c>
      <c r="O35" s="124" t="s">
        <v>415</v>
      </c>
      <c r="P35" s="125">
        <f t="shared" si="3"/>
      </c>
      <c r="Q35" s="126">
        <f t="shared" si="4"/>
      </c>
      <c r="R35" s="127">
        <f t="shared" si="5"/>
      </c>
      <c r="S35" s="128">
        <f t="shared" si="6"/>
      </c>
      <c r="T35" s="128">
        <f t="shared" si="7"/>
      </c>
      <c r="U35" s="129">
        <f t="shared" si="8"/>
      </c>
      <c r="V35" s="130">
        <f>IF(D35="","",IF(J35&lt;&gt;"",J35,VLOOKUP(I35,jh_code!$E$2:$F$210,2,FALSE)))</f>
      </c>
      <c r="W35" s="130">
        <f t="shared" si="9"/>
      </c>
      <c r="X35" s="131">
        <f t="shared" si="1"/>
      </c>
      <c r="Y35" s="131">
        <f t="shared" si="10"/>
      </c>
      <c r="Z35" s="88">
        <f t="shared" si="11"/>
        <v>3</v>
      </c>
      <c r="AA35" s="88">
        <v>0</v>
      </c>
    </row>
    <row r="36" spans="1:27" ht="18" customHeight="1">
      <c r="A36" s="209" t="s">
        <v>3</v>
      </c>
      <c r="B36" s="254">
        <f t="shared" si="2"/>
        <v>6</v>
      </c>
      <c r="C36" s="210"/>
      <c r="D36" s="210"/>
      <c r="E36" s="210"/>
      <c r="F36" s="210"/>
      <c r="G36" s="210"/>
      <c r="H36" s="211"/>
      <c r="I36" s="210"/>
      <c r="J36" s="210"/>
      <c r="K36" s="112"/>
      <c r="L36" s="212"/>
      <c r="M36" s="213"/>
      <c r="N36" s="214">
        <f t="shared" si="0"/>
      </c>
      <c r="O36" s="124" t="s">
        <v>415</v>
      </c>
      <c r="P36" s="125">
        <f t="shared" si="3"/>
      </c>
      <c r="Q36" s="126">
        <f t="shared" si="4"/>
      </c>
      <c r="R36" s="127">
        <f t="shared" si="5"/>
      </c>
      <c r="S36" s="128">
        <f t="shared" si="6"/>
      </c>
      <c r="T36" s="128">
        <f t="shared" si="7"/>
      </c>
      <c r="U36" s="129">
        <f t="shared" si="8"/>
      </c>
      <c r="V36" s="130">
        <f>IF(D36="","",IF(J36&lt;&gt;"",J36,VLOOKUP(I36,jh_code!$E$2:$F$210,2,FALSE)))</f>
      </c>
      <c r="W36" s="130">
        <f t="shared" si="9"/>
      </c>
      <c r="X36" s="131">
        <f t="shared" si="1"/>
      </c>
      <c r="Y36" s="131">
        <f t="shared" si="10"/>
      </c>
      <c r="Z36" s="88">
        <f t="shared" si="11"/>
        <v>6</v>
      </c>
      <c r="AA36" s="88">
        <v>3</v>
      </c>
    </row>
    <row r="37" spans="1:27" ht="18" customHeight="1">
      <c r="A37" s="160" t="s">
        <v>3</v>
      </c>
      <c r="B37" s="251">
        <f t="shared" si="2"/>
        <v>9</v>
      </c>
      <c r="C37" s="98"/>
      <c r="D37" s="98"/>
      <c r="E37" s="98"/>
      <c r="F37" s="98"/>
      <c r="G37" s="98"/>
      <c r="H37" s="99"/>
      <c r="I37" s="98"/>
      <c r="J37" s="98"/>
      <c r="K37" s="108"/>
      <c r="L37" s="108"/>
      <c r="M37" s="109"/>
      <c r="N37" s="167">
        <f t="shared" si="0"/>
      </c>
      <c r="O37" s="124" t="s">
        <v>415</v>
      </c>
      <c r="P37" s="125">
        <f t="shared" si="3"/>
      </c>
      <c r="Q37" s="126">
        <f t="shared" si="4"/>
      </c>
      <c r="R37" s="127">
        <f t="shared" si="5"/>
      </c>
      <c r="S37" s="128">
        <f t="shared" si="6"/>
      </c>
      <c r="T37" s="128">
        <f t="shared" si="7"/>
      </c>
      <c r="U37" s="129">
        <f t="shared" si="8"/>
      </c>
      <c r="V37" s="130">
        <f>IF(D37="","",IF(J37&lt;&gt;"",J37,VLOOKUP(I37,jh_code!$E$2:$F$210,2,FALSE)))</f>
      </c>
      <c r="W37" s="130">
        <f t="shared" si="9"/>
      </c>
      <c r="X37" s="131">
        <f t="shared" si="1"/>
      </c>
      <c r="Y37" s="131">
        <f t="shared" si="10"/>
      </c>
      <c r="Z37" s="88">
        <f t="shared" si="11"/>
        <v>9</v>
      </c>
      <c r="AA37" s="88">
        <v>6</v>
      </c>
    </row>
    <row r="38" spans="1:27" ht="18" customHeight="1">
      <c r="A38" s="161" t="s">
        <v>905</v>
      </c>
      <c r="B38" s="252">
        <f>Z38</f>
        <v>3</v>
      </c>
      <c r="C38" s="100"/>
      <c r="D38" s="100"/>
      <c r="E38" s="100"/>
      <c r="F38" s="100"/>
      <c r="G38" s="100"/>
      <c r="H38" s="101"/>
      <c r="I38" s="100"/>
      <c r="J38" s="100"/>
      <c r="K38" s="164"/>
      <c r="L38" s="110"/>
      <c r="M38" s="111"/>
      <c r="N38" s="169">
        <f t="shared" si="0"/>
      </c>
      <c r="O38" s="124" t="s">
        <v>906</v>
      </c>
      <c r="P38" s="125">
        <f t="shared" si="3"/>
      </c>
      <c r="Q38" s="126">
        <f>IF(D38="","",IF(J38&lt;&gt;"",128000000+U38*10000+C38,100000000+V38*100+VALUE(RIGHT(W38,2))))</f>
      </c>
      <c r="R38" s="127">
        <f>IF(D38="","",IF(LENB(D38)+LENB(E38)&gt;=10,D38&amp;E38,IF(LENB(D38)+LENB(E38)&gt;=8,D38&amp;"  "&amp;E38,IF(LENB(D38)+LENB(E38)&gt;=6,D38&amp;"    "&amp;E38,D38&amp;"      "&amp;E38)))&amp;IF(H38="","",IF(LENB(H38)&gt;=2,H38," "&amp;H38)))</f>
      </c>
      <c r="S38" s="128">
        <f>IF(AND(F38="",G38=""),"",F38&amp;" "&amp;G38)</f>
      </c>
      <c r="T38" s="128">
        <f>IF(D38="","",1)</f>
      </c>
      <c r="U38" s="129">
        <f>IF(D38="","",$D$8)</f>
      </c>
      <c r="V38" s="130">
        <f>IF(D38="","",IF(J38&lt;&gt;"",J38,VLOOKUP(I38,jh_code!$E$2:$F$210,2,FALSE)))</f>
      </c>
      <c r="W38" s="130">
        <f>IF(C38="","",C38)</f>
      </c>
      <c r="X38" s="131">
        <f>IF(P38="","",O38&amp;" "&amp;P38)</f>
      </c>
      <c r="Y38" s="131">
        <f>IF(P38="","",100+Z38)</f>
      </c>
      <c r="Z38" s="88">
        <f t="shared" si="11"/>
        <v>3</v>
      </c>
      <c r="AA38" s="88">
        <v>0</v>
      </c>
    </row>
    <row r="39" spans="1:27" ht="18" customHeight="1">
      <c r="A39" s="160" t="s">
        <v>4</v>
      </c>
      <c r="B39" s="251">
        <f>Z39</f>
        <v>6</v>
      </c>
      <c r="C39" s="98"/>
      <c r="D39" s="98"/>
      <c r="E39" s="98"/>
      <c r="F39" s="98"/>
      <c r="G39" s="98"/>
      <c r="H39" s="99"/>
      <c r="I39" s="98"/>
      <c r="J39" s="98"/>
      <c r="K39" s="165"/>
      <c r="L39" s="108"/>
      <c r="M39" s="109"/>
      <c r="N39" s="167">
        <f t="shared" si="0"/>
      </c>
      <c r="O39" s="124" t="s">
        <v>907</v>
      </c>
      <c r="P39" s="125">
        <f t="shared" si="3"/>
      </c>
      <c r="Q39" s="126">
        <f>IF(D39="","",IF(J39&lt;&gt;"",128000000+U39*10000+C39,100000000+V39*100+VALUE(RIGHT(W39,2))))</f>
      </c>
      <c r="R39" s="127">
        <f>IF(D39="","",IF(LENB(D39)+LENB(E39)&gt;=10,D39&amp;E39,IF(LENB(D39)+LENB(E39)&gt;=8,D39&amp;"  "&amp;E39,IF(LENB(D39)+LENB(E39)&gt;=6,D39&amp;"    "&amp;E39,D39&amp;"      "&amp;E39)))&amp;IF(H39="","",IF(LENB(H39)&gt;=2,H39," "&amp;H39)))</f>
      </c>
      <c r="S39" s="128">
        <f>IF(AND(F39="",G39=""),"",F39&amp;" "&amp;G39)</f>
      </c>
      <c r="T39" s="128">
        <f>IF(D39="","",1)</f>
      </c>
      <c r="U39" s="129">
        <f>IF(D39="","",$D$8)</f>
      </c>
      <c r="V39" s="130">
        <f>IF(D39="","",IF(J39&lt;&gt;"",J39,VLOOKUP(I39,jh_code!$E$2:$F$210,2,FALSE)))</f>
      </c>
      <c r="W39" s="130">
        <f>IF(C39="","",C39)</f>
      </c>
      <c r="X39" s="131">
        <f>IF(P39="","",O39&amp;" "&amp;P39)</f>
      </c>
      <c r="Y39" s="131">
        <f>IF(P39="","",100+Z39)</f>
      </c>
      <c r="Z39" s="88">
        <f t="shared" si="11"/>
        <v>6</v>
      </c>
      <c r="AA39" s="88">
        <v>3</v>
      </c>
    </row>
    <row r="40" spans="1:27" ht="18" customHeight="1">
      <c r="A40" s="161" t="s">
        <v>720</v>
      </c>
      <c r="B40" s="252">
        <f t="shared" si="2"/>
        <v>3</v>
      </c>
      <c r="C40" s="100"/>
      <c r="D40" s="100"/>
      <c r="E40" s="100"/>
      <c r="F40" s="100"/>
      <c r="G40" s="100"/>
      <c r="H40" s="101"/>
      <c r="I40" s="100"/>
      <c r="J40" s="100"/>
      <c r="K40" s="172"/>
      <c r="L40" s="110"/>
      <c r="M40" s="111"/>
      <c r="N40" s="169">
        <f t="shared" si="0"/>
      </c>
      <c r="O40" s="124" t="s">
        <v>416</v>
      </c>
      <c r="P40" s="125">
        <f aca="true" t="shared" si="12" ref="P40:P51">IF(D40="","","0"&amp;RIGHT(FIXED(L40/100,2),2)&amp;RIGHT(FIXED(M40/100,2),2))</f>
      </c>
      <c r="Q40" s="126">
        <f t="shared" si="4"/>
      </c>
      <c r="R40" s="127">
        <f t="shared" si="5"/>
      </c>
      <c r="S40" s="128">
        <f t="shared" si="6"/>
      </c>
      <c r="T40" s="128">
        <f t="shared" si="7"/>
      </c>
      <c r="U40" s="129">
        <f t="shared" si="8"/>
      </c>
      <c r="V40" s="130">
        <f>IF(D40="","",IF(J40&lt;&gt;"",J40,VLOOKUP(I40,jh_code!$E$2:$F$210,2,FALSE)))</f>
      </c>
      <c r="W40" s="130">
        <f t="shared" si="9"/>
      </c>
      <c r="X40" s="131">
        <f t="shared" si="1"/>
      </c>
      <c r="Y40" s="131">
        <f t="shared" si="10"/>
      </c>
      <c r="Z40" s="88">
        <f t="shared" si="11"/>
        <v>3</v>
      </c>
      <c r="AA40" s="88">
        <v>0</v>
      </c>
    </row>
    <row r="41" spans="1:27" ht="18" customHeight="1">
      <c r="A41" s="162" t="s">
        <v>720</v>
      </c>
      <c r="B41" s="253">
        <f t="shared" si="2"/>
        <v>6</v>
      </c>
      <c r="C41" s="102"/>
      <c r="D41" s="102"/>
      <c r="E41" s="102"/>
      <c r="F41" s="102"/>
      <c r="G41" s="102"/>
      <c r="H41" s="103"/>
      <c r="I41" s="102"/>
      <c r="J41" s="102"/>
      <c r="K41" s="173"/>
      <c r="L41" s="112"/>
      <c r="M41" s="113"/>
      <c r="N41" s="170">
        <f t="shared" si="0"/>
      </c>
      <c r="O41" s="124" t="s">
        <v>416</v>
      </c>
      <c r="P41" s="125">
        <f t="shared" si="12"/>
      </c>
      <c r="Q41" s="126">
        <f t="shared" si="4"/>
      </c>
      <c r="R41" s="127">
        <f t="shared" si="5"/>
      </c>
      <c r="S41" s="128">
        <f t="shared" si="6"/>
      </c>
      <c r="T41" s="128">
        <f t="shared" si="7"/>
      </c>
      <c r="U41" s="129">
        <f t="shared" si="8"/>
      </c>
      <c r="V41" s="130">
        <f>IF(D41="","",IF(J41&lt;&gt;"",J41,VLOOKUP(I41,jh_code!$E$2:$F$210,2,FALSE)))</f>
      </c>
      <c r="W41" s="130">
        <f t="shared" si="9"/>
      </c>
      <c r="X41" s="131">
        <f t="shared" si="1"/>
      </c>
      <c r="Y41" s="131">
        <f t="shared" si="10"/>
      </c>
      <c r="Z41" s="88">
        <f t="shared" si="11"/>
        <v>6</v>
      </c>
      <c r="AA41" s="88">
        <v>3</v>
      </c>
    </row>
    <row r="42" spans="1:27" ht="18" customHeight="1">
      <c r="A42" s="159" t="s">
        <v>740</v>
      </c>
      <c r="B42" s="250">
        <f t="shared" si="2"/>
        <v>3</v>
      </c>
      <c r="C42" s="96"/>
      <c r="D42" s="96"/>
      <c r="E42" s="96"/>
      <c r="F42" s="96"/>
      <c r="G42" s="96"/>
      <c r="H42" s="97"/>
      <c r="I42" s="96"/>
      <c r="J42" s="96"/>
      <c r="K42" s="164"/>
      <c r="L42" s="106"/>
      <c r="M42" s="107"/>
      <c r="N42" s="168">
        <f t="shared" si="0"/>
      </c>
      <c r="O42" s="124" t="s">
        <v>682</v>
      </c>
      <c r="P42" s="125">
        <f t="shared" si="12"/>
      </c>
      <c r="Q42" s="126">
        <f t="shared" si="4"/>
      </c>
      <c r="R42" s="127">
        <f t="shared" si="5"/>
      </c>
      <c r="S42" s="128">
        <f t="shared" si="6"/>
      </c>
      <c r="T42" s="128">
        <f t="shared" si="7"/>
      </c>
      <c r="U42" s="129">
        <f t="shared" si="8"/>
      </c>
      <c r="V42" s="130">
        <f>IF(D42="","",IF(J42&lt;&gt;"",J42,VLOOKUP(I42,jh_code!$E$2:$F$210,2,FALSE)))</f>
      </c>
      <c r="W42" s="130">
        <f t="shared" si="9"/>
      </c>
      <c r="X42" s="131">
        <f t="shared" si="1"/>
      </c>
      <c r="Y42" s="131">
        <f t="shared" si="10"/>
      </c>
      <c r="Z42" s="88">
        <f t="shared" si="11"/>
        <v>3</v>
      </c>
      <c r="AA42" s="88">
        <v>0</v>
      </c>
    </row>
    <row r="43" spans="1:27" ht="18" customHeight="1">
      <c r="A43" s="160" t="s">
        <v>740</v>
      </c>
      <c r="B43" s="251">
        <f t="shared" si="2"/>
        <v>6</v>
      </c>
      <c r="C43" s="98"/>
      <c r="D43" s="98"/>
      <c r="E43" s="98"/>
      <c r="F43" s="98"/>
      <c r="G43" s="98"/>
      <c r="H43" s="99"/>
      <c r="I43" s="98"/>
      <c r="J43" s="98"/>
      <c r="K43" s="165"/>
      <c r="L43" s="108"/>
      <c r="M43" s="109"/>
      <c r="N43" s="167">
        <f t="shared" si="0"/>
      </c>
      <c r="O43" s="124" t="s">
        <v>682</v>
      </c>
      <c r="P43" s="125">
        <f t="shared" si="12"/>
      </c>
      <c r="Q43" s="126">
        <f t="shared" si="4"/>
      </c>
      <c r="R43" s="127">
        <f t="shared" si="5"/>
      </c>
      <c r="S43" s="128">
        <f t="shared" si="6"/>
      </c>
      <c r="T43" s="128">
        <f t="shared" si="7"/>
      </c>
      <c r="U43" s="129">
        <f t="shared" si="8"/>
      </c>
      <c r="V43" s="130">
        <f>IF(D43="","",IF(J43&lt;&gt;"",J43,VLOOKUP(I43,jh_code!$E$2:$F$210,2,FALSE)))</f>
      </c>
      <c r="W43" s="130">
        <f t="shared" si="9"/>
      </c>
      <c r="X43" s="131">
        <f t="shared" si="1"/>
      </c>
      <c r="Y43" s="131">
        <f t="shared" si="10"/>
      </c>
      <c r="Z43" s="88">
        <f t="shared" si="11"/>
        <v>6</v>
      </c>
      <c r="AA43" s="88">
        <v>3</v>
      </c>
    </row>
    <row r="44" spans="1:27" ht="18" customHeight="1">
      <c r="A44" s="161" t="s">
        <v>741</v>
      </c>
      <c r="B44" s="252">
        <f t="shared" si="2"/>
        <v>3</v>
      </c>
      <c r="C44" s="100"/>
      <c r="D44" s="100"/>
      <c r="E44" s="100"/>
      <c r="F44" s="100"/>
      <c r="G44" s="100"/>
      <c r="H44" s="101"/>
      <c r="I44" s="100"/>
      <c r="J44" s="100"/>
      <c r="K44" s="172"/>
      <c r="L44" s="110"/>
      <c r="M44" s="111"/>
      <c r="N44" s="169">
        <f t="shared" si="0"/>
      </c>
      <c r="O44" s="124" t="s">
        <v>748</v>
      </c>
      <c r="P44" s="125">
        <f t="shared" si="12"/>
      </c>
      <c r="Q44" s="126">
        <f t="shared" si="4"/>
      </c>
      <c r="R44" s="127">
        <f t="shared" si="5"/>
      </c>
      <c r="S44" s="128">
        <f t="shared" si="6"/>
      </c>
      <c r="T44" s="128">
        <f t="shared" si="7"/>
      </c>
      <c r="U44" s="129">
        <f t="shared" si="8"/>
      </c>
      <c r="V44" s="130">
        <f>IF(D44="","",IF(J44&lt;&gt;"",J44,VLOOKUP(I44,jh_code!$E$2:$F$210,2,FALSE)))</f>
      </c>
      <c r="W44" s="130">
        <f t="shared" si="9"/>
      </c>
      <c r="X44" s="131">
        <f t="shared" si="1"/>
      </c>
      <c r="Y44" s="131">
        <f t="shared" si="10"/>
      </c>
      <c r="Z44" s="88">
        <f t="shared" si="11"/>
        <v>3</v>
      </c>
      <c r="AA44" s="88">
        <v>0</v>
      </c>
    </row>
    <row r="45" spans="1:27" ht="18" customHeight="1">
      <c r="A45" s="162" t="s">
        <v>741</v>
      </c>
      <c r="B45" s="253">
        <f t="shared" si="2"/>
        <v>6</v>
      </c>
      <c r="C45" s="102"/>
      <c r="D45" s="102"/>
      <c r="E45" s="102"/>
      <c r="F45" s="102"/>
      <c r="G45" s="102"/>
      <c r="H45" s="103"/>
      <c r="I45" s="102"/>
      <c r="J45" s="102"/>
      <c r="K45" s="173"/>
      <c r="L45" s="112"/>
      <c r="M45" s="113"/>
      <c r="N45" s="170">
        <f t="shared" si="0"/>
      </c>
      <c r="O45" s="124" t="s">
        <v>748</v>
      </c>
      <c r="P45" s="125">
        <f t="shared" si="12"/>
      </c>
      <c r="Q45" s="126">
        <f t="shared" si="4"/>
      </c>
      <c r="R45" s="127">
        <f t="shared" si="5"/>
      </c>
      <c r="S45" s="128">
        <f t="shared" si="6"/>
      </c>
      <c r="T45" s="128">
        <f t="shared" si="7"/>
      </c>
      <c r="U45" s="129">
        <f t="shared" si="8"/>
      </c>
      <c r="V45" s="130">
        <f>IF(D45="","",IF(J45&lt;&gt;"",J45,VLOOKUP(I45,jh_code!$E$2:$F$210,2,FALSE)))</f>
      </c>
      <c r="W45" s="130">
        <f t="shared" si="9"/>
      </c>
      <c r="X45" s="131">
        <f t="shared" si="1"/>
      </c>
      <c r="Y45" s="131">
        <f t="shared" si="10"/>
      </c>
      <c r="Z45" s="88">
        <f t="shared" si="11"/>
        <v>6</v>
      </c>
      <c r="AA45" s="88">
        <v>3</v>
      </c>
    </row>
    <row r="46" spans="1:27" ht="18" customHeight="1">
      <c r="A46" s="159" t="s">
        <v>5</v>
      </c>
      <c r="B46" s="250">
        <f t="shared" si="2"/>
        <v>3</v>
      </c>
      <c r="C46" s="96"/>
      <c r="D46" s="96"/>
      <c r="E46" s="96"/>
      <c r="F46" s="96"/>
      <c r="G46" s="96"/>
      <c r="H46" s="97"/>
      <c r="I46" s="96"/>
      <c r="J46" s="96"/>
      <c r="K46" s="164"/>
      <c r="L46" s="106"/>
      <c r="M46" s="107"/>
      <c r="N46" s="168"/>
      <c r="O46" s="124" t="s">
        <v>877</v>
      </c>
      <c r="P46" s="125">
        <f t="shared" si="12"/>
      </c>
      <c r="Q46" s="126">
        <f t="shared" si="4"/>
      </c>
      <c r="R46" s="127">
        <f t="shared" si="5"/>
      </c>
      <c r="S46" s="128">
        <f t="shared" si="6"/>
      </c>
      <c r="T46" s="128">
        <f t="shared" si="7"/>
      </c>
      <c r="U46" s="129">
        <f t="shared" si="8"/>
      </c>
      <c r="V46" s="130">
        <f>IF(D46="","",IF(J46&lt;&gt;"",J46,VLOOKUP(I46,jh_code!$E$2:$F$210,2,FALSE)))</f>
      </c>
      <c r="W46" s="130">
        <f t="shared" si="9"/>
      </c>
      <c r="X46" s="131">
        <f t="shared" si="1"/>
      </c>
      <c r="Y46" s="131">
        <f t="shared" si="10"/>
      </c>
      <c r="Z46" s="88">
        <f t="shared" si="11"/>
        <v>3</v>
      </c>
      <c r="AA46" s="88">
        <v>0</v>
      </c>
    </row>
    <row r="47" spans="1:27" ht="18" customHeight="1">
      <c r="A47" s="160" t="s">
        <v>5</v>
      </c>
      <c r="B47" s="251">
        <f t="shared" si="2"/>
        <v>6</v>
      </c>
      <c r="C47" s="98"/>
      <c r="D47" s="98"/>
      <c r="E47" s="98"/>
      <c r="F47" s="98"/>
      <c r="G47" s="98"/>
      <c r="H47" s="99"/>
      <c r="I47" s="98"/>
      <c r="J47" s="98"/>
      <c r="K47" s="165"/>
      <c r="L47" s="108"/>
      <c r="M47" s="109"/>
      <c r="N47" s="167">
        <f>IF(R47="","",COUNTIF($R$23:$R$63,R47))</f>
      </c>
      <c r="O47" s="124" t="s">
        <v>877</v>
      </c>
      <c r="P47" s="125">
        <f t="shared" si="12"/>
      </c>
      <c r="Q47" s="126">
        <f t="shared" si="4"/>
      </c>
      <c r="R47" s="127">
        <f t="shared" si="5"/>
      </c>
      <c r="S47" s="128">
        <f t="shared" si="6"/>
      </c>
      <c r="T47" s="128">
        <f t="shared" si="7"/>
      </c>
      <c r="U47" s="129">
        <f t="shared" si="8"/>
      </c>
      <c r="V47" s="130">
        <f>IF(D47="","",IF(J47&lt;&gt;"",J47,VLOOKUP(I47,jh_code!$E$2:$F$210,2,FALSE)))</f>
      </c>
      <c r="W47" s="130">
        <f t="shared" si="9"/>
      </c>
      <c r="X47" s="131">
        <f t="shared" si="1"/>
      </c>
      <c r="Y47" s="131">
        <f t="shared" si="10"/>
      </c>
      <c r="Z47" s="88">
        <f t="shared" si="11"/>
        <v>6</v>
      </c>
      <c r="AA47" s="88">
        <v>3</v>
      </c>
    </row>
    <row r="48" spans="1:27" ht="18" customHeight="1">
      <c r="A48" s="159" t="s">
        <v>742</v>
      </c>
      <c r="B48" s="252">
        <f t="shared" si="2"/>
        <v>3</v>
      </c>
      <c r="C48" s="100"/>
      <c r="D48" s="100"/>
      <c r="E48" s="100"/>
      <c r="F48" s="100"/>
      <c r="G48" s="100"/>
      <c r="H48" s="101"/>
      <c r="I48" s="100"/>
      <c r="J48" s="100"/>
      <c r="K48" s="172"/>
      <c r="L48" s="110"/>
      <c r="M48" s="111"/>
      <c r="N48" s="169">
        <f>IF(R48="","",COUNTIF($R$23:$R$63,R48))</f>
      </c>
      <c r="O48" s="124" t="s">
        <v>878</v>
      </c>
      <c r="P48" s="125">
        <f t="shared" si="12"/>
      </c>
      <c r="Q48" s="126">
        <f t="shared" si="4"/>
      </c>
      <c r="R48" s="127">
        <f t="shared" si="5"/>
      </c>
      <c r="S48" s="128">
        <f t="shared" si="6"/>
      </c>
      <c r="T48" s="128">
        <f t="shared" si="7"/>
      </c>
      <c r="U48" s="129">
        <f t="shared" si="8"/>
      </c>
      <c r="V48" s="130">
        <f>IF(D48="","",IF(J48&lt;&gt;"",J48,VLOOKUP(I48,jh_code!$E$2:$F$210,2,FALSE)))</f>
      </c>
      <c r="W48" s="130">
        <f t="shared" si="9"/>
      </c>
      <c r="X48" s="131">
        <f t="shared" si="1"/>
      </c>
      <c r="Y48" s="131">
        <f t="shared" si="10"/>
      </c>
      <c r="Z48" s="88">
        <f t="shared" si="11"/>
        <v>3</v>
      </c>
      <c r="AA48" s="88">
        <v>0</v>
      </c>
    </row>
    <row r="49" spans="1:27" ht="18" customHeight="1">
      <c r="A49" s="160" t="s">
        <v>742</v>
      </c>
      <c r="B49" s="253">
        <f t="shared" si="2"/>
        <v>6</v>
      </c>
      <c r="C49" s="102"/>
      <c r="D49" s="102"/>
      <c r="E49" s="102"/>
      <c r="F49" s="102"/>
      <c r="G49" s="102"/>
      <c r="H49" s="103"/>
      <c r="I49" s="102"/>
      <c r="J49" s="102"/>
      <c r="K49" s="173"/>
      <c r="L49" s="112"/>
      <c r="M49" s="113"/>
      <c r="N49" s="170">
        <f>IF(R49="","",COUNTIF($R$23:$R$63,R49))</f>
      </c>
      <c r="O49" s="124" t="s">
        <v>878</v>
      </c>
      <c r="P49" s="125">
        <f t="shared" si="12"/>
      </c>
      <c r="Q49" s="126">
        <f t="shared" si="4"/>
      </c>
      <c r="R49" s="127">
        <f t="shared" si="5"/>
      </c>
      <c r="S49" s="128">
        <f t="shared" si="6"/>
      </c>
      <c r="T49" s="128">
        <f t="shared" si="7"/>
      </c>
      <c r="U49" s="129">
        <f t="shared" si="8"/>
      </c>
      <c r="V49" s="130">
        <f>IF(D49="","",IF(J49&lt;&gt;"",J49,VLOOKUP(I49,jh_code!$E$2:$F$210,2,FALSE)))</f>
      </c>
      <c r="W49" s="130">
        <f t="shared" si="9"/>
      </c>
      <c r="X49" s="131">
        <f t="shared" si="1"/>
      </c>
      <c r="Y49" s="131">
        <f t="shared" si="10"/>
      </c>
      <c r="Z49" s="88">
        <f t="shared" si="11"/>
        <v>6</v>
      </c>
      <c r="AA49" s="88">
        <v>3</v>
      </c>
    </row>
    <row r="50" spans="1:27" ht="18" customHeight="1">
      <c r="A50" s="159" t="s">
        <v>6</v>
      </c>
      <c r="B50" s="250">
        <f t="shared" si="2"/>
        <v>3</v>
      </c>
      <c r="C50" s="96"/>
      <c r="D50" s="96"/>
      <c r="E50" s="96"/>
      <c r="F50" s="96"/>
      <c r="G50" s="96"/>
      <c r="H50" s="97"/>
      <c r="I50" s="96"/>
      <c r="J50" s="96"/>
      <c r="K50" s="164"/>
      <c r="L50" s="106"/>
      <c r="M50" s="107"/>
      <c r="N50" s="168"/>
      <c r="O50" s="124" t="s">
        <v>879</v>
      </c>
      <c r="P50" s="125">
        <f t="shared" si="12"/>
      </c>
      <c r="Q50" s="126">
        <f t="shared" si="4"/>
      </c>
      <c r="R50" s="127">
        <f t="shared" si="5"/>
      </c>
      <c r="S50" s="128">
        <f t="shared" si="6"/>
      </c>
      <c r="T50" s="128">
        <f t="shared" si="7"/>
      </c>
      <c r="U50" s="129">
        <f t="shared" si="8"/>
      </c>
      <c r="V50" s="130">
        <f>IF(D50="","",IF(J50&lt;&gt;"",J50,VLOOKUP(I50,jh_code!$E$2:$F$210,2,FALSE)))</f>
      </c>
      <c r="W50" s="130">
        <f t="shared" si="9"/>
      </c>
      <c r="X50" s="131">
        <f t="shared" si="1"/>
      </c>
      <c r="Y50" s="131">
        <f t="shared" si="10"/>
      </c>
      <c r="Z50" s="88">
        <f t="shared" si="11"/>
        <v>3</v>
      </c>
      <c r="AA50" s="88">
        <v>0</v>
      </c>
    </row>
    <row r="51" spans="1:27" ht="18" customHeight="1">
      <c r="A51" s="160" t="s">
        <v>6</v>
      </c>
      <c r="B51" s="251">
        <f t="shared" si="2"/>
        <v>6</v>
      </c>
      <c r="C51" s="98"/>
      <c r="D51" s="98"/>
      <c r="E51" s="98"/>
      <c r="F51" s="98"/>
      <c r="G51" s="98"/>
      <c r="H51" s="99"/>
      <c r="I51" s="98"/>
      <c r="J51" s="98"/>
      <c r="K51" s="165"/>
      <c r="L51" s="108"/>
      <c r="M51" s="109"/>
      <c r="N51" s="167">
        <f>IF(R51="","",COUNTIF($R$23:$R$63,R51))</f>
      </c>
      <c r="O51" s="124" t="s">
        <v>879</v>
      </c>
      <c r="P51" s="125">
        <f t="shared" si="12"/>
      </c>
      <c r="Q51" s="126">
        <f t="shared" si="4"/>
      </c>
      <c r="R51" s="127">
        <f t="shared" si="5"/>
      </c>
      <c r="S51" s="128">
        <f t="shared" si="6"/>
      </c>
      <c r="T51" s="128">
        <f t="shared" si="7"/>
      </c>
      <c r="U51" s="129">
        <f t="shared" si="8"/>
      </c>
      <c r="V51" s="130">
        <f>IF(D51="","",IF(J51&lt;&gt;"",J51,VLOOKUP(I51,jh_code!$E$2:$F$210,2,FALSE)))</f>
      </c>
      <c r="W51" s="130">
        <f t="shared" si="9"/>
      </c>
      <c r="X51" s="131">
        <f t="shared" si="1"/>
      </c>
      <c r="Y51" s="131">
        <f t="shared" si="10"/>
      </c>
      <c r="Z51" s="88">
        <f t="shared" si="11"/>
        <v>6</v>
      </c>
      <c r="AA51" s="88">
        <v>3</v>
      </c>
    </row>
    <row r="52" spans="1:25" ht="18" customHeight="1">
      <c r="A52" s="159" t="s">
        <v>407</v>
      </c>
      <c r="B52" s="250"/>
      <c r="C52" s="96"/>
      <c r="D52" s="96"/>
      <c r="E52" s="96"/>
      <c r="F52" s="96"/>
      <c r="G52" s="96"/>
      <c r="H52" s="97"/>
      <c r="I52" s="96"/>
      <c r="J52" s="96"/>
      <c r="K52" s="164"/>
      <c r="L52" s="106"/>
      <c r="M52" s="107"/>
      <c r="N52" s="168"/>
      <c r="O52" s="124"/>
      <c r="P52" s="125" t="e">
        <f>VALUE(L52&amp;M52)</f>
        <v>#VALUE!</v>
      </c>
      <c r="Q52" s="126">
        <f t="shared" si="4"/>
      </c>
      <c r="R52" s="127">
        <f t="shared" si="5"/>
      </c>
      <c r="S52" s="128">
        <f t="shared" si="6"/>
      </c>
      <c r="T52" s="128">
        <f t="shared" si="7"/>
      </c>
      <c r="U52" s="129">
        <f t="shared" si="8"/>
      </c>
      <c r="V52" s="130">
        <f>IF(D52="","",IF(J52&lt;&gt;"",J52,VLOOKUP(I52,jh_code!$E$2:$F$210,2,FALSE)))</f>
      </c>
      <c r="W52" s="130">
        <f t="shared" si="9"/>
      </c>
      <c r="X52" s="131"/>
      <c r="Y52" s="131"/>
    </row>
    <row r="53" spans="1:25" ht="18" customHeight="1">
      <c r="A53" s="163" t="s">
        <v>407</v>
      </c>
      <c r="B53" s="255"/>
      <c r="C53" s="104"/>
      <c r="D53" s="104"/>
      <c r="E53" s="104"/>
      <c r="F53" s="104"/>
      <c r="G53" s="104"/>
      <c r="H53" s="105"/>
      <c r="I53" s="104"/>
      <c r="J53" s="104"/>
      <c r="K53" s="174"/>
      <c r="L53" s="174"/>
      <c r="M53" s="171"/>
      <c r="N53" s="171">
        <f>IF(R53="","",COUNTIF($R$23:$R$63,R53))</f>
      </c>
      <c r="O53" s="124"/>
      <c r="P53" s="125"/>
      <c r="Q53" s="126">
        <f t="shared" si="4"/>
      </c>
      <c r="R53" s="127">
        <f t="shared" si="5"/>
      </c>
      <c r="S53" s="128">
        <f t="shared" si="6"/>
      </c>
      <c r="T53" s="128">
        <f t="shared" si="7"/>
      </c>
      <c r="U53" s="129">
        <f t="shared" si="8"/>
      </c>
      <c r="V53" s="130">
        <f>IF(D53="","",IF(J53&lt;&gt;"",J53,VLOOKUP(I53,jh_code!$E$2:$F$210,2,FALSE)))</f>
      </c>
      <c r="W53" s="130">
        <f t="shared" si="9"/>
      </c>
      <c r="X53" s="131"/>
      <c r="Y53" s="131"/>
    </row>
    <row r="54" spans="1:25" ht="18" customHeight="1">
      <c r="A54" s="163" t="s">
        <v>407</v>
      </c>
      <c r="B54" s="253"/>
      <c r="C54" s="102"/>
      <c r="D54" s="102"/>
      <c r="E54" s="102"/>
      <c r="F54" s="102"/>
      <c r="G54" s="102"/>
      <c r="H54" s="103"/>
      <c r="I54" s="102"/>
      <c r="J54" s="102"/>
      <c r="K54" s="173"/>
      <c r="L54" s="173"/>
      <c r="M54" s="170"/>
      <c r="N54" s="170"/>
      <c r="O54" s="124"/>
      <c r="P54" s="125"/>
      <c r="Q54" s="126">
        <f t="shared" si="4"/>
      </c>
      <c r="R54" s="127">
        <f t="shared" si="5"/>
      </c>
      <c r="S54" s="128">
        <f t="shared" si="6"/>
      </c>
      <c r="T54" s="128">
        <f t="shared" si="7"/>
      </c>
      <c r="U54" s="129">
        <f t="shared" si="8"/>
      </c>
      <c r="V54" s="130">
        <f>IF(D54="","",IF(J54&lt;&gt;"",J54,VLOOKUP(I54,jh_code!$E$2:$F$210,2,FALSE)))</f>
      </c>
      <c r="W54" s="130">
        <f t="shared" si="9"/>
      </c>
      <c r="X54" s="131"/>
      <c r="Y54" s="131"/>
    </row>
    <row r="55" spans="1:25" ht="18" customHeight="1">
      <c r="A55" s="163" t="s">
        <v>407</v>
      </c>
      <c r="B55" s="253"/>
      <c r="C55" s="102"/>
      <c r="D55" s="102"/>
      <c r="E55" s="102"/>
      <c r="F55" s="102"/>
      <c r="G55" s="102"/>
      <c r="H55" s="103"/>
      <c r="I55" s="102"/>
      <c r="J55" s="102"/>
      <c r="K55" s="173"/>
      <c r="L55" s="173"/>
      <c r="M55" s="170"/>
      <c r="N55" s="170"/>
      <c r="O55" s="124"/>
      <c r="P55" s="125"/>
      <c r="Q55" s="126">
        <f t="shared" si="4"/>
      </c>
      <c r="R55" s="127">
        <f t="shared" si="5"/>
      </c>
      <c r="S55" s="128">
        <f t="shared" si="6"/>
      </c>
      <c r="T55" s="128">
        <f t="shared" si="7"/>
      </c>
      <c r="U55" s="129">
        <f t="shared" si="8"/>
      </c>
      <c r="V55" s="130">
        <f>IF(D55="","",IF(J55&lt;&gt;"",J55,VLOOKUP(I55,jh_code!$E$2:$F$210,2,FALSE)))</f>
      </c>
      <c r="W55" s="130">
        <f t="shared" si="9"/>
      </c>
      <c r="X55" s="131"/>
      <c r="Y55" s="131"/>
    </row>
    <row r="56" spans="1:25" ht="18" customHeight="1">
      <c r="A56" s="163" t="s">
        <v>407</v>
      </c>
      <c r="B56" s="253"/>
      <c r="C56" s="102"/>
      <c r="D56" s="102"/>
      <c r="E56" s="102"/>
      <c r="F56" s="102"/>
      <c r="G56" s="102"/>
      <c r="H56" s="103"/>
      <c r="I56" s="102"/>
      <c r="J56" s="102"/>
      <c r="K56" s="173"/>
      <c r="L56" s="173"/>
      <c r="M56" s="170"/>
      <c r="N56" s="170"/>
      <c r="O56" s="124"/>
      <c r="P56" s="125"/>
      <c r="Q56" s="126">
        <f t="shared" si="4"/>
      </c>
      <c r="R56" s="127">
        <f t="shared" si="5"/>
      </c>
      <c r="S56" s="128">
        <f t="shared" si="6"/>
      </c>
      <c r="T56" s="128">
        <f t="shared" si="7"/>
      </c>
      <c r="U56" s="129">
        <f t="shared" si="8"/>
      </c>
      <c r="V56" s="130">
        <f>IF(D56="","",IF(J56&lt;&gt;"",J56,VLOOKUP(I56,jh_code!$E$2:$F$210,2,FALSE)))</f>
      </c>
      <c r="W56" s="130">
        <f t="shared" si="9"/>
      </c>
      <c r="X56" s="131"/>
      <c r="Y56" s="131"/>
    </row>
    <row r="57" spans="1:25" ht="18" customHeight="1">
      <c r="A57" s="160" t="s">
        <v>407</v>
      </c>
      <c r="B57" s="251"/>
      <c r="C57" s="98"/>
      <c r="D57" s="98"/>
      <c r="E57" s="98"/>
      <c r="F57" s="98"/>
      <c r="G57" s="98"/>
      <c r="H57" s="99"/>
      <c r="I57" s="98"/>
      <c r="J57" s="98"/>
      <c r="K57" s="165"/>
      <c r="L57" s="165"/>
      <c r="M57" s="167"/>
      <c r="N57" s="167">
        <f>IF(R57="","",COUNTIF($R$23:$R$63,R57))</f>
      </c>
      <c r="O57" s="124"/>
      <c r="P57" s="125"/>
      <c r="Q57" s="126">
        <f t="shared" si="4"/>
      </c>
      <c r="R57" s="127">
        <f t="shared" si="5"/>
      </c>
      <c r="S57" s="128">
        <f t="shared" si="6"/>
      </c>
      <c r="T57" s="128">
        <f t="shared" si="7"/>
      </c>
      <c r="U57" s="129">
        <f t="shared" si="8"/>
      </c>
      <c r="V57" s="130">
        <f>IF(D57="","",IF(J57&lt;&gt;"",J57,VLOOKUP(I57,jh_code!$E$2:$F$210,2,FALSE)))</f>
      </c>
      <c r="W57" s="130">
        <f t="shared" si="9"/>
      </c>
      <c r="X57" s="131"/>
      <c r="Y57" s="131"/>
    </row>
    <row r="58" spans="1:25" ht="18" customHeight="1">
      <c r="A58" s="159" t="s">
        <v>744</v>
      </c>
      <c r="B58" s="250"/>
      <c r="C58" s="96"/>
      <c r="D58" s="96"/>
      <c r="E58" s="96"/>
      <c r="F58" s="96"/>
      <c r="G58" s="96"/>
      <c r="H58" s="97"/>
      <c r="I58" s="96"/>
      <c r="J58" s="96"/>
      <c r="K58" s="106"/>
      <c r="L58" s="107"/>
      <c r="M58" s="107"/>
      <c r="N58" s="168">
        <f>IF(R58="","",COUNTIF($R$23:$R$63,R58))</f>
      </c>
      <c r="O58" s="124"/>
      <c r="P58" s="206" t="e">
        <f>VALUE(K58&amp;L58&amp;M58)</f>
        <v>#VALUE!</v>
      </c>
      <c r="Q58" s="126">
        <f t="shared" si="4"/>
      </c>
      <c r="R58" s="127">
        <f t="shared" si="5"/>
      </c>
      <c r="S58" s="128">
        <f t="shared" si="6"/>
      </c>
      <c r="T58" s="128">
        <f t="shared" si="7"/>
      </c>
      <c r="U58" s="129">
        <f t="shared" si="8"/>
      </c>
      <c r="V58" s="130">
        <f>IF(D58="","",IF(J58&lt;&gt;"",J58,VLOOKUP(I58,jh_code!$E$2:$F$210,2,FALSE)))</f>
      </c>
      <c r="W58" s="130">
        <f t="shared" si="9"/>
      </c>
      <c r="X58" s="131"/>
      <c r="Y58" s="131"/>
    </row>
    <row r="59" spans="1:25" ht="18" customHeight="1">
      <c r="A59" s="163" t="s">
        <v>743</v>
      </c>
      <c r="B59" s="255"/>
      <c r="C59" s="104"/>
      <c r="D59" s="104"/>
      <c r="E59" s="104"/>
      <c r="F59" s="104"/>
      <c r="G59" s="104"/>
      <c r="H59" s="105"/>
      <c r="I59" s="104"/>
      <c r="J59" s="104"/>
      <c r="K59" s="174"/>
      <c r="L59" s="174"/>
      <c r="M59" s="171"/>
      <c r="N59" s="171">
        <f>IF(R59="","",COUNTIF($R$23:$R$63,R59))</f>
      </c>
      <c r="O59" s="124"/>
      <c r="P59" s="125"/>
      <c r="Q59" s="126">
        <f t="shared" si="4"/>
      </c>
      <c r="R59" s="127">
        <f t="shared" si="5"/>
      </c>
      <c r="S59" s="128">
        <f t="shared" si="6"/>
      </c>
      <c r="T59" s="128">
        <f t="shared" si="7"/>
      </c>
      <c r="U59" s="129">
        <f t="shared" si="8"/>
      </c>
      <c r="V59" s="130">
        <f>IF(D59="","",IF(J59&lt;&gt;"",J59,VLOOKUP(I59,jh_code!$E$2:$F$210,2,FALSE)))</f>
      </c>
      <c r="W59" s="130">
        <f t="shared" si="9"/>
      </c>
      <c r="X59" s="131"/>
      <c r="Y59" s="131"/>
    </row>
    <row r="60" spans="1:25" ht="18" customHeight="1">
      <c r="A60" s="163" t="s">
        <v>743</v>
      </c>
      <c r="B60" s="253"/>
      <c r="C60" s="102"/>
      <c r="D60" s="102"/>
      <c r="E60" s="102"/>
      <c r="F60" s="102"/>
      <c r="G60" s="102"/>
      <c r="H60" s="103"/>
      <c r="I60" s="102"/>
      <c r="J60" s="102"/>
      <c r="K60" s="173"/>
      <c r="L60" s="173"/>
      <c r="M60" s="170"/>
      <c r="N60" s="170"/>
      <c r="O60" s="124"/>
      <c r="P60" s="125"/>
      <c r="Q60" s="126">
        <f t="shared" si="4"/>
      </c>
      <c r="R60" s="127">
        <f t="shared" si="5"/>
      </c>
      <c r="S60" s="128">
        <f t="shared" si="6"/>
      </c>
      <c r="T60" s="128">
        <f t="shared" si="7"/>
      </c>
      <c r="U60" s="129">
        <f t="shared" si="8"/>
      </c>
      <c r="V60" s="130">
        <f>IF(D60="","",IF(J60&lt;&gt;"",J60,VLOOKUP(I60,jh_code!$E$2:$F$210,2,FALSE)))</f>
      </c>
      <c r="W60" s="130">
        <f t="shared" si="9"/>
      </c>
      <c r="X60" s="131"/>
      <c r="Y60" s="131"/>
    </row>
    <row r="61" spans="1:25" ht="18" customHeight="1">
      <c r="A61" s="163" t="s">
        <v>743</v>
      </c>
      <c r="B61" s="253"/>
      <c r="C61" s="102"/>
      <c r="D61" s="102"/>
      <c r="E61" s="102"/>
      <c r="F61" s="102"/>
      <c r="G61" s="102"/>
      <c r="H61" s="103"/>
      <c r="I61" s="102"/>
      <c r="J61" s="102"/>
      <c r="K61" s="173"/>
      <c r="L61" s="173"/>
      <c r="M61" s="170"/>
      <c r="N61" s="170"/>
      <c r="O61" s="124"/>
      <c r="P61" s="125"/>
      <c r="Q61" s="126">
        <f t="shared" si="4"/>
      </c>
      <c r="R61" s="127">
        <f t="shared" si="5"/>
      </c>
      <c r="S61" s="128">
        <f t="shared" si="6"/>
      </c>
      <c r="T61" s="128">
        <f t="shared" si="7"/>
      </c>
      <c r="U61" s="129">
        <f t="shared" si="8"/>
      </c>
      <c r="V61" s="130">
        <f>IF(D61="","",IF(J61&lt;&gt;"",J61,VLOOKUP(I61,jh_code!$E$2:$F$210,2,FALSE)))</f>
      </c>
      <c r="W61" s="130">
        <f t="shared" si="9"/>
      </c>
      <c r="X61" s="131"/>
      <c r="Y61" s="131"/>
    </row>
    <row r="62" spans="1:25" ht="18" customHeight="1">
      <c r="A62" s="163" t="s">
        <v>743</v>
      </c>
      <c r="B62" s="253"/>
      <c r="C62" s="102"/>
      <c r="D62" s="102"/>
      <c r="E62" s="102"/>
      <c r="F62" s="102"/>
      <c r="G62" s="102"/>
      <c r="H62" s="103"/>
      <c r="I62" s="102"/>
      <c r="J62" s="102"/>
      <c r="K62" s="173"/>
      <c r="L62" s="173"/>
      <c r="M62" s="170"/>
      <c r="N62" s="170"/>
      <c r="O62" s="124"/>
      <c r="P62" s="125"/>
      <c r="Q62" s="126">
        <f t="shared" si="4"/>
      </c>
      <c r="R62" s="127">
        <f t="shared" si="5"/>
      </c>
      <c r="S62" s="128">
        <f t="shared" si="6"/>
      </c>
      <c r="T62" s="128">
        <f t="shared" si="7"/>
      </c>
      <c r="U62" s="129">
        <f t="shared" si="8"/>
      </c>
      <c r="V62" s="130">
        <f>IF(D62="","",IF(J62&lt;&gt;"",J62,VLOOKUP(I62,jh_code!$E$2:$F$210,2,FALSE)))</f>
      </c>
      <c r="W62" s="130">
        <f t="shared" si="9"/>
      </c>
      <c r="X62" s="131"/>
      <c r="Y62" s="131"/>
    </row>
    <row r="63" spans="1:25" ht="18" customHeight="1">
      <c r="A63" s="160" t="s">
        <v>743</v>
      </c>
      <c r="B63" s="251"/>
      <c r="C63" s="98"/>
      <c r="D63" s="98"/>
      <c r="E63" s="98"/>
      <c r="F63" s="98"/>
      <c r="G63" s="98"/>
      <c r="H63" s="99"/>
      <c r="I63" s="98"/>
      <c r="J63" s="98"/>
      <c r="K63" s="165"/>
      <c r="L63" s="165"/>
      <c r="M63" s="167"/>
      <c r="N63" s="167">
        <f>IF(R63="","",COUNTIF($R$23:$R$63,R63))</f>
      </c>
      <c r="O63" s="124"/>
      <c r="P63" s="125"/>
      <c r="Q63" s="126">
        <f t="shared" si="4"/>
      </c>
      <c r="R63" s="127">
        <f t="shared" si="5"/>
      </c>
      <c r="S63" s="128">
        <f t="shared" si="6"/>
      </c>
      <c r="T63" s="128">
        <f t="shared" si="7"/>
      </c>
      <c r="U63" s="129">
        <f t="shared" si="8"/>
      </c>
      <c r="V63" s="130">
        <f>IF(D63="","",IF(J63&lt;&gt;"",J63,VLOOKUP(I63,jh_code!$E$2:$F$210,2,FALSE)))</f>
      </c>
      <c r="W63" s="130">
        <f t="shared" si="9"/>
      </c>
      <c r="X63" s="131"/>
      <c r="Y63" s="131"/>
    </row>
    <row r="64" spans="1:4" ht="13.5" customHeight="1">
      <c r="A64" s="301" t="s">
        <v>749</v>
      </c>
      <c r="B64" s="301"/>
      <c r="C64" s="301"/>
      <c r="D64" s="301"/>
    </row>
    <row r="65" spans="1:14" ht="13.5" customHeight="1">
      <c r="A65" s="302"/>
      <c r="B65" s="302"/>
      <c r="C65" s="302"/>
      <c r="D65" s="302"/>
      <c r="K65" s="303" t="s">
        <v>12</v>
      </c>
      <c r="L65" s="304"/>
      <c r="M65" s="305"/>
      <c r="N65" s="177" t="s">
        <v>454</v>
      </c>
    </row>
    <row r="66" spans="1:25" ht="27">
      <c r="A66" s="175"/>
      <c r="B66" s="257" t="s">
        <v>892</v>
      </c>
      <c r="C66" s="153" t="s">
        <v>14</v>
      </c>
      <c r="D66" s="153" t="s">
        <v>8</v>
      </c>
      <c r="E66" s="153" t="s">
        <v>9</v>
      </c>
      <c r="F66" s="153" t="s">
        <v>408</v>
      </c>
      <c r="G66" s="153" t="s">
        <v>409</v>
      </c>
      <c r="H66" s="153" t="s">
        <v>10</v>
      </c>
      <c r="I66" s="153" t="s">
        <v>11</v>
      </c>
      <c r="J66" s="153"/>
      <c r="K66" s="153" t="s">
        <v>13</v>
      </c>
      <c r="L66" s="153" t="s">
        <v>410</v>
      </c>
      <c r="M66" s="176" t="s">
        <v>411</v>
      </c>
      <c r="N66" s="157" t="s">
        <v>453</v>
      </c>
      <c r="Y66" s="241" t="s">
        <v>883</v>
      </c>
    </row>
    <row r="67" spans="1:27" ht="18" customHeight="1">
      <c r="A67" s="159" t="s">
        <v>0</v>
      </c>
      <c r="B67" s="250">
        <f aca="true" t="shared" si="13" ref="B67:B83">Z67</f>
        <v>4</v>
      </c>
      <c r="C67" s="114"/>
      <c r="D67" s="114"/>
      <c r="E67" s="114"/>
      <c r="F67" s="114"/>
      <c r="G67" s="114"/>
      <c r="H67" s="114"/>
      <c r="I67" s="178">
        <f>IF(C67="","",IF(ISERROR(VLOOKUP(VALUE(LEFT(C67,3)),jh_code!$A$2:$B$395,2,FALSE))=TRUE,"該当番号なし",VLOOKUP(VALUE(LEFT(C67,3)),jh_code!$A$2:$B$395,2,FALSE)))</f>
      </c>
      <c r="J67" s="178"/>
      <c r="K67" s="181"/>
      <c r="L67" s="117"/>
      <c r="M67" s="119"/>
      <c r="N67" s="187">
        <f>IF(R67="","",COUNTIF($R$67:$R$89,R67))</f>
      </c>
      <c r="O67" s="124" t="s">
        <v>417</v>
      </c>
      <c r="P67" s="125">
        <f aca="true" t="shared" si="14" ref="P67:P75">IF(D67="","","0"&amp;RIGHT(FIXED(K67/100,2),2)&amp;RIGHT(FIXED(L67/100,2),2)&amp;IF(LENB(M67)=1,RIGHT(FIXED(M67/10,1),1),RIGHT(FIXED(M67/100,2),2)))</f>
      </c>
      <c r="Q67" s="132">
        <f>IF(D67="","",128500000+C67)</f>
      </c>
      <c r="R67" s="133">
        <f>IF(D67="","",IF(LENB(D67)+LENB(E67)&gt;=10,D67&amp;E67,IF(LENB(D67)+LENB(E67)&gt;=8,D67&amp;"  "&amp;E67,IF(LENB(D67)+LENB(E67)&gt;=6,D67&amp;"    "&amp;E67,D67&amp;"      "&amp;E67)))&amp;IF(H67="","",IF(LENB(H67)&gt;=2,H67," "&amp;H67)))</f>
      </c>
      <c r="S67" s="134">
        <f>IF(AND(F67="",G67=""),"",F67&amp;" "&amp;G67)</f>
      </c>
      <c r="T67" s="134">
        <f>IF(D67="","",1)</f>
      </c>
      <c r="U67" s="135">
        <f>IF(D67="","",$D$8)</f>
      </c>
      <c r="V67" s="135">
        <f>IF(Q67="","",VALUE(MID(Q67,2,6)))</f>
      </c>
      <c r="W67" s="135">
        <f>IF(C67="","",VALUE(LEFT(C67,3)))</f>
      </c>
      <c r="X67" s="136">
        <f>IF(P67="","",O67&amp;" "&amp;P67)</f>
      </c>
      <c r="Y67" s="242">
        <f>IF(P67="","",100+Z67)</f>
      </c>
      <c r="Z67" s="88">
        <f>$O$8+AA67</f>
        <v>4</v>
      </c>
      <c r="AA67" s="88">
        <v>1</v>
      </c>
    </row>
    <row r="68" spans="1:27" ht="18" customHeight="1">
      <c r="A68" s="160" t="s">
        <v>0</v>
      </c>
      <c r="B68" s="251">
        <f t="shared" si="13"/>
        <v>7</v>
      </c>
      <c r="C68" s="115"/>
      <c r="D68" s="115"/>
      <c r="E68" s="115"/>
      <c r="F68" s="115"/>
      <c r="G68" s="115"/>
      <c r="H68" s="115"/>
      <c r="I68" s="179">
        <f>IF(C68="","",IF(ISERROR(VLOOKUP(VALUE(LEFT(C68,3)),jh_code!$A$2:$B$395,2,FALSE))=TRUE,"該当番号なし",VLOOKUP(VALUE(LEFT(C68,3)),jh_code!$A$2:$B$395,2,FALSE)))</f>
      </c>
      <c r="J68" s="179"/>
      <c r="K68" s="182"/>
      <c r="L68" s="118"/>
      <c r="M68" s="120"/>
      <c r="N68" s="186">
        <f aca="true" t="shared" si="15" ref="N68:N89">IF(R68="","",COUNTIF($R$67:$R$89,R68))</f>
      </c>
      <c r="O68" s="124" t="s">
        <v>417</v>
      </c>
      <c r="P68" s="125">
        <f t="shared" si="14"/>
      </c>
      <c r="Q68" s="137">
        <f>IF(D68="","",128500000+C68)</f>
      </c>
      <c r="R68" s="127">
        <f>IF(D68="","",IF(LENB(D68)+LENB(E68)&gt;=10,D68&amp;E68,IF(LENB(D68)+LENB(E68)&gt;=8,D68&amp;"  "&amp;E68,IF(LENB(D68)+LENB(E68)&gt;=6,D68&amp;"    "&amp;E68,D68&amp;"      "&amp;E68)))&amp;IF(H68="","",IF(LENB(H68)&gt;=2,H68," "&amp;H68)))</f>
      </c>
      <c r="S68" s="128">
        <f>IF(AND(F68="",G68=""),"",F68&amp;" "&amp;G68)</f>
      </c>
      <c r="T68" s="128">
        <f>IF(D68="","",1)</f>
      </c>
      <c r="U68" s="129">
        <f>IF(D68="","",$D$8)</f>
      </c>
      <c r="V68" s="129">
        <f>IF(Q68="","",VALUE(MID(Q68,2,6)))</f>
      </c>
      <c r="W68" s="129">
        <f>IF(C68="","",VALUE(LEFT(C68,3)))</f>
      </c>
      <c r="X68" s="131">
        <f>IF(P68="","",O68&amp;" "&amp;P68)</f>
      </c>
      <c r="Y68" s="131">
        <f aca="true" t="shared" si="16" ref="Y68:Y93">IF(P68="","",100+Z68)</f>
      </c>
      <c r="Z68" s="88">
        <f aca="true" t="shared" si="17" ref="Z68:Z83">$O$8+AA68</f>
        <v>7</v>
      </c>
      <c r="AA68" s="88">
        <v>4</v>
      </c>
    </row>
    <row r="69" spans="1:27" ht="18" customHeight="1">
      <c r="A69" s="159" t="s">
        <v>1</v>
      </c>
      <c r="B69" s="250">
        <f t="shared" si="13"/>
        <v>4</v>
      </c>
      <c r="C69" s="114"/>
      <c r="D69" s="114"/>
      <c r="E69" s="114"/>
      <c r="F69" s="114"/>
      <c r="G69" s="114"/>
      <c r="H69" s="114"/>
      <c r="I69" s="178">
        <f>IF(C69="","",IF(ISERROR(VLOOKUP(VALUE(LEFT(C69,3)),jh_code!$A$2:$B$395,2,FALSE))=TRUE,"該当番号なし",VLOOKUP(VALUE(LEFT(C69,3)),jh_code!$A$2:$B$395,2,FALSE)))</f>
      </c>
      <c r="J69" s="178"/>
      <c r="K69" s="181"/>
      <c r="L69" s="117"/>
      <c r="M69" s="119"/>
      <c r="N69" s="184">
        <f t="shared" si="15"/>
      </c>
      <c r="O69" s="124" t="s">
        <v>418</v>
      </c>
      <c r="P69" s="125">
        <f t="shared" si="14"/>
      </c>
      <c r="Q69" s="137">
        <f aca="true" t="shared" si="18" ref="Q69:Q84">IF(D69="","",128500000+C69)</f>
      </c>
      <c r="R69" s="127">
        <f aca="true" t="shared" si="19" ref="R69:R84">IF(D69="","",IF(LENB(D69)+LENB(E69)&gt;=10,D69&amp;E69,IF(LENB(D69)+LENB(E69)&gt;=8,D69&amp;"  "&amp;E69,IF(LENB(D69)+LENB(E69)&gt;=6,D69&amp;"    "&amp;E69,D69&amp;"      "&amp;E69)))&amp;IF(H69="","",IF(LENB(H69)&gt;=2,H69," "&amp;H69)))</f>
      </c>
      <c r="S69" s="128">
        <f aca="true" t="shared" si="20" ref="S69:S84">IF(AND(F69="",G69=""),"",F69&amp;" "&amp;G69)</f>
      </c>
      <c r="T69" s="128">
        <f aca="true" t="shared" si="21" ref="T69:T84">IF(D69="","",1)</f>
      </c>
      <c r="U69" s="129">
        <f aca="true" t="shared" si="22" ref="U69:U84">IF(D69="","",$D$8)</f>
      </c>
      <c r="V69" s="129">
        <f aca="true" t="shared" si="23" ref="V69:V84">IF(Q69="","",VALUE(MID(Q69,2,6)))</f>
      </c>
      <c r="W69" s="129">
        <f aca="true" t="shared" si="24" ref="W69:W84">IF(C69="","",VALUE(LEFT(C69,3)))</f>
      </c>
      <c r="X69" s="131">
        <f aca="true" t="shared" si="25" ref="X69:X83">IF(P69="","",O69&amp;" "&amp;P69)</f>
      </c>
      <c r="Y69" s="131">
        <f t="shared" si="16"/>
      </c>
      <c r="Z69" s="88">
        <f>$O$8+AA69</f>
        <v>4</v>
      </c>
      <c r="AA69" s="88">
        <v>1</v>
      </c>
    </row>
    <row r="70" spans="1:27" ht="18" customHeight="1">
      <c r="A70" s="160" t="s">
        <v>1</v>
      </c>
      <c r="B70" s="251">
        <f t="shared" si="13"/>
        <v>7</v>
      </c>
      <c r="C70" s="115"/>
      <c r="D70" s="115"/>
      <c r="E70" s="115"/>
      <c r="F70" s="115"/>
      <c r="G70" s="115"/>
      <c r="H70" s="115"/>
      <c r="I70" s="179">
        <f>IF(C70="","",IF(ISERROR(VLOOKUP(VALUE(LEFT(C70,3)),jh_code!$A$2:$B$395,2,FALSE))=TRUE,"該当番号なし",VLOOKUP(VALUE(LEFT(C70,3)),jh_code!$A$2:$B$395,2,FALSE)))</f>
      </c>
      <c r="J70" s="179"/>
      <c r="K70" s="182"/>
      <c r="L70" s="118"/>
      <c r="M70" s="120"/>
      <c r="N70" s="186">
        <f t="shared" si="15"/>
      </c>
      <c r="O70" s="124" t="s">
        <v>418</v>
      </c>
      <c r="P70" s="125">
        <f t="shared" si="14"/>
      </c>
      <c r="Q70" s="137">
        <f t="shared" si="18"/>
      </c>
      <c r="R70" s="127">
        <f t="shared" si="19"/>
      </c>
      <c r="S70" s="128">
        <f t="shared" si="20"/>
      </c>
      <c r="T70" s="128">
        <f t="shared" si="21"/>
      </c>
      <c r="U70" s="129">
        <f t="shared" si="22"/>
      </c>
      <c r="V70" s="129">
        <f t="shared" si="23"/>
      </c>
      <c r="W70" s="129">
        <f t="shared" si="24"/>
      </c>
      <c r="X70" s="131">
        <f t="shared" si="25"/>
      </c>
      <c r="Y70" s="131">
        <f t="shared" si="16"/>
      </c>
      <c r="Z70" s="88">
        <f t="shared" si="17"/>
        <v>7</v>
      </c>
      <c r="AA70" s="88">
        <v>4</v>
      </c>
    </row>
    <row r="71" spans="1:27" ht="18" customHeight="1">
      <c r="A71" s="159" t="s">
        <v>412</v>
      </c>
      <c r="B71" s="250">
        <f t="shared" si="13"/>
        <v>3</v>
      </c>
      <c r="C71" s="114"/>
      <c r="D71" s="114"/>
      <c r="E71" s="114"/>
      <c r="F71" s="114"/>
      <c r="G71" s="114"/>
      <c r="H71" s="114"/>
      <c r="I71" s="178">
        <f>IF(C71="","",IF(ISERROR(VLOOKUP(VALUE(LEFT(C71,3)),jh_code!$A$2:$B$395,2,FALSE))=TRUE,"該当番号なし",VLOOKUP(VALUE(LEFT(C71,3)),jh_code!$A$2:$B$395,2,FALSE)))</f>
      </c>
      <c r="J71" s="178"/>
      <c r="K71" s="117"/>
      <c r="L71" s="117"/>
      <c r="M71" s="119"/>
      <c r="N71" s="184">
        <f t="shared" si="15"/>
      </c>
      <c r="O71" s="124" t="s">
        <v>419</v>
      </c>
      <c r="P71" s="125">
        <f t="shared" si="14"/>
      </c>
      <c r="Q71" s="137">
        <f t="shared" si="18"/>
      </c>
      <c r="R71" s="127">
        <f t="shared" si="19"/>
      </c>
      <c r="S71" s="128">
        <f t="shared" si="20"/>
      </c>
      <c r="T71" s="128">
        <f t="shared" si="21"/>
      </c>
      <c r="U71" s="129">
        <f t="shared" si="22"/>
      </c>
      <c r="V71" s="129">
        <f t="shared" si="23"/>
      </c>
      <c r="W71" s="129">
        <f t="shared" si="24"/>
      </c>
      <c r="X71" s="131">
        <f t="shared" si="25"/>
      </c>
      <c r="Y71" s="131">
        <f t="shared" si="16"/>
      </c>
      <c r="Z71" s="88">
        <f>$O$8+AA71</f>
        <v>3</v>
      </c>
      <c r="AA71" s="88">
        <v>0</v>
      </c>
    </row>
    <row r="72" spans="1:27" ht="18" customHeight="1">
      <c r="A72" s="209" t="s">
        <v>412</v>
      </c>
      <c r="B72" s="254">
        <f t="shared" si="13"/>
        <v>6</v>
      </c>
      <c r="C72" s="227"/>
      <c r="D72" s="227"/>
      <c r="E72" s="227"/>
      <c r="F72" s="227"/>
      <c r="G72" s="227"/>
      <c r="H72" s="227"/>
      <c r="I72" s="178">
        <f>IF(C72="","",IF(ISERROR(VLOOKUP(VALUE(LEFT(C72,3)),jh_code!$A$2:$B$395,2,FALSE))=TRUE,"該当番号なし",VLOOKUP(VALUE(LEFT(C72,3)),jh_code!$A$2:$B$395,2,FALSE)))</f>
      </c>
      <c r="J72" s="231"/>
      <c r="K72" s="229"/>
      <c r="L72" s="229"/>
      <c r="M72" s="230"/>
      <c r="N72" s="232"/>
      <c r="O72" s="124" t="s">
        <v>419</v>
      </c>
      <c r="P72" s="125">
        <f t="shared" si="14"/>
      </c>
      <c r="Q72" s="137">
        <f>IF(D72="","",128500000+C72)</f>
      </c>
      <c r="R72" s="127">
        <f>IF(D72="","",IF(LENB(D72)+LENB(E72)&gt;=10,D72&amp;E72,IF(LENB(D72)+LENB(E72)&gt;=8,D72&amp;"  "&amp;E72,IF(LENB(D72)+LENB(E72)&gt;=6,D72&amp;"    "&amp;E72,D72&amp;"      "&amp;E72)))&amp;IF(H72="","",IF(LENB(H72)&gt;=2,H72," "&amp;H72)))</f>
      </c>
      <c r="S72" s="128">
        <f>IF(AND(F72="",G72=""),"",F72&amp;" "&amp;G72)</f>
      </c>
      <c r="T72" s="128">
        <f>IF(D72="","",1)</f>
      </c>
      <c r="U72" s="129">
        <f>IF(D72="","",$D$8)</f>
      </c>
      <c r="V72" s="129">
        <f>IF(Q72="","",VALUE(MID(Q72,2,6)))</f>
      </c>
      <c r="W72" s="129">
        <f>IF(C72="","",VALUE(LEFT(C72,3)))</f>
      </c>
      <c r="X72" s="131">
        <f>IF(P72="","",O72&amp;" "&amp;P72)</f>
      </c>
      <c r="Y72" s="131">
        <f t="shared" si="16"/>
      </c>
      <c r="Z72" s="88">
        <f t="shared" si="17"/>
        <v>6</v>
      </c>
      <c r="AA72" s="88">
        <v>3</v>
      </c>
    </row>
    <row r="73" spans="1:27" ht="18" customHeight="1">
      <c r="A73" s="160" t="s">
        <v>412</v>
      </c>
      <c r="B73" s="251">
        <f t="shared" si="13"/>
        <v>9</v>
      </c>
      <c r="C73" s="115"/>
      <c r="D73" s="115"/>
      <c r="E73" s="115"/>
      <c r="F73" s="115"/>
      <c r="G73" s="115"/>
      <c r="H73" s="115"/>
      <c r="I73" s="179">
        <f>IF(C73="","",IF(ISERROR(VLOOKUP(VALUE(LEFT(C73,3)),jh_code!$A$2:$B$395,2,FALSE))=TRUE,"該当番号なし",VLOOKUP(VALUE(LEFT(C73,3)),jh_code!$A$2:$B$395,2,FALSE)))</f>
      </c>
      <c r="J73" s="179"/>
      <c r="K73" s="118"/>
      <c r="L73" s="118"/>
      <c r="M73" s="120"/>
      <c r="N73" s="186">
        <f t="shared" si="15"/>
      </c>
      <c r="O73" s="124" t="s">
        <v>419</v>
      </c>
      <c r="P73" s="125">
        <f t="shared" si="14"/>
      </c>
      <c r="Q73" s="137">
        <f t="shared" si="18"/>
      </c>
      <c r="R73" s="127">
        <f t="shared" si="19"/>
      </c>
      <c r="S73" s="128">
        <f t="shared" si="20"/>
      </c>
      <c r="T73" s="128">
        <f t="shared" si="21"/>
      </c>
      <c r="U73" s="129">
        <f t="shared" si="22"/>
      </c>
      <c r="V73" s="129">
        <f t="shared" si="23"/>
      </c>
      <c r="W73" s="129">
        <f t="shared" si="24"/>
      </c>
      <c r="X73" s="131">
        <f t="shared" si="25"/>
      </c>
      <c r="Y73" s="131">
        <f t="shared" si="16"/>
      </c>
      <c r="Z73" s="88">
        <f t="shared" si="17"/>
        <v>9</v>
      </c>
      <c r="AA73" s="88">
        <v>6</v>
      </c>
    </row>
    <row r="74" spans="1:27" ht="18" customHeight="1">
      <c r="A74" s="159" t="s">
        <v>4</v>
      </c>
      <c r="B74" s="250">
        <f t="shared" si="13"/>
        <v>4</v>
      </c>
      <c r="C74" s="114"/>
      <c r="D74" s="114"/>
      <c r="E74" s="114"/>
      <c r="F74" s="114"/>
      <c r="G74" s="114"/>
      <c r="H74" s="114"/>
      <c r="I74" s="178">
        <f>IF(C74="","",IF(ISERROR(VLOOKUP(VALUE(LEFT(C74,3)),jh_code!$A$2:$B$395,2,FALSE))=TRUE,"該当番号なし",VLOOKUP(VALUE(LEFT(C74,3)),jh_code!$A$2:$B$395,2,FALSE)))</f>
      </c>
      <c r="J74" s="178"/>
      <c r="K74" s="181"/>
      <c r="L74" s="117"/>
      <c r="M74" s="119"/>
      <c r="N74" s="184">
        <f t="shared" si="15"/>
      </c>
      <c r="O74" s="124" t="s">
        <v>420</v>
      </c>
      <c r="P74" s="125">
        <f t="shared" si="14"/>
      </c>
      <c r="Q74" s="137">
        <f t="shared" si="18"/>
      </c>
      <c r="R74" s="127">
        <f t="shared" si="19"/>
      </c>
      <c r="S74" s="128">
        <f t="shared" si="20"/>
      </c>
      <c r="T74" s="128">
        <f t="shared" si="21"/>
      </c>
      <c r="U74" s="129">
        <f t="shared" si="22"/>
      </c>
      <c r="V74" s="129">
        <f t="shared" si="23"/>
      </c>
      <c r="W74" s="129">
        <f t="shared" si="24"/>
      </c>
      <c r="X74" s="131">
        <f t="shared" si="25"/>
      </c>
      <c r="Y74" s="131">
        <f t="shared" si="16"/>
      </c>
      <c r="Z74" s="88">
        <f t="shared" si="17"/>
        <v>4</v>
      </c>
      <c r="AA74" s="88">
        <v>1</v>
      </c>
    </row>
    <row r="75" spans="1:27" ht="18" customHeight="1">
      <c r="A75" s="160" t="s">
        <v>4</v>
      </c>
      <c r="B75" s="251">
        <f t="shared" si="13"/>
        <v>7</v>
      </c>
      <c r="C75" s="115"/>
      <c r="D75" s="115"/>
      <c r="E75" s="115"/>
      <c r="F75" s="115"/>
      <c r="G75" s="115"/>
      <c r="H75" s="115"/>
      <c r="I75" s="179">
        <f>IF(C75="","",IF(ISERROR(VLOOKUP(VALUE(LEFT(C75,3)),jh_code!$A$2:$B$395,2,FALSE))=TRUE,"該当番号なし",VLOOKUP(VALUE(LEFT(C75,3)),jh_code!$A$2:$B$395,2,FALSE)))</f>
      </c>
      <c r="J75" s="179"/>
      <c r="K75" s="182"/>
      <c r="L75" s="118"/>
      <c r="M75" s="120"/>
      <c r="N75" s="186">
        <f t="shared" si="15"/>
      </c>
      <c r="O75" s="124" t="s">
        <v>420</v>
      </c>
      <c r="P75" s="125">
        <f t="shared" si="14"/>
      </c>
      <c r="Q75" s="137">
        <f t="shared" si="18"/>
      </c>
      <c r="R75" s="127">
        <f t="shared" si="19"/>
      </c>
      <c r="S75" s="128">
        <f t="shared" si="20"/>
      </c>
      <c r="T75" s="128">
        <f t="shared" si="21"/>
      </c>
      <c r="U75" s="129">
        <f t="shared" si="22"/>
      </c>
      <c r="V75" s="129">
        <f t="shared" si="23"/>
      </c>
      <c r="W75" s="129">
        <f t="shared" si="24"/>
      </c>
      <c r="X75" s="131">
        <f t="shared" si="25"/>
      </c>
      <c r="Y75" s="131">
        <f t="shared" si="16"/>
      </c>
      <c r="Z75" s="88">
        <f t="shared" si="17"/>
        <v>7</v>
      </c>
      <c r="AA75" s="88">
        <v>4</v>
      </c>
    </row>
    <row r="76" spans="1:27" ht="18" customHeight="1">
      <c r="A76" s="159" t="s">
        <v>720</v>
      </c>
      <c r="B76" s="250">
        <f t="shared" si="13"/>
        <v>3</v>
      </c>
      <c r="C76" s="114"/>
      <c r="D76" s="114"/>
      <c r="E76" s="114"/>
      <c r="F76" s="114"/>
      <c r="G76" s="114"/>
      <c r="H76" s="114"/>
      <c r="I76" s="178">
        <f>IF(C76="","",IF(ISERROR(VLOOKUP(VALUE(LEFT(C76,3)),jh_code!$A$2:$B$395,2,FALSE))=TRUE,"該当番号なし",VLOOKUP(VALUE(LEFT(C76,3)),jh_code!$A$2:$B$395,2,FALSE)))</f>
      </c>
      <c r="J76" s="178"/>
      <c r="K76" s="181"/>
      <c r="L76" s="117"/>
      <c r="M76" s="119"/>
      <c r="N76" s="184">
        <f t="shared" si="15"/>
      </c>
      <c r="O76" s="124" t="s">
        <v>718</v>
      </c>
      <c r="P76" s="125">
        <f>IF(D76="","","0"&amp;RIGHT(FIXED(L76/100,2),2)&amp;RIGHT(FIXED(M76/100,2),2))</f>
      </c>
      <c r="Q76" s="137">
        <f t="shared" si="18"/>
      </c>
      <c r="R76" s="127">
        <f t="shared" si="19"/>
      </c>
      <c r="S76" s="128">
        <f t="shared" si="20"/>
      </c>
      <c r="T76" s="128">
        <f t="shared" si="21"/>
      </c>
      <c r="U76" s="129">
        <f t="shared" si="22"/>
      </c>
      <c r="V76" s="129">
        <f t="shared" si="23"/>
      </c>
      <c r="W76" s="129">
        <f t="shared" si="24"/>
      </c>
      <c r="X76" s="131">
        <f t="shared" si="25"/>
      </c>
      <c r="Y76" s="131">
        <f t="shared" si="16"/>
      </c>
      <c r="Z76" s="88">
        <f t="shared" si="17"/>
        <v>3</v>
      </c>
      <c r="AA76" s="88">
        <v>0</v>
      </c>
    </row>
    <row r="77" spans="1:27" ht="18" customHeight="1">
      <c r="A77" s="160" t="s">
        <v>720</v>
      </c>
      <c r="B77" s="251">
        <f t="shared" si="13"/>
        <v>6</v>
      </c>
      <c r="C77" s="115"/>
      <c r="D77" s="115"/>
      <c r="E77" s="115"/>
      <c r="F77" s="115"/>
      <c r="G77" s="115"/>
      <c r="H77" s="115"/>
      <c r="I77" s="179">
        <f>IF(C77="","",IF(ISERROR(VLOOKUP(VALUE(LEFT(C77,3)),jh_code!$A$2:$B$395,2,FALSE))=TRUE,"該当番号なし",VLOOKUP(VALUE(LEFT(C77,3)),jh_code!$A$2:$B$395,2,FALSE)))</f>
      </c>
      <c r="J77" s="179"/>
      <c r="K77" s="182"/>
      <c r="L77" s="118"/>
      <c r="M77" s="120"/>
      <c r="N77" s="186">
        <f t="shared" si="15"/>
      </c>
      <c r="O77" s="124" t="s">
        <v>719</v>
      </c>
      <c r="P77" s="125">
        <f>IF(D77="","","0"&amp;RIGHT(FIXED(L77/100,2),2)&amp;RIGHT(FIXED(M77/100,2),2))</f>
      </c>
      <c r="Q77" s="137">
        <f t="shared" si="18"/>
      </c>
      <c r="R77" s="127">
        <f t="shared" si="19"/>
      </c>
      <c r="S77" s="128">
        <f t="shared" si="20"/>
      </c>
      <c r="T77" s="128">
        <f t="shared" si="21"/>
      </c>
      <c r="U77" s="129">
        <f t="shared" si="22"/>
      </c>
      <c r="V77" s="129">
        <f t="shared" si="23"/>
      </c>
      <c r="W77" s="129">
        <f t="shared" si="24"/>
      </c>
      <c r="X77" s="131">
        <f t="shared" si="25"/>
      </c>
      <c r="Y77" s="131">
        <f t="shared" si="16"/>
      </c>
      <c r="Z77" s="88">
        <f t="shared" si="17"/>
        <v>6</v>
      </c>
      <c r="AA77" s="88">
        <v>3</v>
      </c>
    </row>
    <row r="78" spans="1:27" ht="18" customHeight="1">
      <c r="A78" s="159" t="s">
        <v>740</v>
      </c>
      <c r="B78" s="250">
        <f t="shared" si="13"/>
        <v>3</v>
      </c>
      <c r="C78" s="114"/>
      <c r="D78" s="114"/>
      <c r="E78" s="114"/>
      <c r="F78" s="114"/>
      <c r="G78" s="114"/>
      <c r="H78" s="114"/>
      <c r="I78" s="178">
        <f>IF(C78="","",IF(ISERROR(VLOOKUP(VALUE(LEFT(C78,3)),jh_code!$A$2:$B$395,2,FALSE))=TRUE,"該当番号なし",VLOOKUP(VALUE(LEFT(C78,3)),jh_code!$A$2:$B$395,2,FALSE)))</f>
      </c>
      <c r="J78" s="178"/>
      <c r="K78" s="181"/>
      <c r="L78" s="117"/>
      <c r="M78" s="119"/>
      <c r="N78" s="184">
        <f t="shared" si="15"/>
      </c>
      <c r="O78" s="124" t="s">
        <v>421</v>
      </c>
      <c r="P78" s="125">
        <f>IF(D78="","","0"&amp;RIGHT(FIXED(L78/100,2),2)&amp;RIGHT(FIXED(M78/100,2),2))</f>
      </c>
      <c r="Q78" s="137">
        <f t="shared" si="18"/>
      </c>
      <c r="R78" s="127">
        <f t="shared" si="19"/>
      </c>
      <c r="S78" s="128">
        <f t="shared" si="20"/>
      </c>
      <c r="T78" s="128">
        <f t="shared" si="21"/>
      </c>
      <c r="U78" s="129">
        <f t="shared" si="22"/>
      </c>
      <c r="V78" s="129">
        <f t="shared" si="23"/>
      </c>
      <c r="W78" s="129">
        <f t="shared" si="24"/>
      </c>
      <c r="X78" s="131">
        <f t="shared" si="25"/>
      </c>
      <c r="Y78" s="131">
        <f t="shared" si="16"/>
      </c>
      <c r="Z78" s="88">
        <f t="shared" si="17"/>
        <v>3</v>
      </c>
      <c r="AA78" s="88">
        <v>0</v>
      </c>
    </row>
    <row r="79" spans="1:27" ht="18" customHeight="1">
      <c r="A79" s="160" t="s">
        <v>740</v>
      </c>
      <c r="B79" s="251">
        <f t="shared" si="13"/>
        <v>6</v>
      </c>
      <c r="C79" s="115"/>
      <c r="D79" s="115"/>
      <c r="E79" s="115"/>
      <c r="F79" s="115"/>
      <c r="G79" s="115"/>
      <c r="H79" s="115"/>
      <c r="I79" s="179">
        <f>IF(C79="","",IF(ISERROR(VLOOKUP(VALUE(LEFT(C79,3)),jh_code!$A$2:$B$395,2,FALSE))=TRUE,"該当番号なし",VLOOKUP(VALUE(LEFT(C79,3)),jh_code!$A$2:$B$395,2,FALSE)))</f>
      </c>
      <c r="J79" s="179"/>
      <c r="K79" s="182"/>
      <c r="L79" s="118"/>
      <c r="M79" s="120"/>
      <c r="N79" s="186">
        <f t="shared" si="15"/>
      </c>
      <c r="O79" s="124" t="s">
        <v>421</v>
      </c>
      <c r="P79" s="125">
        <f>IF(D79="","","0"&amp;RIGHT(FIXED(L79/100,2),2)&amp;RIGHT(FIXED(M79/100,2),2))</f>
      </c>
      <c r="Q79" s="137">
        <f t="shared" si="18"/>
      </c>
      <c r="R79" s="127">
        <f t="shared" si="19"/>
      </c>
      <c r="S79" s="128">
        <f t="shared" si="20"/>
      </c>
      <c r="T79" s="128">
        <f t="shared" si="21"/>
      </c>
      <c r="U79" s="129">
        <f t="shared" si="22"/>
      </c>
      <c r="V79" s="129">
        <f t="shared" si="23"/>
      </c>
      <c r="W79" s="129">
        <f t="shared" si="24"/>
      </c>
      <c r="X79" s="131">
        <f t="shared" si="25"/>
      </c>
      <c r="Y79" s="131">
        <f t="shared" si="16"/>
      </c>
      <c r="Z79" s="88">
        <f t="shared" si="17"/>
        <v>6</v>
      </c>
      <c r="AA79" s="88">
        <v>3</v>
      </c>
    </row>
    <row r="80" spans="1:27" ht="18" customHeight="1">
      <c r="A80" s="159" t="s">
        <v>5</v>
      </c>
      <c r="B80" s="250">
        <f t="shared" si="13"/>
        <v>3</v>
      </c>
      <c r="C80" s="114"/>
      <c r="D80" s="114"/>
      <c r="E80" s="114"/>
      <c r="F80" s="114"/>
      <c r="G80" s="114"/>
      <c r="H80" s="114"/>
      <c r="I80" s="178">
        <f>IF(C80="","",IF(ISERROR(VLOOKUP(VALUE(LEFT(C80,3)),jh_code!$A$2:$B$395,2,FALSE))=TRUE,"該当番号なし",VLOOKUP(VALUE(LEFT(C80,3)),jh_code!$A$2:$B$395,2,FALSE)))</f>
      </c>
      <c r="J80" s="178"/>
      <c r="K80" s="181"/>
      <c r="L80" s="117"/>
      <c r="M80" s="119"/>
      <c r="N80" s="184">
        <f>IF(R80="","",COUNTIF($R$67:$R$89,R80))</f>
      </c>
      <c r="O80" s="124" t="s">
        <v>422</v>
      </c>
      <c r="P80" s="125">
        <f>IF(D80="","","0"&amp;RIGHT(FIXED(K80/100,2),2)&amp;RIGHT(FIXED(L80/100,2),2)&amp;IF(LENB(M80)=1,RIGHT(FIXED(M80/10,1),1),RIGHT(FIXED(M80/100,2),2)))</f>
      </c>
      <c r="Q80" s="137">
        <f t="shared" si="18"/>
      </c>
      <c r="R80" s="127">
        <f t="shared" si="19"/>
      </c>
      <c r="S80" s="128">
        <f t="shared" si="20"/>
      </c>
      <c r="T80" s="128">
        <f t="shared" si="21"/>
      </c>
      <c r="U80" s="129">
        <f t="shared" si="22"/>
      </c>
      <c r="V80" s="129">
        <f t="shared" si="23"/>
      </c>
      <c r="W80" s="129">
        <f t="shared" si="24"/>
      </c>
      <c r="X80" s="131">
        <f t="shared" si="25"/>
      </c>
      <c r="Y80" s="131">
        <f t="shared" si="16"/>
      </c>
      <c r="Z80" s="88">
        <f t="shared" si="17"/>
        <v>3</v>
      </c>
      <c r="AA80" s="88">
        <v>0</v>
      </c>
    </row>
    <row r="81" spans="1:27" ht="18" customHeight="1">
      <c r="A81" s="160" t="s">
        <v>5</v>
      </c>
      <c r="B81" s="251">
        <f t="shared" si="13"/>
        <v>6</v>
      </c>
      <c r="C81" s="115"/>
      <c r="D81" s="115"/>
      <c r="E81" s="115"/>
      <c r="F81" s="115"/>
      <c r="G81" s="115"/>
      <c r="H81" s="115"/>
      <c r="I81" s="179">
        <f>IF(C81="","",IF(ISERROR(VLOOKUP(VALUE(LEFT(C81,3)),jh_code!$A$2:$B$395,2,FALSE))=TRUE,"該当番号なし",VLOOKUP(VALUE(LEFT(C81,3)),jh_code!$A$2:$B$395,2,FALSE)))</f>
      </c>
      <c r="J81" s="179"/>
      <c r="K81" s="182"/>
      <c r="L81" s="118"/>
      <c r="M81" s="120"/>
      <c r="N81" s="186">
        <f>IF(R81="","",COUNTIF($R$67:$R$89,R81))</f>
      </c>
      <c r="O81" s="124" t="s">
        <v>422</v>
      </c>
      <c r="P81" s="125">
        <f>IF(D81="","","0"&amp;RIGHT(FIXED(K81/100,2),2)&amp;RIGHT(FIXED(L81/100,2),2)&amp;IF(LENB(M81)=1,RIGHT(FIXED(M81/10,1),1),RIGHT(FIXED(M81/100,2),2)))</f>
      </c>
      <c r="Q81" s="137">
        <f t="shared" si="18"/>
      </c>
      <c r="R81" s="127">
        <f t="shared" si="19"/>
      </c>
      <c r="S81" s="128">
        <f t="shared" si="20"/>
      </c>
      <c r="T81" s="128">
        <f t="shared" si="21"/>
      </c>
      <c r="U81" s="129">
        <f t="shared" si="22"/>
      </c>
      <c r="V81" s="129">
        <f t="shared" si="23"/>
      </c>
      <c r="W81" s="129">
        <f t="shared" si="24"/>
      </c>
      <c r="X81" s="131">
        <f t="shared" si="25"/>
      </c>
      <c r="Y81" s="131">
        <f t="shared" si="16"/>
      </c>
      <c r="Z81" s="88">
        <f t="shared" si="17"/>
        <v>6</v>
      </c>
      <c r="AA81" s="88">
        <v>3</v>
      </c>
    </row>
    <row r="82" spans="1:27" ht="18" customHeight="1">
      <c r="A82" s="159" t="s">
        <v>742</v>
      </c>
      <c r="B82" s="250">
        <f t="shared" si="13"/>
        <v>3</v>
      </c>
      <c r="C82" s="114"/>
      <c r="D82" s="114"/>
      <c r="E82" s="114"/>
      <c r="F82" s="114"/>
      <c r="G82" s="114"/>
      <c r="H82" s="114"/>
      <c r="I82" s="178">
        <f>IF(C82="","",IF(ISERROR(VLOOKUP(VALUE(LEFT(C82,3)),jh_code!$A$2:$B$395,2,FALSE))=TRUE,"該当番号なし",VLOOKUP(VALUE(LEFT(C82,3)),jh_code!$A$2:$B$395,2,FALSE)))</f>
      </c>
      <c r="J82" s="178"/>
      <c r="K82" s="181"/>
      <c r="L82" s="117"/>
      <c r="M82" s="119"/>
      <c r="N82" s="184">
        <f>IF(R82="","",COUNTIF($R$67:$R$89,R82))</f>
      </c>
      <c r="O82" s="124" t="s">
        <v>752</v>
      </c>
      <c r="P82" s="125">
        <f>IF(D82="","","0"&amp;RIGHT(FIXED(K82/100,2),2)&amp;RIGHT(FIXED(L82/100,2),2)&amp;IF(LENB(M82)=1,RIGHT(FIXED(M82/10,1),1),RIGHT(FIXED(M82/100,2),2)))</f>
      </c>
      <c r="Q82" s="137">
        <f t="shared" si="18"/>
      </c>
      <c r="R82" s="127">
        <f t="shared" si="19"/>
      </c>
      <c r="S82" s="128">
        <f t="shared" si="20"/>
      </c>
      <c r="T82" s="128">
        <f t="shared" si="21"/>
      </c>
      <c r="U82" s="129">
        <f t="shared" si="22"/>
      </c>
      <c r="V82" s="129">
        <f t="shared" si="23"/>
      </c>
      <c r="W82" s="129">
        <f t="shared" si="24"/>
      </c>
      <c r="X82" s="131">
        <f t="shared" si="25"/>
      </c>
      <c r="Y82" s="131">
        <f t="shared" si="16"/>
      </c>
      <c r="Z82" s="88">
        <f t="shared" si="17"/>
        <v>3</v>
      </c>
      <c r="AA82" s="88">
        <v>0</v>
      </c>
    </row>
    <row r="83" spans="1:27" ht="18" customHeight="1">
      <c r="A83" s="160" t="s">
        <v>742</v>
      </c>
      <c r="B83" s="251">
        <f t="shared" si="13"/>
        <v>6</v>
      </c>
      <c r="C83" s="115"/>
      <c r="D83" s="115"/>
      <c r="E83" s="115"/>
      <c r="F83" s="115"/>
      <c r="G83" s="115"/>
      <c r="H83" s="115"/>
      <c r="I83" s="179">
        <f>IF(C83="","",IF(ISERROR(VLOOKUP(VALUE(LEFT(C83,3)),jh_code!$A$2:$B$395,2,FALSE))=TRUE,"該当番号なし",VLOOKUP(VALUE(LEFT(C83,3)),jh_code!$A$2:$B$395,2,FALSE)))</f>
      </c>
      <c r="J83" s="179"/>
      <c r="K83" s="182"/>
      <c r="L83" s="118"/>
      <c r="M83" s="120"/>
      <c r="N83" s="186">
        <f>IF(R83="","",COUNTIF($R$67:$R$89,R83))</f>
      </c>
      <c r="O83" s="124" t="s">
        <v>752</v>
      </c>
      <c r="P83" s="125">
        <f>IF(D83="","","0"&amp;RIGHT(FIXED(K83/100,2),2)&amp;RIGHT(FIXED(L83/100,2),2)&amp;IF(LENB(M83)=1,RIGHT(FIXED(M83/10,1),1),RIGHT(FIXED(M83/100,2),2)))</f>
      </c>
      <c r="Q83" s="137">
        <f t="shared" si="18"/>
      </c>
      <c r="R83" s="127">
        <f t="shared" si="19"/>
      </c>
      <c r="S83" s="128">
        <f t="shared" si="20"/>
      </c>
      <c r="T83" s="128">
        <f t="shared" si="21"/>
      </c>
      <c r="U83" s="129">
        <f t="shared" si="22"/>
      </c>
      <c r="V83" s="129">
        <f t="shared" si="23"/>
      </c>
      <c r="W83" s="129">
        <f t="shared" si="24"/>
      </c>
      <c r="X83" s="131">
        <f t="shared" si="25"/>
      </c>
      <c r="Y83" s="243">
        <f t="shared" si="16"/>
      </c>
      <c r="Z83" s="88">
        <f t="shared" si="17"/>
        <v>6</v>
      </c>
      <c r="AA83" s="88">
        <v>3</v>
      </c>
    </row>
    <row r="84" spans="1:24" ht="18" customHeight="1">
      <c r="A84" s="159" t="s">
        <v>407</v>
      </c>
      <c r="B84" s="250"/>
      <c r="C84" s="275"/>
      <c r="D84" s="114"/>
      <c r="E84" s="114"/>
      <c r="F84" s="114"/>
      <c r="G84" s="114"/>
      <c r="H84" s="114"/>
      <c r="I84" s="178">
        <f>IF(C84="","",IF(ISERROR(VLOOKUP(VALUE(LEFT(C84,3)),jh_code!$A$2:$B$395,2,FALSE))=TRUE,"該当番号なし",VLOOKUP(VALUE(LEFT(C84,3)),jh_code!$A$2:$B$395,2,FALSE)))</f>
      </c>
      <c r="J84" s="178"/>
      <c r="K84" s="181"/>
      <c r="L84" s="106"/>
      <c r="M84" s="107"/>
      <c r="N84" s="184">
        <f t="shared" si="15"/>
      </c>
      <c r="O84" s="124"/>
      <c r="P84" s="206" t="e">
        <f>VALUE(K84&amp;L84&amp;M84)</f>
        <v>#VALUE!</v>
      </c>
      <c r="Q84" s="137">
        <f t="shared" si="18"/>
      </c>
      <c r="R84" s="127">
        <f t="shared" si="19"/>
      </c>
      <c r="S84" s="128">
        <f t="shared" si="20"/>
      </c>
      <c r="T84" s="128">
        <f t="shared" si="21"/>
      </c>
      <c r="U84" s="129">
        <f t="shared" si="22"/>
      </c>
      <c r="V84" s="129">
        <f t="shared" si="23"/>
      </c>
      <c r="W84" s="129">
        <f t="shared" si="24"/>
      </c>
      <c r="X84" s="131"/>
    </row>
    <row r="85" spans="1:24" ht="18" customHeight="1">
      <c r="A85" s="161" t="s">
        <v>751</v>
      </c>
      <c r="B85" s="252"/>
      <c r="C85" s="276"/>
      <c r="D85" s="215"/>
      <c r="E85" s="215"/>
      <c r="F85" s="215"/>
      <c r="G85" s="215"/>
      <c r="H85" s="215"/>
      <c r="I85" s="216">
        <f>IF(C85="","",IF(ISERROR(VLOOKUP(VALUE(LEFT(C85,3)),jh_code!$A$2:$B$395,2,FALSE))=TRUE,"該当番号なし",VLOOKUP(VALUE(LEFT(C85,3)),jh_code!$A$2:$B$395,2,FALSE)))</f>
      </c>
      <c r="J85" s="216"/>
      <c r="K85" s="217"/>
      <c r="L85" s="217"/>
      <c r="M85" s="218"/>
      <c r="N85" s="218"/>
      <c r="O85" s="124"/>
      <c r="P85" s="125"/>
      <c r="Q85" s="137">
        <f>IF(D85="","",128500000+C85)</f>
      </c>
      <c r="R85" s="127">
        <f>IF(D85="","",IF(LENB(D85)+LENB(E85)&gt;=10,D85&amp;E85,IF(LENB(D85)+LENB(E85)&gt;=8,D85&amp;"  "&amp;E85,IF(LENB(D85)+LENB(E85)&gt;=6,D85&amp;"    "&amp;E85,D85&amp;"      "&amp;E85)))&amp;IF(H85="","",IF(LENB(H85)&gt;=2,H85," "&amp;H85)))</f>
      </c>
      <c r="S85" s="128">
        <f>IF(AND(F85="",G85=""),"",F85&amp;" "&amp;G85)</f>
      </c>
      <c r="T85" s="128">
        <f>IF(D85="","",1)</f>
      </c>
      <c r="U85" s="129">
        <f>IF(D85="","",$D$8)</f>
      </c>
      <c r="V85" s="129">
        <f>IF(Q85="","",VALUE(MID(Q85,2,6)))</f>
      </c>
      <c r="W85" s="129">
        <f>IF(C85="","",VALUE(LEFT(C85,3)))</f>
      </c>
      <c r="X85" s="131"/>
    </row>
    <row r="86" spans="1:24" ht="18" customHeight="1">
      <c r="A86" s="161" t="s">
        <v>751</v>
      </c>
      <c r="B86" s="252"/>
      <c r="C86" s="276"/>
      <c r="D86" s="215"/>
      <c r="E86" s="215"/>
      <c r="F86" s="215"/>
      <c r="G86" s="215"/>
      <c r="H86" s="215"/>
      <c r="I86" s="216">
        <f>IF(C86="","",IF(ISERROR(VLOOKUP(VALUE(LEFT(C86,3)),jh_code!$A$2:$B$395,2,FALSE))=TRUE,"該当番号なし",VLOOKUP(VALUE(LEFT(C86,3)),jh_code!$A$2:$B$395,2,FALSE)))</f>
      </c>
      <c r="J86" s="216"/>
      <c r="K86" s="217"/>
      <c r="L86" s="217"/>
      <c r="M86" s="218"/>
      <c r="N86" s="218"/>
      <c r="O86" s="124"/>
      <c r="P86" s="125"/>
      <c r="Q86" s="137">
        <f>IF(D86="","",128500000+C86)</f>
      </c>
      <c r="R86" s="127">
        <f>IF(D86="","",IF(LENB(D86)+LENB(E86)&gt;=10,D86&amp;E86,IF(LENB(D86)+LENB(E86)&gt;=8,D86&amp;"  "&amp;E86,IF(LENB(D86)+LENB(E86)&gt;=6,D86&amp;"    "&amp;E86,D86&amp;"      "&amp;E86)))&amp;IF(H86="","",IF(LENB(H86)&gt;=2,H86," "&amp;H86)))</f>
      </c>
      <c r="S86" s="128">
        <f>IF(AND(F86="",G86=""),"",F86&amp;" "&amp;G86)</f>
      </c>
      <c r="T86" s="128">
        <f>IF(D86="","",1)</f>
      </c>
      <c r="U86" s="129">
        <f>IF(D86="","",$D$8)</f>
      </c>
      <c r="V86" s="129">
        <f>IF(Q86="","",VALUE(MID(Q86,2,6)))</f>
      </c>
      <c r="W86" s="129">
        <f>IF(C86="","",VALUE(LEFT(C86,3)))</f>
      </c>
      <c r="X86" s="131"/>
    </row>
    <row r="87" spans="1:24" ht="18" customHeight="1">
      <c r="A87" s="161" t="s">
        <v>751</v>
      </c>
      <c r="B87" s="252"/>
      <c r="C87" s="276"/>
      <c r="D87" s="215"/>
      <c r="E87" s="215"/>
      <c r="F87" s="215"/>
      <c r="G87" s="215"/>
      <c r="H87" s="215"/>
      <c r="I87" s="216">
        <f>IF(C87="","",IF(ISERROR(VLOOKUP(VALUE(LEFT(C87,3)),jh_code!$A$2:$B$395,2,FALSE))=TRUE,"該当番号なし",VLOOKUP(VALUE(LEFT(C87,3)),jh_code!$A$2:$B$395,2,FALSE)))</f>
      </c>
      <c r="J87" s="216"/>
      <c r="K87" s="217"/>
      <c r="L87" s="217"/>
      <c r="M87" s="218"/>
      <c r="N87" s="218"/>
      <c r="O87" s="124"/>
      <c r="P87" s="125"/>
      <c r="Q87" s="137">
        <f>IF(D87="","",128500000+C87)</f>
      </c>
      <c r="R87" s="127">
        <f>IF(D87="","",IF(LENB(D87)+LENB(E87)&gt;=10,D87&amp;E87,IF(LENB(D87)+LENB(E87)&gt;=8,D87&amp;"  "&amp;E87,IF(LENB(D87)+LENB(E87)&gt;=6,D87&amp;"    "&amp;E87,D87&amp;"      "&amp;E87)))&amp;IF(H87="","",IF(LENB(H87)&gt;=2,H87," "&amp;H87)))</f>
      </c>
      <c r="S87" s="128">
        <f>IF(AND(F87="",G87=""),"",F87&amp;" "&amp;G87)</f>
      </c>
      <c r="T87" s="128">
        <f>IF(D87="","",1)</f>
      </c>
      <c r="U87" s="129">
        <f>IF(D87="","",$D$8)</f>
      </c>
      <c r="V87" s="129">
        <f>IF(Q87="","",VALUE(MID(Q87,2,6)))</f>
      </c>
      <c r="W87" s="129">
        <f>IF(C87="","",VALUE(LEFT(C87,3)))</f>
      </c>
      <c r="X87" s="131"/>
    </row>
    <row r="88" spans="1:24" ht="18" customHeight="1">
      <c r="A88" s="163" t="s">
        <v>407</v>
      </c>
      <c r="B88" s="255"/>
      <c r="C88" s="116"/>
      <c r="D88" s="116"/>
      <c r="E88" s="116"/>
      <c r="F88" s="116"/>
      <c r="G88" s="116"/>
      <c r="H88" s="116"/>
      <c r="I88" s="180">
        <f>IF(C88="","",IF(ISERROR(VLOOKUP(VALUE(LEFT(C88,3)),jh_code!$A$2:$B$395,2,FALSE))=TRUE,"該当番号なし",VLOOKUP(VALUE(LEFT(C88,3)),jh_code!$A$2:$B$395,2,FALSE)))</f>
      </c>
      <c r="J88" s="180"/>
      <c r="K88" s="183"/>
      <c r="L88" s="183"/>
      <c r="M88" s="185"/>
      <c r="N88" s="185">
        <f t="shared" si="15"/>
      </c>
      <c r="O88" s="124"/>
      <c r="P88" s="125"/>
      <c r="Q88" s="137">
        <f>IF(D88="","",128500000+C88)</f>
      </c>
      <c r="R88" s="127">
        <f>IF(D88="","",IF(LENB(D88)+LENB(E88)&gt;=10,D88&amp;E88,IF(LENB(D88)+LENB(E88)&gt;=8,D88&amp;"  "&amp;E88,IF(LENB(D88)+LENB(E88)&gt;=6,D88&amp;"    "&amp;E88,D88&amp;"      "&amp;E88)))&amp;IF(H88="","",IF(LENB(H88)&gt;=2,H88," "&amp;H88)))</f>
      </c>
      <c r="S88" s="128">
        <f>IF(AND(F88="",G88=""),"",F88&amp;" "&amp;G88)</f>
      </c>
      <c r="T88" s="128">
        <f>IF(D88="","",1)</f>
      </c>
      <c r="U88" s="129">
        <f>IF(D88="","",$D$8)</f>
      </c>
      <c r="V88" s="129">
        <f>IF(Q88="","",VALUE(MID(Q88,2,6)))</f>
      </c>
      <c r="W88" s="129">
        <f>IF(C88="","",VALUE(LEFT(C88,3)))</f>
      </c>
      <c r="X88" s="131"/>
    </row>
    <row r="89" spans="1:24" ht="18" customHeight="1">
      <c r="A89" s="160" t="s">
        <v>407</v>
      </c>
      <c r="B89" s="251"/>
      <c r="C89" s="115"/>
      <c r="D89" s="115"/>
      <c r="E89" s="115"/>
      <c r="F89" s="115"/>
      <c r="G89" s="115"/>
      <c r="H89" s="115"/>
      <c r="I89" s="179">
        <f>IF(C89="","",IF(ISERROR(VLOOKUP(VALUE(LEFT(C89,3)),jh_code!$A$2:$B$395,2,FALSE))=TRUE,"該当番号なし",VLOOKUP(VALUE(LEFT(C89,3)),jh_code!$A$2:$B$395,2,FALSE)))</f>
      </c>
      <c r="J89" s="179"/>
      <c r="K89" s="182"/>
      <c r="L89" s="182"/>
      <c r="M89" s="186"/>
      <c r="N89" s="186">
        <f t="shared" si="15"/>
      </c>
      <c r="O89" s="124"/>
      <c r="P89" s="125"/>
      <c r="Q89" s="244">
        <f>IF(D89="","",128500000+C89)</f>
      </c>
      <c r="R89" s="245">
        <f>IF(D89="","",IF(LENB(D89)+LENB(E89)&gt;=10,D89&amp;E89,IF(LENB(D89)+LENB(E89)&gt;=8,D89&amp;"  "&amp;E89,IF(LENB(D89)+LENB(E89)&gt;=6,D89&amp;"    "&amp;E89,D89&amp;"      "&amp;E89)))&amp;IF(H89="","",IF(LENB(H89)&gt;=2,H89," "&amp;H89)))</f>
      </c>
      <c r="S89" s="246">
        <f>IF(AND(F89="",G89=""),"",F89&amp;" "&amp;G89)</f>
      </c>
      <c r="T89" s="246">
        <f>IF(D89="","",1)</f>
      </c>
      <c r="U89" s="247">
        <f>IF(D89="","",$D$8)</f>
      </c>
      <c r="V89" s="247">
        <f>IF(Q89="","",VALUE(MID(Q89,2,6)))</f>
      </c>
      <c r="W89" s="247">
        <f>IF(C89="","",VALUE(LEFT(C89,3)))</f>
      </c>
      <c r="X89" s="248"/>
    </row>
    <row r="90" spans="1:4" ht="13.5" customHeight="1">
      <c r="A90" s="301" t="s">
        <v>750</v>
      </c>
      <c r="B90" s="301"/>
      <c r="C90" s="301"/>
      <c r="D90" s="301"/>
    </row>
    <row r="91" spans="1:14" ht="13.5" customHeight="1">
      <c r="A91" s="302"/>
      <c r="B91" s="302"/>
      <c r="C91" s="302"/>
      <c r="D91" s="302"/>
      <c r="K91" s="303" t="s">
        <v>12</v>
      </c>
      <c r="L91" s="304"/>
      <c r="M91" s="305"/>
      <c r="N91" s="177" t="s">
        <v>454</v>
      </c>
    </row>
    <row r="92" spans="1:14" ht="27">
      <c r="A92" s="175"/>
      <c r="B92" s="257" t="s">
        <v>892</v>
      </c>
      <c r="C92" s="153" t="s">
        <v>14</v>
      </c>
      <c r="D92" s="153" t="s">
        <v>8</v>
      </c>
      <c r="E92" s="153" t="s">
        <v>9</v>
      </c>
      <c r="F92" s="153" t="s">
        <v>408</v>
      </c>
      <c r="G92" s="153" t="s">
        <v>409</v>
      </c>
      <c r="H92" s="153" t="s">
        <v>10</v>
      </c>
      <c r="I92" s="153" t="s">
        <v>11</v>
      </c>
      <c r="J92" s="153"/>
      <c r="K92" s="153" t="s">
        <v>13</v>
      </c>
      <c r="L92" s="153" t="s">
        <v>410</v>
      </c>
      <c r="M92" s="176" t="s">
        <v>411</v>
      </c>
      <c r="N92" s="157" t="s">
        <v>453</v>
      </c>
    </row>
    <row r="93" spans="1:27" ht="18" customHeight="1">
      <c r="A93" s="159" t="s">
        <v>0</v>
      </c>
      <c r="B93" s="250">
        <f aca="true" t="shared" si="26" ref="B93:B99">Z93</f>
        <v>4</v>
      </c>
      <c r="C93" s="114"/>
      <c r="D93" s="114"/>
      <c r="E93" s="114"/>
      <c r="F93" s="114"/>
      <c r="G93" s="114"/>
      <c r="H93" s="114"/>
      <c r="I93" s="178">
        <f>IF(C93="","",IF(ISERROR(VLOOKUP(VALUE(LEFT(C93,3)),jh_code!$H$2:$I$171,2,FALSE))=TRUE,"該当番号なし",VLOOKUP(VALUE(LEFT(C93,3)),jh_code!$H$2:$I$171,2,FALSE)))</f>
      </c>
      <c r="J93" s="178"/>
      <c r="K93" s="181"/>
      <c r="L93" s="117"/>
      <c r="M93" s="119"/>
      <c r="N93" s="187">
        <f>IF(R93="","",COUNTIF($R$93:$R$105,R93))</f>
      </c>
      <c r="O93" s="124" t="s">
        <v>753</v>
      </c>
      <c r="P93" s="125">
        <f aca="true" t="shared" si="27" ref="P93:P99">IF(D93="","","0"&amp;RIGHT(FIXED(K93/100,2),2)&amp;RIGHT(FIXED(L93/100,2),2)&amp;IF(LENB(M93)=1,RIGHT(FIXED(M93/10,1),1),RIGHT(FIXED(M93/100,2),2)))</f>
      </c>
      <c r="Q93" s="132">
        <f>IF(D93="","",128600000+C93)</f>
      </c>
      <c r="R93" s="133">
        <f aca="true" t="shared" si="28" ref="R93:R99">IF(D93="","",IF(LENB(D93)+LENB(E93)&gt;=10,D93&amp;E93,IF(LENB(D93)+LENB(E93)&gt;=8,D93&amp;"  "&amp;E93,IF(LENB(D93)+LENB(E93)&gt;=6,D93&amp;"    "&amp;E93,D93&amp;"      "&amp;E93)))&amp;IF(H93="","",IF(LENB(H93)&gt;=2,H93," "&amp;H93)))</f>
      </c>
      <c r="S93" s="134">
        <f aca="true" t="shared" si="29" ref="S93:S99">IF(AND(F93="",G93=""),"",F93&amp;" "&amp;G93)</f>
      </c>
      <c r="T93" s="134">
        <f aca="true" t="shared" si="30" ref="T93:T99">IF(D93="","",1)</f>
      </c>
      <c r="U93" s="135">
        <f aca="true" t="shared" si="31" ref="U93:U99">IF(D93="","",$D$8)</f>
      </c>
      <c r="V93" s="135">
        <f aca="true" t="shared" si="32" ref="V93:V99">IF(Q93="","",VALUE(MID(Q93,2,6)))</f>
      </c>
      <c r="W93" s="135">
        <f aca="true" t="shared" si="33" ref="W93:W99">IF(C93="","",VALUE(LEFT(C93,3)))</f>
      </c>
      <c r="X93" s="136">
        <f aca="true" t="shared" si="34" ref="X93:X99">IF(P93="","",O93&amp;" "&amp;P93)</f>
      </c>
      <c r="Y93" s="242">
        <f t="shared" si="16"/>
      </c>
      <c r="Z93" s="88">
        <f>$O$8+AA93</f>
        <v>4</v>
      </c>
      <c r="AA93" s="88">
        <v>1</v>
      </c>
    </row>
    <row r="94" spans="1:27" ht="18" customHeight="1">
      <c r="A94" s="160" t="s">
        <v>0</v>
      </c>
      <c r="B94" s="251">
        <f t="shared" si="26"/>
        <v>7</v>
      </c>
      <c r="C94" s="115"/>
      <c r="D94" s="115"/>
      <c r="E94" s="115"/>
      <c r="F94" s="115"/>
      <c r="G94" s="115"/>
      <c r="H94" s="115"/>
      <c r="I94" s="179">
        <f>IF(C94="","",IF(ISERROR(VLOOKUP(VALUE(LEFT(C94,3)),jh_code!$H$2:$I$171,2,FALSE))=TRUE,"該当番号なし",VLOOKUP(VALUE(LEFT(C94,3)),jh_code!$H$2:$I$171,2,FALSE)))</f>
      </c>
      <c r="J94" s="179"/>
      <c r="K94" s="182"/>
      <c r="L94" s="118"/>
      <c r="M94" s="120"/>
      <c r="N94" s="186">
        <f aca="true" t="shared" si="35" ref="N94:N105">IF(R94="","",COUNTIF($R$93:$R$105,R94))</f>
      </c>
      <c r="O94" s="124" t="s">
        <v>753</v>
      </c>
      <c r="P94" s="125">
        <f t="shared" si="27"/>
      </c>
      <c r="Q94" s="137">
        <f aca="true" t="shared" si="36" ref="Q94:Q105">IF(D94="","",128600000+C94)</f>
      </c>
      <c r="R94" s="127">
        <f t="shared" si="28"/>
      </c>
      <c r="S94" s="128">
        <f t="shared" si="29"/>
      </c>
      <c r="T94" s="128">
        <f t="shared" si="30"/>
      </c>
      <c r="U94" s="129">
        <f t="shared" si="31"/>
      </c>
      <c r="V94" s="129">
        <f t="shared" si="32"/>
      </c>
      <c r="W94" s="129">
        <f t="shared" si="33"/>
      </c>
      <c r="X94" s="131">
        <f t="shared" si="34"/>
      </c>
      <c r="Y94" s="131">
        <f aca="true" t="shared" si="37" ref="Y94:Y99">IF(P94="","",100+Z94)</f>
      </c>
      <c r="Z94" s="88">
        <f aca="true" t="shared" si="38" ref="Z94:Z99">$O$8+AA94</f>
        <v>7</v>
      </c>
      <c r="AA94" s="88">
        <v>4</v>
      </c>
    </row>
    <row r="95" spans="1:27" ht="18" customHeight="1">
      <c r="A95" s="159" t="s">
        <v>739</v>
      </c>
      <c r="B95" s="250">
        <f t="shared" si="26"/>
        <v>3</v>
      </c>
      <c r="C95" s="114"/>
      <c r="D95" s="114"/>
      <c r="E95" s="114"/>
      <c r="F95" s="114"/>
      <c r="G95" s="114"/>
      <c r="H95" s="114"/>
      <c r="I95" s="178">
        <f>IF(C95="","",IF(ISERROR(VLOOKUP(VALUE(LEFT(C95,3)),jh_code!$H$2:$I$171,2,FALSE))=TRUE,"該当番号なし",VLOOKUP(VALUE(LEFT(C95,3)),jh_code!$H$2:$I$171,2,FALSE)))</f>
      </c>
      <c r="J95" s="178"/>
      <c r="K95" s="117"/>
      <c r="L95" s="117"/>
      <c r="M95" s="119"/>
      <c r="N95" s="184">
        <f t="shared" si="35"/>
      </c>
      <c r="O95" s="124" t="s">
        <v>754</v>
      </c>
      <c r="P95" s="125">
        <f t="shared" si="27"/>
      </c>
      <c r="Q95" s="137">
        <f t="shared" si="36"/>
      </c>
      <c r="R95" s="127">
        <f t="shared" si="28"/>
      </c>
      <c r="S95" s="128">
        <f t="shared" si="29"/>
      </c>
      <c r="T95" s="128">
        <f t="shared" si="30"/>
      </c>
      <c r="U95" s="129">
        <f t="shared" si="31"/>
      </c>
      <c r="V95" s="129">
        <f t="shared" si="32"/>
      </c>
      <c r="W95" s="129">
        <f t="shared" si="33"/>
      </c>
      <c r="X95" s="131">
        <f t="shared" si="34"/>
      </c>
      <c r="Y95" s="131">
        <f t="shared" si="37"/>
      </c>
      <c r="Z95" s="88">
        <f>$O$8+AA95</f>
        <v>3</v>
      </c>
      <c r="AA95" s="88">
        <v>0</v>
      </c>
    </row>
    <row r="96" spans="1:27" ht="18" customHeight="1">
      <c r="A96" s="163" t="s">
        <v>739</v>
      </c>
      <c r="B96" s="255">
        <f t="shared" si="26"/>
        <v>6</v>
      </c>
      <c r="C96" s="227"/>
      <c r="D96" s="227"/>
      <c r="E96" s="227"/>
      <c r="F96" s="227"/>
      <c r="G96" s="227"/>
      <c r="H96" s="227"/>
      <c r="I96" s="231">
        <f>IF(C96="","",IF(ISERROR(VLOOKUP(VALUE(LEFT(C96,3)),jh_code!$H$2:$I$171,2,FALSE))=TRUE,"該当番号なし",VLOOKUP(VALUE(LEFT(C96,3)),jh_code!$H$2:$I$171,2,FALSE)))</f>
      </c>
      <c r="J96" s="231"/>
      <c r="K96" s="229"/>
      <c r="L96" s="229"/>
      <c r="M96" s="230"/>
      <c r="N96" s="232">
        <f t="shared" si="35"/>
      </c>
      <c r="O96" s="124" t="s">
        <v>773</v>
      </c>
      <c r="P96" s="125">
        <f t="shared" si="27"/>
      </c>
      <c r="Q96" s="137">
        <f t="shared" si="36"/>
      </c>
      <c r="R96" s="127">
        <f>IF(D96="","",IF(LENB(D96)+LENB(E96)&gt;=10,D96&amp;E96,IF(LENB(D96)+LENB(E96)&gt;=8,D96&amp;"  "&amp;E96,IF(LENB(D96)+LENB(E96)&gt;=6,D96&amp;"    "&amp;E96,D96&amp;"      "&amp;E96)))&amp;IF(H96="","",IF(LENB(H96)&gt;=2,H96," "&amp;H96)))</f>
      </c>
      <c r="S96" s="128">
        <f>IF(AND(F96="",G96=""),"",F96&amp;" "&amp;G96)</f>
      </c>
      <c r="T96" s="128">
        <f>IF(D96="","",1)</f>
      </c>
      <c r="U96" s="129">
        <f>IF(D96="","",$D$8)</f>
      </c>
      <c r="V96" s="129">
        <f>IF(Q96="","",VALUE(MID(Q96,2,6)))</f>
      </c>
      <c r="W96" s="129">
        <f>IF(C96="","",VALUE(LEFT(C96,3)))</f>
      </c>
      <c r="X96" s="131">
        <f>IF(P96="","",O96&amp;" "&amp;P96)</f>
      </c>
      <c r="Y96" s="131">
        <f t="shared" si="37"/>
      </c>
      <c r="Z96" s="88">
        <f t="shared" si="38"/>
        <v>6</v>
      </c>
      <c r="AA96" s="88">
        <v>3</v>
      </c>
    </row>
    <row r="97" spans="1:27" ht="18" customHeight="1">
      <c r="A97" s="160" t="s">
        <v>739</v>
      </c>
      <c r="B97" s="251">
        <f t="shared" si="26"/>
        <v>9</v>
      </c>
      <c r="C97" s="115"/>
      <c r="D97" s="115"/>
      <c r="E97" s="115"/>
      <c r="F97" s="115"/>
      <c r="G97" s="115"/>
      <c r="H97" s="115"/>
      <c r="I97" s="179">
        <f>IF(C97="","",IF(ISERROR(VLOOKUP(VALUE(LEFT(C97,3)),jh_code!$H$2:$I$171,2,FALSE))=TRUE,"該当番号なし",VLOOKUP(VALUE(LEFT(C97,3)),jh_code!$H$2:$I$171,2,FALSE)))</f>
      </c>
      <c r="J97" s="179"/>
      <c r="K97" s="118"/>
      <c r="L97" s="118"/>
      <c r="M97" s="120"/>
      <c r="N97" s="186">
        <f t="shared" si="35"/>
      </c>
      <c r="O97" s="124" t="s">
        <v>754</v>
      </c>
      <c r="P97" s="125">
        <f t="shared" si="27"/>
      </c>
      <c r="Q97" s="137">
        <f t="shared" si="36"/>
      </c>
      <c r="R97" s="127">
        <f t="shared" si="28"/>
      </c>
      <c r="S97" s="128">
        <f t="shared" si="29"/>
      </c>
      <c r="T97" s="128">
        <f t="shared" si="30"/>
      </c>
      <c r="U97" s="129">
        <f t="shared" si="31"/>
      </c>
      <c r="V97" s="129">
        <f t="shared" si="32"/>
      </c>
      <c r="W97" s="129">
        <f t="shared" si="33"/>
      </c>
      <c r="X97" s="131">
        <f t="shared" si="34"/>
      </c>
      <c r="Y97" s="131">
        <f t="shared" si="37"/>
      </c>
      <c r="Z97" s="88">
        <f>$O$8+AA97</f>
        <v>9</v>
      </c>
      <c r="AA97" s="88">
        <v>6</v>
      </c>
    </row>
    <row r="98" spans="1:27" ht="18" customHeight="1">
      <c r="A98" s="159" t="s">
        <v>740</v>
      </c>
      <c r="B98" s="250">
        <f t="shared" si="26"/>
        <v>3</v>
      </c>
      <c r="C98" s="114"/>
      <c r="D98" s="114"/>
      <c r="E98" s="114"/>
      <c r="F98" s="114"/>
      <c r="G98" s="114"/>
      <c r="H98" s="114"/>
      <c r="I98" s="178">
        <f>IF(C98="","",IF(ISERROR(VLOOKUP(VALUE(LEFT(C98,3)),jh_code!$H$2:$I$171,2,FALSE))=TRUE,"該当番号なし",VLOOKUP(VALUE(LEFT(C98,3)),jh_code!$H$2:$I$171,2,FALSE)))</f>
      </c>
      <c r="J98" s="178"/>
      <c r="K98" s="181"/>
      <c r="L98" s="117"/>
      <c r="M98" s="119"/>
      <c r="N98" s="184">
        <f t="shared" si="35"/>
      </c>
      <c r="O98" s="124" t="s">
        <v>755</v>
      </c>
      <c r="P98" s="125">
        <f t="shared" si="27"/>
      </c>
      <c r="Q98" s="137">
        <f t="shared" si="36"/>
      </c>
      <c r="R98" s="127">
        <f t="shared" si="28"/>
      </c>
      <c r="S98" s="128">
        <f t="shared" si="29"/>
      </c>
      <c r="T98" s="128">
        <f t="shared" si="30"/>
      </c>
      <c r="U98" s="129">
        <f t="shared" si="31"/>
      </c>
      <c r="V98" s="129">
        <f t="shared" si="32"/>
      </c>
      <c r="W98" s="129">
        <f t="shared" si="33"/>
      </c>
      <c r="X98" s="131">
        <f t="shared" si="34"/>
      </c>
      <c r="Y98" s="131">
        <f t="shared" si="37"/>
      </c>
      <c r="Z98" s="88">
        <f t="shared" si="38"/>
        <v>3</v>
      </c>
      <c r="AA98" s="88">
        <v>0</v>
      </c>
    </row>
    <row r="99" spans="1:27" ht="18" customHeight="1">
      <c r="A99" s="160" t="s">
        <v>740</v>
      </c>
      <c r="B99" s="251">
        <f t="shared" si="26"/>
        <v>6</v>
      </c>
      <c r="C99" s="115"/>
      <c r="D99" s="115"/>
      <c r="E99" s="115"/>
      <c r="F99" s="115"/>
      <c r="G99" s="115"/>
      <c r="H99" s="115"/>
      <c r="I99" s="179">
        <f>IF(C99="","",IF(ISERROR(VLOOKUP(VALUE(LEFT(C99,3)),jh_code!$H$2:$I$171,2,FALSE))=TRUE,"該当番号なし",VLOOKUP(VALUE(LEFT(C99,3)),jh_code!$H$2:$I$171,2,FALSE)))</f>
      </c>
      <c r="J99" s="179"/>
      <c r="K99" s="217"/>
      <c r="L99" s="118"/>
      <c r="M99" s="120"/>
      <c r="N99" s="186">
        <f t="shared" si="35"/>
      </c>
      <c r="O99" s="124" t="s">
        <v>755</v>
      </c>
      <c r="P99" s="125">
        <f t="shared" si="27"/>
      </c>
      <c r="Q99" s="137">
        <f t="shared" si="36"/>
      </c>
      <c r="R99" s="127">
        <f t="shared" si="28"/>
      </c>
      <c r="S99" s="128">
        <f t="shared" si="29"/>
      </c>
      <c r="T99" s="128">
        <f t="shared" si="30"/>
      </c>
      <c r="U99" s="129">
        <f t="shared" si="31"/>
      </c>
      <c r="V99" s="129">
        <f t="shared" si="32"/>
      </c>
      <c r="W99" s="129">
        <f t="shared" si="33"/>
      </c>
      <c r="X99" s="131">
        <f t="shared" si="34"/>
      </c>
      <c r="Y99" s="243">
        <f t="shared" si="37"/>
      </c>
      <c r="Z99" s="88">
        <f t="shared" si="38"/>
        <v>6</v>
      </c>
      <c r="AA99" s="88">
        <v>3</v>
      </c>
    </row>
    <row r="100" spans="1:24" ht="18" customHeight="1">
      <c r="A100" s="159" t="s">
        <v>407</v>
      </c>
      <c r="B100" s="250"/>
      <c r="C100" s="114"/>
      <c r="D100" s="114"/>
      <c r="E100" s="114"/>
      <c r="F100" s="114"/>
      <c r="G100" s="114"/>
      <c r="H100" s="114"/>
      <c r="I100" s="178">
        <f>IF(C100="","",IF(ISERROR(VLOOKUP(VALUE(LEFT(C100,3)),jh_code!$H$2:$I$171,2,FALSE))=TRUE,"該当番号なし",VLOOKUP(VALUE(LEFT(C100,3)),jh_code!$H$2:$I$171,2,FALSE)))</f>
      </c>
      <c r="J100" s="178"/>
      <c r="K100" s="181"/>
      <c r="L100" s="106"/>
      <c r="M100" s="107"/>
      <c r="N100" s="184">
        <f t="shared" si="35"/>
      </c>
      <c r="O100" s="124"/>
      <c r="P100" s="206" t="e">
        <f>VALUE(K100&amp;L100&amp;M100)</f>
        <v>#VALUE!</v>
      </c>
      <c r="Q100" s="137">
        <f t="shared" si="36"/>
      </c>
      <c r="R100" s="127">
        <f aca="true" t="shared" si="39" ref="R100:R105">IF(D100="","",IF(LENB(D100)+LENB(E100)&gt;=10,D100&amp;E100,IF(LENB(D100)+LENB(E100)&gt;=8,D100&amp;"  "&amp;E100,IF(LENB(D100)+LENB(E100)&gt;=6,D100&amp;"    "&amp;E100,D100&amp;"      "&amp;E100)))&amp;IF(H100="","",IF(LENB(H100)&gt;=2,H100," "&amp;H100)))</f>
      </c>
      <c r="S100" s="128">
        <f aca="true" t="shared" si="40" ref="S100:S105">IF(AND(F100="",G100=""),"",F100&amp;" "&amp;G100)</f>
      </c>
      <c r="T100" s="128">
        <f aca="true" t="shared" si="41" ref="T100:T105">IF(D100="","",1)</f>
      </c>
      <c r="U100" s="129">
        <f aca="true" t="shared" si="42" ref="U100:U105">IF(D100="","",$D$8)</f>
      </c>
      <c r="V100" s="129">
        <f aca="true" t="shared" si="43" ref="V100:V105">IF(Q100="","",VALUE(MID(Q100,2,6)))</f>
      </c>
      <c r="W100" s="129">
        <f aca="true" t="shared" si="44" ref="W100:W105">IF(C100="","",VALUE(LEFT(C100,3)))</f>
      </c>
      <c r="X100" s="131"/>
    </row>
    <row r="101" spans="1:24" ht="18" customHeight="1">
      <c r="A101" s="161" t="s">
        <v>751</v>
      </c>
      <c r="B101" s="252"/>
      <c r="C101" s="215"/>
      <c r="D101" s="215"/>
      <c r="E101" s="215"/>
      <c r="F101" s="215"/>
      <c r="G101" s="215"/>
      <c r="H101" s="215"/>
      <c r="I101" s="216">
        <f>IF(C101="","",IF(ISERROR(VLOOKUP(VALUE(LEFT(C101,3)),jh_code!$H$2:$I$171,2,FALSE))=TRUE,"該当番号なし",VLOOKUP(VALUE(LEFT(C101,3)),jh_code!$H$2:$I$171,2,FALSE)))</f>
      </c>
      <c r="J101" s="216"/>
      <c r="K101" s="217"/>
      <c r="L101" s="217"/>
      <c r="M101" s="218"/>
      <c r="N101" s="218">
        <f t="shared" si="35"/>
      </c>
      <c r="O101" s="124"/>
      <c r="P101" s="125"/>
      <c r="Q101" s="137">
        <f t="shared" si="36"/>
      </c>
      <c r="R101" s="127">
        <f t="shared" si="39"/>
      </c>
      <c r="S101" s="128">
        <f t="shared" si="40"/>
      </c>
      <c r="T101" s="128">
        <f t="shared" si="41"/>
      </c>
      <c r="U101" s="129">
        <f t="shared" si="42"/>
      </c>
      <c r="V101" s="129">
        <f t="shared" si="43"/>
      </c>
      <c r="W101" s="129">
        <f t="shared" si="44"/>
      </c>
      <c r="X101" s="131"/>
    </row>
    <row r="102" spans="1:24" ht="18" customHeight="1">
      <c r="A102" s="161" t="s">
        <v>751</v>
      </c>
      <c r="B102" s="252"/>
      <c r="C102" s="215"/>
      <c r="D102" s="215"/>
      <c r="E102" s="215"/>
      <c r="F102" s="215"/>
      <c r="G102" s="215"/>
      <c r="H102" s="215"/>
      <c r="I102" s="216">
        <f>IF(C102="","",IF(ISERROR(VLOOKUP(VALUE(LEFT(C102,3)),jh_code!$H$2:$I$171,2,FALSE))=TRUE,"該当番号なし",VLOOKUP(VALUE(LEFT(C102,3)),jh_code!$H$2:$I$171,2,FALSE)))</f>
      </c>
      <c r="J102" s="216"/>
      <c r="K102" s="217"/>
      <c r="L102" s="217"/>
      <c r="M102" s="218"/>
      <c r="N102" s="218">
        <f t="shared" si="35"/>
      </c>
      <c r="O102" s="124"/>
      <c r="P102" s="125"/>
      <c r="Q102" s="137">
        <f t="shared" si="36"/>
      </c>
      <c r="R102" s="127">
        <f t="shared" si="39"/>
      </c>
      <c r="S102" s="128">
        <f t="shared" si="40"/>
      </c>
      <c r="T102" s="128">
        <f t="shared" si="41"/>
      </c>
      <c r="U102" s="129">
        <f t="shared" si="42"/>
      </c>
      <c r="V102" s="129">
        <f t="shared" si="43"/>
      </c>
      <c r="W102" s="129">
        <f t="shared" si="44"/>
      </c>
      <c r="X102" s="131"/>
    </row>
    <row r="103" spans="1:24" ht="18" customHeight="1">
      <c r="A103" s="161" t="s">
        <v>751</v>
      </c>
      <c r="B103" s="252"/>
      <c r="C103" s="215"/>
      <c r="D103" s="215"/>
      <c r="E103" s="215"/>
      <c r="F103" s="215"/>
      <c r="G103" s="215"/>
      <c r="H103" s="215"/>
      <c r="I103" s="216">
        <f>IF(C103="","",IF(ISERROR(VLOOKUP(VALUE(LEFT(C103,3)),jh_code!$H$2:$I$171,2,FALSE))=TRUE,"該当番号なし",VLOOKUP(VALUE(LEFT(C103,3)),jh_code!$H$2:$I$171,2,FALSE)))</f>
      </c>
      <c r="J103" s="216"/>
      <c r="K103" s="217"/>
      <c r="L103" s="217"/>
      <c r="M103" s="218"/>
      <c r="N103" s="218">
        <f t="shared" si="35"/>
      </c>
      <c r="O103" s="124"/>
      <c r="P103" s="125"/>
      <c r="Q103" s="137">
        <f t="shared" si="36"/>
      </c>
      <c r="R103" s="127">
        <f t="shared" si="39"/>
      </c>
      <c r="S103" s="128">
        <f t="shared" si="40"/>
      </c>
      <c r="T103" s="128">
        <f t="shared" si="41"/>
      </c>
      <c r="U103" s="129">
        <f t="shared" si="42"/>
      </c>
      <c r="V103" s="129">
        <f t="shared" si="43"/>
      </c>
      <c r="W103" s="129">
        <f t="shared" si="44"/>
      </c>
      <c r="X103" s="131"/>
    </row>
    <row r="104" spans="1:24" ht="18" customHeight="1">
      <c r="A104" s="163" t="s">
        <v>407</v>
      </c>
      <c r="B104" s="255"/>
      <c r="C104" s="116"/>
      <c r="D104" s="116"/>
      <c r="E104" s="116"/>
      <c r="F104" s="116"/>
      <c r="G104" s="116"/>
      <c r="H104" s="116"/>
      <c r="I104" s="180">
        <f>IF(C104="","",IF(ISERROR(VLOOKUP(VALUE(LEFT(C104,3)),jh_code!$H$2:$I$171,2,FALSE))=TRUE,"該当番号なし",VLOOKUP(VALUE(LEFT(C104,3)),jh_code!$H$2:$I$171,2,FALSE)))</f>
      </c>
      <c r="J104" s="180"/>
      <c r="K104" s="183"/>
      <c r="L104" s="183"/>
      <c r="M104" s="185"/>
      <c r="N104" s="185">
        <f t="shared" si="35"/>
      </c>
      <c r="O104" s="124"/>
      <c r="P104" s="125"/>
      <c r="Q104" s="137">
        <f t="shared" si="36"/>
      </c>
      <c r="R104" s="127">
        <f t="shared" si="39"/>
      </c>
      <c r="S104" s="128">
        <f t="shared" si="40"/>
      </c>
      <c r="T104" s="128">
        <f t="shared" si="41"/>
      </c>
      <c r="U104" s="129">
        <f t="shared" si="42"/>
      </c>
      <c r="V104" s="129">
        <f t="shared" si="43"/>
      </c>
      <c r="W104" s="129">
        <f t="shared" si="44"/>
      </c>
      <c r="X104" s="131"/>
    </row>
    <row r="105" spans="1:24" ht="18" customHeight="1">
      <c r="A105" s="160" t="s">
        <v>407</v>
      </c>
      <c r="B105" s="251"/>
      <c r="C105" s="115"/>
      <c r="D105" s="115"/>
      <c r="E105" s="115"/>
      <c r="F105" s="115"/>
      <c r="G105" s="115"/>
      <c r="H105" s="115"/>
      <c r="I105" s="179">
        <f>IF(C105="","",IF(ISERROR(VLOOKUP(VALUE(LEFT(C105,3)),jh_code!$H$2:$I$171,2,FALSE))=TRUE,"該当番号なし",VLOOKUP(VALUE(LEFT(C105,3)),jh_code!$H$2:$I$171,2,FALSE)))</f>
      </c>
      <c r="J105" s="179"/>
      <c r="K105" s="182"/>
      <c r="L105" s="182"/>
      <c r="M105" s="186"/>
      <c r="N105" s="186">
        <f t="shared" si="35"/>
      </c>
      <c r="O105" s="124"/>
      <c r="P105" s="125"/>
      <c r="Q105" s="244">
        <f t="shared" si="36"/>
      </c>
      <c r="R105" s="245">
        <f t="shared" si="39"/>
      </c>
      <c r="S105" s="246">
        <f t="shared" si="40"/>
      </c>
      <c r="T105" s="246">
        <f t="shared" si="41"/>
      </c>
      <c r="U105" s="247">
        <f t="shared" si="42"/>
      </c>
      <c r="V105" s="247">
        <f t="shared" si="43"/>
      </c>
      <c r="W105" s="247">
        <f t="shared" si="44"/>
      </c>
      <c r="X105" s="248"/>
    </row>
    <row r="106" ht="13.5">
      <c r="Q106" s="88" t="s">
        <v>670</v>
      </c>
    </row>
    <row r="107" spans="17:22" ht="13.5">
      <c r="Q107" s="138" t="s">
        <v>662</v>
      </c>
      <c r="R107" s="139" t="s">
        <v>663</v>
      </c>
      <c r="S107" s="139" t="s">
        <v>664</v>
      </c>
      <c r="T107" s="139" t="s">
        <v>665</v>
      </c>
      <c r="U107" s="139" t="s">
        <v>666</v>
      </c>
      <c r="V107" s="140"/>
    </row>
    <row r="108" spans="16:22" ht="13.5">
      <c r="P108" s="300" t="s">
        <v>901</v>
      </c>
      <c r="Q108" s="141">
        <f>$D$8*10000+1</f>
        <v>580001</v>
      </c>
      <c r="R108" s="142"/>
      <c r="S108" s="142" t="str">
        <f>VLOOKUP($D$8,g_code!$B$2:$D$51,2,FALSE)</f>
        <v>明石</v>
      </c>
      <c r="T108" s="142" t="str">
        <f>VLOOKUP($D$8,g_code!$B$2:$D$51,3,FALSE)</f>
        <v>ｱｶｼｼ</v>
      </c>
      <c r="U108" s="142" t="e">
        <f>P52</f>
        <v>#VALUE!</v>
      </c>
      <c r="V108" s="143"/>
    </row>
    <row r="109" spans="1:22" ht="13.5">
      <c r="A109" s="144" t="s">
        <v>726</v>
      </c>
      <c r="B109" s="256"/>
      <c r="I109" s="88" t="s">
        <v>456</v>
      </c>
      <c r="P109" s="288"/>
      <c r="Q109" s="141">
        <f aca="true" t="shared" si="45" ref="Q109:Q114">Q52</f>
      </c>
      <c r="R109" s="142"/>
      <c r="S109" s="142"/>
      <c r="T109" s="142"/>
      <c r="U109" s="142"/>
      <c r="V109" s="143"/>
    </row>
    <row r="110" spans="1:22" ht="13.5">
      <c r="A110" s="144" t="s">
        <v>727</v>
      </c>
      <c r="B110" s="256"/>
      <c r="I110" s="88" t="s">
        <v>464</v>
      </c>
      <c r="K110" s="88">
        <v>4101</v>
      </c>
      <c r="P110" s="288"/>
      <c r="Q110" s="141">
        <f t="shared" si="45"/>
      </c>
      <c r="R110" s="142"/>
      <c r="S110" s="142"/>
      <c r="T110" s="142"/>
      <c r="U110" s="142"/>
      <c r="V110" s="143"/>
    </row>
    <row r="111" spans="1:22" ht="13.5">
      <c r="A111" s="144" t="s">
        <v>728</v>
      </c>
      <c r="B111" s="256"/>
      <c r="D111" s="88" t="s">
        <v>913</v>
      </c>
      <c r="I111" s="88" t="s">
        <v>465</v>
      </c>
      <c r="K111" s="88">
        <v>4102</v>
      </c>
      <c r="P111" s="288"/>
      <c r="Q111" s="141">
        <f t="shared" si="45"/>
      </c>
      <c r="R111" s="142"/>
      <c r="S111" s="142"/>
      <c r="T111" s="142"/>
      <c r="U111" s="142"/>
      <c r="V111" s="143"/>
    </row>
    <row r="112" spans="1:22" ht="13.5">
      <c r="A112" s="144"/>
      <c r="B112" s="256"/>
      <c r="D112" s="88" t="s">
        <v>913</v>
      </c>
      <c r="I112" s="88" t="s">
        <v>717</v>
      </c>
      <c r="K112" s="88">
        <v>4103</v>
      </c>
      <c r="P112" s="288"/>
      <c r="Q112" s="141">
        <f t="shared" si="45"/>
      </c>
      <c r="R112" s="142"/>
      <c r="S112" s="142"/>
      <c r="T112" s="142"/>
      <c r="U112" s="142"/>
      <c r="V112" s="143"/>
    </row>
    <row r="113" spans="1:22" ht="13.5">
      <c r="A113" s="144"/>
      <c r="B113" s="256"/>
      <c r="D113" s="88" t="s">
        <v>914</v>
      </c>
      <c r="I113" s="88" t="s">
        <v>466</v>
      </c>
      <c r="K113" s="88">
        <v>4104</v>
      </c>
      <c r="P113" s="288"/>
      <c r="Q113" s="141">
        <f t="shared" si="45"/>
      </c>
      <c r="R113" s="142"/>
      <c r="S113" s="142"/>
      <c r="T113" s="142"/>
      <c r="U113" s="142"/>
      <c r="V113" s="143"/>
    </row>
    <row r="114" spans="1:22" ht="13.5">
      <c r="A114" s="144"/>
      <c r="B114" s="256"/>
      <c r="I114" s="88" t="s">
        <v>467</v>
      </c>
      <c r="K114" s="88">
        <v>4105</v>
      </c>
      <c r="P114" s="289"/>
      <c r="Q114" s="145">
        <f t="shared" si="45"/>
      </c>
      <c r="R114" s="146"/>
      <c r="S114" s="146"/>
      <c r="T114" s="146"/>
      <c r="U114" s="146"/>
      <c r="V114" s="147"/>
    </row>
    <row r="115" spans="1:22" ht="13.5">
      <c r="A115" s="144"/>
      <c r="B115" s="256"/>
      <c r="I115" s="88" t="s">
        <v>468</v>
      </c>
      <c r="K115" s="88">
        <v>4106</v>
      </c>
      <c r="Q115" s="138" t="s">
        <v>662</v>
      </c>
      <c r="R115" s="139" t="s">
        <v>663</v>
      </c>
      <c r="S115" s="139" t="s">
        <v>664</v>
      </c>
      <c r="T115" s="139" t="s">
        <v>665</v>
      </c>
      <c r="U115" s="139" t="s">
        <v>666</v>
      </c>
      <c r="V115" s="140"/>
    </row>
    <row r="116" spans="1:22" ht="13.5">
      <c r="A116" s="144"/>
      <c r="B116" s="256"/>
      <c r="I116" s="88" t="s">
        <v>469</v>
      </c>
      <c r="K116" s="88">
        <v>4107</v>
      </c>
      <c r="P116" s="300" t="s">
        <v>902</v>
      </c>
      <c r="Q116" s="141">
        <f>$D$8*10000+2</f>
        <v>580002</v>
      </c>
      <c r="R116" s="142"/>
      <c r="S116" s="142" t="str">
        <f>VLOOKUP($D$8,g_code!$B$2:$D$51,2,FALSE)</f>
        <v>明石</v>
      </c>
      <c r="T116" s="142" t="str">
        <f>VLOOKUP($D$8,g_code!$B$2:$D$51,3,FALSE)</f>
        <v>ｱｶｼｼ</v>
      </c>
      <c r="U116" s="142" t="e">
        <f>P58</f>
        <v>#VALUE!</v>
      </c>
      <c r="V116" s="143"/>
    </row>
    <row r="117" spans="1:22" ht="13.5">
      <c r="A117" s="144"/>
      <c r="B117" s="256"/>
      <c r="I117" s="88" t="s">
        <v>470</v>
      </c>
      <c r="K117" s="88">
        <v>4109</v>
      </c>
      <c r="P117" s="288"/>
      <c r="Q117" s="141">
        <f aca="true" t="shared" si="46" ref="Q117:Q122">Q58</f>
      </c>
      <c r="R117" s="142"/>
      <c r="S117" s="142"/>
      <c r="T117" s="142"/>
      <c r="U117" s="142"/>
      <c r="V117" s="143"/>
    </row>
    <row r="118" spans="1:22" ht="13.5">
      <c r="A118" s="144"/>
      <c r="B118" s="256"/>
      <c r="I118" s="88" t="s">
        <v>471</v>
      </c>
      <c r="K118" s="88">
        <v>4110</v>
      </c>
      <c r="P118" s="288"/>
      <c r="Q118" s="141">
        <f t="shared" si="46"/>
      </c>
      <c r="R118" s="142"/>
      <c r="S118" s="142"/>
      <c r="T118" s="142"/>
      <c r="U118" s="142"/>
      <c r="V118" s="143"/>
    </row>
    <row r="119" spans="1:22" ht="13.5">
      <c r="A119" s="144"/>
      <c r="B119" s="256"/>
      <c r="I119" s="88" t="s">
        <v>472</v>
      </c>
      <c r="K119" s="88">
        <v>4112</v>
      </c>
      <c r="P119" s="288"/>
      <c r="Q119" s="141">
        <f t="shared" si="46"/>
      </c>
      <c r="R119" s="142"/>
      <c r="S119" s="142"/>
      <c r="T119" s="142"/>
      <c r="U119" s="142"/>
      <c r="V119" s="143"/>
    </row>
    <row r="120" spans="1:22" ht="13.5">
      <c r="A120" s="144"/>
      <c r="B120" s="256"/>
      <c r="I120" s="88" t="s">
        <v>473</v>
      </c>
      <c r="K120" s="88">
        <v>4113</v>
      </c>
      <c r="P120" s="288"/>
      <c r="Q120" s="141">
        <f t="shared" si="46"/>
      </c>
      <c r="R120" s="142"/>
      <c r="S120" s="142"/>
      <c r="T120" s="142"/>
      <c r="U120" s="142"/>
      <c r="V120" s="143"/>
    </row>
    <row r="121" spans="1:22" ht="13.5">
      <c r="A121" s="144"/>
      <c r="B121" s="256"/>
      <c r="I121" s="88" t="s">
        <v>474</v>
      </c>
      <c r="K121" s="88">
        <v>4114</v>
      </c>
      <c r="P121" s="288"/>
      <c r="Q121" s="141">
        <f t="shared" si="46"/>
      </c>
      <c r="R121" s="142"/>
      <c r="S121" s="142"/>
      <c r="T121" s="142"/>
      <c r="U121" s="142"/>
      <c r="V121" s="143"/>
    </row>
    <row r="122" spans="1:22" ht="13.5">
      <c r="A122" s="144"/>
      <c r="B122" s="256"/>
      <c r="I122" s="88" t="s">
        <v>475</v>
      </c>
      <c r="K122" s="88">
        <v>4115</v>
      </c>
      <c r="P122" s="289"/>
      <c r="Q122" s="145">
        <f t="shared" si="46"/>
      </c>
      <c r="R122" s="146"/>
      <c r="S122" s="146"/>
      <c r="T122" s="146"/>
      <c r="U122" s="146"/>
      <c r="V122" s="147"/>
    </row>
    <row r="123" spans="1:22" ht="13.5">
      <c r="A123" s="144"/>
      <c r="B123" s="256"/>
      <c r="I123" s="88" t="s">
        <v>476</v>
      </c>
      <c r="K123" s="88">
        <v>4116</v>
      </c>
      <c r="Q123" s="138" t="s">
        <v>662</v>
      </c>
      <c r="R123" s="139" t="s">
        <v>663</v>
      </c>
      <c r="S123" s="139" t="s">
        <v>664</v>
      </c>
      <c r="T123" s="139" t="s">
        <v>665</v>
      </c>
      <c r="U123" s="139" t="s">
        <v>666</v>
      </c>
      <c r="V123" s="140"/>
    </row>
    <row r="124" spans="1:22" ht="13.5">
      <c r="A124" s="144"/>
      <c r="B124" s="256"/>
      <c r="I124" s="88" t="s">
        <v>477</v>
      </c>
      <c r="K124" s="88">
        <v>4117</v>
      </c>
      <c r="P124" s="287" t="s">
        <v>796</v>
      </c>
      <c r="Q124" s="141">
        <f>$D$8*10000+4</f>
        <v>580004</v>
      </c>
      <c r="R124" s="142"/>
      <c r="S124" s="142" t="str">
        <f>VLOOKUP($D$8,g_code!$B$2:$D$51,2,FALSE)</f>
        <v>明石</v>
      </c>
      <c r="T124" s="142" t="str">
        <f>VLOOKUP($D$8,g_code!$B$2:$D$51,3,FALSE)</f>
        <v>ｱｶｼｼ</v>
      </c>
      <c r="U124" s="142" t="e">
        <f>P84</f>
        <v>#VALUE!</v>
      </c>
      <c r="V124" s="143"/>
    </row>
    <row r="125" spans="1:22" ht="13.5">
      <c r="A125" s="144"/>
      <c r="B125" s="256"/>
      <c r="I125" s="88" t="s">
        <v>478</v>
      </c>
      <c r="K125" s="88">
        <v>4118</v>
      </c>
      <c r="P125" s="288"/>
      <c r="Q125" s="141">
        <f aca="true" t="shared" si="47" ref="Q125:Q130">Q84</f>
      </c>
      <c r="R125" s="142"/>
      <c r="S125" s="142"/>
      <c r="T125" s="142"/>
      <c r="U125" s="142"/>
      <c r="V125" s="143"/>
    </row>
    <row r="126" spans="1:22" ht="13.5">
      <c r="A126" s="144"/>
      <c r="B126" s="256"/>
      <c r="I126" s="88" t="s">
        <v>479</v>
      </c>
      <c r="K126" s="88">
        <v>4119</v>
      </c>
      <c r="P126" s="288"/>
      <c r="Q126" s="141">
        <f t="shared" si="47"/>
      </c>
      <c r="R126" s="142"/>
      <c r="S126" s="142"/>
      <c r="T126" s="142"/>
      <c r="U126" s="142"/>
      <c r="V126" s="143"/>
    </row>
    <row r="127" spans="1:22" ht="13.5">
      <c r="A127" s="144"/>
      <c r="B127" s="256"/>
      <c r="I127" s="88" t="s">
        <v>480</v>
      </c>
      <c r="K127" s="88">
        <v>4120</v>
      </c>
      <c r="P127" s="288"/>
      <c r="Q127" s="141">
        <f t="shared" si="47"/>
      </c>
      <c r="R127" s="142"/>
      <c r="S127" s="142"/>
      <c r="T127" s="142"/>
      <c r="U127" s="142"/>
      <c r="V127" s="143"/>
    </row>
    <row r="128" spans="1:22" ht="13.5">
      <c r="A128" s="144"/>
      <c r="B128" s="256"/>
      <c r="I128" s="88" t="s">
        <v>481</v>
      </c>
      <c r="K128" s="88">
        <v>4121</v>
      </c>
      <c r="P128" s="288"/>
      <c r="Q128" s="141">
        <f t="shared" si="47"/>
      </c>
      <c r="R128" s="142"/>
      <c r="S128" s="142"/>
      <c r="T128" s="142"/>
      <c r="U128" s="142"/>
      <c r="V128" s="143"/>
    </row>
    <row r="129" spans="1:22" ht="13.5">
      <c r="A129" s="144"/>
      <c r="B129" s="256"/>
      <c r="I129" s="88" t="s">
        <v>482</v>
      </c>
      <c r="K129" s="88">
        <v>4122</v>
      </c>
      <c r="P129" s="288"/>
      <c r="Q129" s="141">
        <f t="shared" si="47"/>
      </c>
      <c r="R129" s="142"/>
      <c r="S129" s="142"/>
      <c r="T129" s="142"/>
      <c r="U129" s="142"/>
      <c r="V129" s="143"/>
    </row>
    <row r="130" spans="1:22" ht="13.5">
      <c r="A130" s="144"/>
      <c r="B130" s="256"/>
      <c r="I130" s="88" t="s">
        <v>483</v>
      </c>
      <c r="K130" s="88">
        <v>4123</v>
      </c>
      <c r="P130" s="289"/>
      <c r="Q130" s="141">
        <f t="shared" si="47"/>
      </c>
      <c r="R130" s="146"/>
      <c r="S130" s="146"/>
      <c r="T130" s="146"/>
      <c r="U130" s="146"/>
      <c r="V130" s="147"/>
    </row>
    <row r="131" spans="1:22" ht="13.5">
      <c r="A131" s="144"/>
      <c r="B131" s="256"/>
      <c r="I131" s="88" t="s">
        <v>484</v>
      </c>
      <c r="K131" s="88">
        <v>4124</v>
      </c>
      <c r="Q131" s="138" t="s">
        <v>662</v>
      </c>
      <c r="R131" s="139" t="s">
        <v>663</v>
      </c>
      <c r="S131" s="139" t="s">
        <v>664</v>
      </c>
      <c r="T131" s="139" t="s">
        <v>665</v>
      </c>
      <c r="U131" s="139" t="s">
        <v>666</v>
      </c>
      <c r="V131" s="140"/>
    </row>
    <row r="132" spans="1:22" ht="13.5">
      <c r="A132" s="144"/>
      <c r="B132" s="256"/>
      <c r="I132" s="88" t="s">
        <v>485</v>
      </c>
      <c r="K132" s="88">
        <v>4125</v>
      </c>
      <c r="P132" s="287" t="s">
        <v>795</v>
      </c>
      <c r="Q132" s="141">
        <f>$D$8*10000+5</f>
        <v>580005</v>
      </c>
      <c r="R132" s="142"/>
      <c r="S132" s="142" t="str">
        <f>VLOOKUP($D$8,g_code!$B$2:$D$51,2,FALSE)</f>
        <v>明石</v>
      </c>
      <c r="T132" s="142" t="str">
        <f>VLOOKUP($D$8,g_code!$B$2:$D$51,3,FALSE)</f>
        <v>ｱｶｼｼ</v>
      </c>
      <c r="U132" s="142" t="e">
        <f>P100</f>
        <v>#VALUE!</v>
      </c>
      <c r="V132" s="143"/>
    </row>
    <row r="133" spans="1:22" ht="13.5">
      <c r="A133" s="144"/>
      <c r="B133" s="256"/>
      <c r="I133" s="88" t="s">
        <v>486</v>
      </c>
      <c r="K133" s="88">
        <v>4126</v>
      </c>
      <c r="P133" s="288"/>
      <c r="Q133" s="141">
        <f aca="true" t="shared" si="48" ref="Q133:Q138">Q100</f>
      </c>
      <c r="R133" s="142"/>
      <c r="S133" s="142"/>
      <c r="T133" s="142"/>
      <c r="U133" s="142"/>
      <c r="V133" s="143"/>
    </row>
    <row r="134" spans="1:22" ht="13.5">
      <c r="A134" s="144"/>
      <c r="B134" s="256"/>
      <c r="I134" s="88" t="s">
        <v>487</v>
      </c>
      <c r="K134" s="88">
        <v>4127</v>
      </c>
      <c r="P134" s="288"/>
      <c r="Q134" s="141">
        <f t="shared" si="48"/>
      </c>
      <c r="R134" s="142"/>
      <c r="S134" s="142"/>
      <c r="T134" s="142"/>
      <c r="U134" s="142"/>
      <c r="V134" s="143"/>
    </row>
    <row r="135" spans="1:22" ht="13.5">
      <c r="A135" s="144"/>
      <c r="B135" s="256"/>
      <c r="I135" s="88" t="s">
        <v>488</v>
      </c>
      <c r="K135" s="88">
        <v>4128</v>
      </c>
      <c r="P135" s="288"/>
      <c r="Q135" s="141">
        <f t="shared" si="48"/>
      </c>
      <c r="R135" s="142"/>
      <c r="S135" s="142"/>
      <c r="T135" s="142"/>
      <c r="U135" s="142"/>
      <c r="V135" s="143"/>
    </row>
    <row r="136" spans="1:22" ht="13.5">
      <c r="A136" s="144"/>
      <c r="B136" s="256"/>
      <c r="I136" s="88" t="s">
        <v>489</v>
      </c>
      <c r="K136" s="88">
        <v>4129</v>
      </c>
      <c r="P136" s="288"/>
      <c r="Q136" s="141">
        <f t="shared" si="48"/>
      </c>
      <c r="R136" s="142"/>
      <c r="S136" s="142"/>
      <c r="T136" s="142"/>
      <c r="U136" s="142"/>
      <c r="V136" s="143"/>
    </row>
    <row r="137" spans="1:22" ht="13.5">
      <c r="A137" s="144"/>
      <c r="B137" s="256"/>
      <c r="I137" s="88" t="s">
        <v>490</v>
      </c>
      <c r="K137" s="88">
        <v>4130</v>
      </c>
      <c r="P137" s="288"/>
      <c r="Q137" s="141">
        <f t="shared" si="48"/>
      </c>
      <c r="R137" s="142"/>
      <c r="S137" s="142"/>
      <c r="T137" s="142"/>
      <c r="U137" s="142"/>
      <c r="V137" s="143"/>
    </row>
    <row r="138" spans="1:22" ht="13.5">
      <c r="A138" s="144"/>
      <c r="B138" s="256"/>
      <c r="I138" s="88" t="s">
        <v>491</v>
      </c>
      <c r="K138" s="88">
        <v>4131</v>
      </c>
      <c r="P138" s="289"/>
      <c r="Q138" s="145">
        <f t="shared" si="48"/>
      </c>
      <c r="R138" s="146"/>
      <c r="S138" s="146"/>
      <c r="T138" s="146"/>
      <c r="U138" s="146"/>
      <c r="V138" s="147"/>
    </row>
    <row r="139" spans="1:11" ht="13.5">
      <c r="A139" s="144"/>
      <c r="B139" s="256"/>
      <c r="I139" s="88" t="s">
        <v>492</v>
      </c>
      <c r="K139" s="88">
        <v>4132</v>
      </c>
    </row>
    <row r="140" spans="1:11" ht="13.5">
      <c r="A140" s="144"/>
      <c r="B140" s="256"/>
      <c r="I140" s="88" t="s">
        <v>493</v>
      </c>
      <c r="K140" s="88">
        <v>4133</v>
      </c>
    </row>
    <row r="141" spans="1:11" ht="13.5">
      <c r="A141" s="144"/>
      <c r="B141" s="256"/>
      <c r="I141" s="88" t="s">
        <v>494</v>
      </c>
      <c r="K141" s="88">
        <v>4134</v>
      </c>
    </row>
    <row r="142" spans="1:11" ht="13.5">
      <c r="A142" s="144"/>
      <c r="B142" s="256"/>
      <c r="I142" s="88" t="s">
        <v>495</v>
      </c>
      <c r="K142" s="88">
        <v>4135</v>
      </c>
    </row>
    <row r="143" spans="1:11" ht="13.5">
      <c r="A143" s="144"/>
      <c r="B143" s="256"/>
      <c r="I143" s="88" t="s">
        <v>496</v>
      </c>
      <c r="K143" s="88">
        <v>4136</v>
      </c>
    </row>
    <row r="144" spans="1:11" ht="13.5">
      <c r="A144" s="144"/>
      <c r="B144" s="256"/>
      <c r="I144" s="88" t="s">
        <v>497</v>
      </c>
      <c r="K144" s="88">
        <v>4137</v>
      </c>
    </row>
    <row r="145" spans="1:11" ht="13.5">
      <c r="A145" s="144"/>
      <c r="B145" s="256"/>
      <c r="I145" s="88" t="s">
        <v>498</v>
      </c>
      <c r="K145" s="88">
        <v>4138</v>
      </c>
    </row>
    <row r="146" spans="1:11" ht="13.5">
      <c r="A146" s="144"/>
      <c r="B146" s="256"/>
      <c r="I146" s="88" t="s">
        <v>499</v>
      </c>
      <c r="K146" s="88">
        <v>4139</v>
      </c>
    </row>
    <row r="147" spans="1:11" ht="13.5">
      <c r="A147" s="144"/>
      <c r="B147" s="256"/>
      <c r="I147" s="88" t="s">
        <v>500</v>
      </c>
      <c r="K147" s="88">
        <v>4140</v>
      </c>
    </row>
    <row r="148" spans="1:11" ht="13.5">
      <c r="A148" s="144"/>
      <c r="B148" s="256"/>
      <c r="I148" s="88" t="s">
        <v>501</v>
      </c>
      <c r="K148" s="88">
        <v>4141</v>
      </c>
    </row>
    <row r="149" spans="1:11" ht="13.5">
      <c r="A149" s="144"/>
      <c r="B149" s="256"/>
      <c r="I149" s="88" t="s">
        <v>502</v>
      </c>
      <c r="K149" s="88">
        <v>4142</v>
      </c>
    </row>
    <row r="150" spans="1:11" ht="13.5">
      <c r="A150" s="144"/>
      <c r="B150" s="256"/>
      <c r="I150" s="88" t="s">
        <v>684</v>
      </c>
      <c r="K150" s="88">
        <v>4143</v>
      </c>
    </row>
    <row r="151" spans="1:11" ht="13.5">
      <c r="A151" s="144"/>
      <c r="B151" s="256"/>
      <c r="I151" s="88" t="s">
        <v>690</v>
      </c>
      <c r="K151" s="88">
        <v>4145</v>
      </c>
    </row>
    <row r="152" spans="1:11" ht="13.5">
      <c r="A152" s="144"/>
      <c r="B152" s="256"/>
      <c r="I152" s="88" t="s">
        <v>695</v>
      </c>
      <c r="K152" s="88">
        <v>4146</v>
      </c>
    </row>
    <row r="153" spans="1:11" ht="13.5">
      <c r="A153" s="144"/>
      <c r="B153" s="256"/>
      <c r="I153" s="88" t="s">
        <v>503</v>
      </c>
      <c r="K153" s="88">
        <v>4147</v>
      </c>
    </row>
    <row r="154" spans="1:11" ht="13.5">
      <c r="A154" s="144"/>
      <c r="B154" s="256"/>
      <c r="I154" s="88" t="s">
        <v>687</v>
      </c>
      <c r="K154" s="88">
        <v>4148</v>
      </c>
    </row>
    <row r="155" spans="1:9" ht="13.5">
      <c r="A155" s="144"/>
      <c r="B155" s="256"/>
      <c r="I155" s="88" t="s">
        <v>457</v>
      </c>
    </row>
    <row r="156" spans="1:11" ht="13.5">
      <c r="A156" s="144"/>
      <c r="B156" s="256"/>
      <c r="I156" s="88" t="s">
        <v>504</v>
      </c>
      <c r="K156" s="88">
        <v>4201</v>
      </c>
    </row>
    <row r="157" spans="1:11" ht="13.5">
      <c r="A157" s="144"/>
      <c r="B157" s="256"/>
      <c r="I157" s="88" t="s">
        <v>505</v>
      </c>
      <c r="K157" s="88">
        <v>4202</v>
      </c>
    </row>
    <row r="158" spans="1:11" ht="13.5">
      <c r="A158" s="144"/>
      <c r="B158" s="256"/>
      <c r="I158" s="88" t="s">
        <v>506</v>
      </c>
      <c r="K158" s="88">
        <v>4203</v>
      </c>
    </row>
    <row r="159" spans="9:11" ht="13.5">
      <c r="I159" s="88" t="s">
        <v>649</v>
      </c>
      <c r="K159" s="88">
        <v>4204</v>
      </c>
    </row>
    <row r="160" spans="9:11" ht="13.5">
      <c r="I160" s="88" t="s">
        <v>507</v>
      </c>
      <c r="K160" s="88">
        <v>4206</v>
      </c>
    </row>
    <row r="161" spans="9:11" ht="13.5">
      <c r="I161" s="88" t="s">
        <v>508</v>
      </c>
      <c r="K161" s="88">
        <v>4207</v>
      </c>
    </row>
    <row r="162" spans="9:11" ht="13.5">
      <c r="I162" s="88" t="s">
        <v>509</v>
      </c>
      <c r="K162" s="88">
        <v>4208</v>
      </c>
    </row>
    <row r="163" spans="9:11" ht="13.5">
      <c r="I163" s="88" t="s">
        <v>510</v>
      </c>
      <c r="K163" s="88">
        <v>4209</v>
      </c>
    </row>
    <row r="164" spans="9:11" ht="13.5">
      <c r="I164" s="88" t="s">
        <v>511</v>
      </c>
      <c r="K164" s="88">
        <v>4210</v>
      </c>
    </row>
    <row r="165" spans="9:11" ht="13.5">
      <c r="I165" s="88" t="s">
        <v>512</v>
      </c>
      <c r="K165" s="88">
        <v>4211</v>
      </c>
    </row>
    <row r="166" spans="9:11" ht="13.5">
      <c r="I166" s="88" t="s">
        <v>513</v>
      </c>
      <c r="K166" s="88">
        <v>4212</v>
      </c>
    </row>
    <row r="167" spans="9:11" ht="13.5">
      <c r="I167" s="88" t="s">
        <v>514</v>
      </c>
      <c r="K167" s="88">
        <v>4213</v>
      </c>
    </row>
    <row r="168" spans="9:11" ht="13.5">
      <c r="I168" s="88" t="s">
        <v>515</v>
      </c>
      <c r="K168" s="88">
        <v>4214</v>
      </c>
    </row>
    <row r="169" spans="9:11" ht="13.5">
      <c r="I169" s="88" t="s">
        <v>516</v>
      </c>
      <c r="K169" s="88">
        <v>4215</v>
      </c>
    </row>
    <row r="170" spans="9:11" ht="13.5">
      <c r="I170" s="88" t="s">
        <v>696</v>
      </c>
      <c r="K170" s="88">
        <v>4216</v>
      </c>
    </row>
    <row r="171" spans="9:11" ht="13.5">
      <c r="I171" s="88" t="s">
        <v>517</v>
      </c>
      <c r="K171" s="88">
        <v>4217</v>
      </c>
    </row>
    <row r="172" spans="9:11" ht="13.5">
      <c r="I172" s="88" t="s">
        <v>518</v>
      </c>
      <c r="K172" s="88">
        <v>4218</v>
      </c>
    </row>
    <row r="173" spans="9:11" ht="13.5">
      <c r="I173" s="88" t="s">
        <v>519</v>
      </c>
      <c r="K173" s="88">
        <v>4219</v>
      </c>
    </row>
    <row r="174" spans="9:11" ht="13.5">
      <c r="I174" s="88" t="s">
        <v>520</v>
      </c>
      <c r="K174" s="88">
        <v>4220</v>
      </c>
    </row>
    <row r="175" spans="9:11" ht="13.5">
      <c r="I175" s="88" t="s">
        <v>521</v>
      </c>
      <c r="K175" s="88">
        <v>4221</v>
      </c>
    </row>
    <row r="176" spans="9:11" ht="13.5">
      <c r="I176" s="88" t="s">
        <v>522</v>
      </c>
      <c r="K176" s="88">
        <v>4222</v>
      </c>
    </row>
    <row r="177" spans="9:11" ht="13.5">
      <c r="I177" s="88" t="s">
        <v>523</v>
      </c>
      <c r="K177" s="88">
        <v>4224</v>
      </c>
    </row>
    <row r="178" spans="9:11" ht="13.5">
      <c r="I178" s="88" t="s">
        <v>524</v>
      </c>
      <c r="K178" s="88">
        <v>4225</v>
      </c>
    </row>
    <row r="179" spans="9:11" ht="13.5">
      <c r="I179" s="88" t="s">
        <v>525</v>
      </c>
      <c r="K179" s="88">
        <v>4226</v>
      </c>
    </row>
    <row r="180" spans="9:11" ht="13.5">
      <c r="I180" s="88" t="s">
        <v>526</v>
      </c>
      <c r="K180" s="88">
        <v>4227</v>
      </c>
    </row>
    <row r="181" spans="9:11" ht="13.5">
      <c r="I181" s="88" t="s">
        <v>527</v>
      </c>
      <c r="K181" s="88">
        <v>4228</v>
      </c>
    </row>
    <row r="182" spans="9:11" ht="13.5">
      <c r="I182" s="88" t="s">
        <v>528</v>
      </c>
      <c r="K182" s="88">
        <v>4229</v>
      </c>
    </row>
    <row r="183" spans="9:11" ht="13.5">
      <c r="I183" s="88" t="s">
        <v>529</v>
      </c>
      <c r="K183" s="88">
        <v>4230</v>
      </c>
    </row>
    <row r="184" spans="9:11" ht="13.5">
      <c r="I184" s="88" t="s">
        <v>530</v>
      </c>
      <c r="K184" s="88">
        <v>4231</v>
      </c>
    </row>
    <row r="185" spans="9:11" ht="13.5">
      <c r="I185" s="88" t="s">
        <v>531</v>
      </c>
      <c r="K185" s="88">
        <v>4232</v>
      </c>
    </row>
    <row r="186" spans="9:11" ht="13.5">
      <c r="I186" s="88" t="s">
        <v>697</v>
      </c>
      <c r="K186" s="88">
        <v>4233</v>
      </c>
    </row>
    <row r="187" spans="9:11" ht="13.5">
      <c r="I187" s="88" t="s">
        <v>533</v>
      </c>
      <c r="K187" s="88">
        <v>4234</v>
      </c>
    </row>
    <row r="188" spans="9:11" ht="13.5">
      <c r="I188" s="88" t="s">
        <v>534</v>
      </c>
      <c r="K188" s="88">
        <v>4235</v>
      </c>
    </row>
    <row r="189" spans="9:11" ht="13.5">
      <c r="I189" s="88" t="s">
        <v>535</v>
      </c>
      <c r="K189" s="88">
        <v>4236</v>
      </c>
    </row>
    <row r="190" spans="9:11" ht="13.5">
      <c r="I190" s="88" t="s">
        <v>686</v>
      </c>
      <c r="K190" s="88">
        <v>4237</v>
      </c>
    </row>
    <row r="191" spans="9:11" ht="13.5">
      <c r="I191" s="88" t="s">
        <v>536</v>
      </c>
      <c r="K191" s="88">
        <v>4238</v>
      </c>
    </row>
    <row r="192" spans="9:11" ht="13.5">
      <c r="I192" s="88" t="s">
        <v>537</v>
      </c>
      <c r="K192" s="88">
        <v>4239</v>
      </c>
    </row>
    <row r="193" spans="9:11" ht="13.5">
      <c r="I193" s="88" t="s">
        <v>698</v>
      </c>
      <c r="K193" s="88">
        <v>4240</v>
      </c>
    </row>
    <row r="194" spans="9:11" ht="13.5">
      <c r="I194" s="88" t="s">
        <v>538</v>
      </c>
      <c r="K194" s="88">
        <v>4241</v>
      </c>
    </row>
    <row r="195" spans="9:11" ht="13.5">
      <c r="I195" s="88" t="s">
        <v>539</v>
      </c>
      <c r="K195" s="88">
        <v>4242</v>
      </c>
    </row>
    <row r="196" spans="9:11" ht="13.5">
      <c r="I196" s="88" t="s">
        <v>699</v>
      </c>
      <c r="K196" s="88">
        <v>4244</v>
      </c>
    </row>
    <row r="197" spans="9:11" ht="13.5">
      <c r="I197" s="88" t="s">
        <v>700</v>
      </c>
      <c r="K197" s="88">
        <v>4245</v>
      </c>
    </row>
    <row r="198" spans="9:11" ht="13.5">
      <c r="I198" s="88" t="s">
        <v>540</v>
      </c>
      <c r="K198" s="88">
        <v>4246</v>
      </c>
    </row>
    <row r="199" spans="9:11" ht="13.5">
      <c r="I199" s="88" t="s">
        <v>541</v>
      </c>
      <c r="K199" s="88">
        <v>4247</v>
      </c>
    </row>
    <row r="200" spans="9:11" ht="13.5">
      <c r="I200" s="88" t="s">
        <v>542</v>
      </c>
      <c r="K200" s="88">
        <v>4248</v>
      </c>
    </row>
    <row r="201" spans="9:11" ht="13.5">
      <c r="I201" s="88" t="s">
        <v>683</v>
      </c>
      <c r="K201" s="88">
        <v>4249</v>
      </c>
    </row>
    <row r="202" spans="9:11" ht="13.5">
      <c r="I202" s="88" t="s">
        <v>543</v>
      </c>
      <c r="K202" s="88">
        <v>4250</v>
      </c>
    </row>
    <row r="203" spans="9:11" ht="13.5">
      <c r="I203" s="88" t="s">
        <v>688</v>
      </c>
      <c r="K203" s="88">
        <v>4251</v>
      </c>
    </row>
    <row r="204" spans="9:11" ht="13.5">
      <c r="I204" s="88" t="s">
        <v>544</v>
      </c>
      <c r="K204" s="88">
        <v>4252</v>
      </c>
    </row>
    <row r="205" spans="9:11" ht="13.5">
      <c r="I205" s="88" t="s">
        <v>545</v>
      </c>
      <c r="K205" s="88">
        <v>4253</v>
      </c>
    </row>
    <row r="206" spans="9:11" ht="13.5">
      <c r="I206" s="88" t="s">
        <v>546</v>
      </c>
      <c r="K206" s="88">
        <v>4254</v>
      </c>
    </row>
    <row r="207" spans="9:11" ht="13.5">
      <c r="I207" s="88" t="s">
        <v>547</v>
      </c>
      <c r="K207" s="88">
        <v>4255</v>
      </c>
    </row>
    <row r="208" spans="9:11" ht="13.5">
      <c r="I208" s="88" t="s">
        <v>548</v>
      </c>
      <c r="K208" s="88">
        <v>4257</v>
      </c>
    </row>
    <row r="209" ht="13.5">
      <c r="I209" s="88" t="s">
        <v>458</v>
      </c>
    </row>
    <row r="210" spans="9:11" ht="13.5">
      <c r="I210" s="88" t="s">
        <v>549</v>
      </c>
      <c r="K210" s="88">
        <v>4301</v>
      </c>
    </row>
    <row r="211" spans="9:11" ht="13.5">
      <c r="I211" s="88" t="s">
        <v>550</v>
      </c>
      <c r="K211" s="88">
        <v>4302</v>
      </c>
    </row>
    <row r="212" spans="9:11" ht="13.5">
      <c r="I212" s="88" t="s">
        <v>551</v>
      </c>
      <c r="K212" s="88">
        <v>4303</v>
      </c>
    </row>
    <row r="213" spans="9:11" ht="13.5">
      <c r="I213" s="88" t="s">
        <v>552</v>
      </c>
      <c r="K213" s="88">
        <v>4304</v>
      </c>
    </row>
    <row r="214" spans="9:11" ht="13.5">
      <c r="I214" s="88" t="s">
        <v>553</v>
      </c>
      <c r="K214" s="88">
        <v>4305</v>
      </c>
    </row>
    <row r="215" spans="9:11" ht="13.5">
      <c r="I215" s="88" t="s">
        <v>554</v>
      </c>
      <c r="K215" s="88">
        <v>4306</v>
      </c>
    </row>
    <row r="216" spans="9:11" ht="13.5">
      <c r="I216" s="88" t="s">
        <v>555</v>
      </c>
      <c r="K216" s="88">
        <v>4307</v>
      </c>
    </row>
    <row r="217" spans="9:11" ht="13.5">
      <c r="I217" s="88" t="s">
        <v>689</v>
      </c>
      <c r="K217" s="88">
        <v>4308</v>
      </c>
    </row>
    <row r="218" spans="9:11" ht="13.5">
      <c r="I218" s="88" t="s">
        <v>556</v>
      </c>
      <c r="K218" s="88">
        <v>4309</v>
      </c>
    </row>
    <row r="219" spans="9:11" ht="13.5">
      <c r="I219" s="88" t="s">
        <v>557</v>
      </c>
      <c r="K219" s="88">
        <v>4310</v>
      </c>
    </row>
    <row r="220" spans="9:11" ht="13.5">
      <c r="I220" s="88" t="s">
        <v>558</v>
      </c>
      <c r="K220" s="88">
        <v>4311</v>
      </c>
    </row>
    <row r="221" spans="9:11" ht="13.5">
      <c r="I221" s="88" t="s">
        <v>559</v>
      </c>
      <c r="K221" s="88">
        <v>4312</v>
      </c>
    </row>
    <row r="222" spans="9:11" ht="13.5">
      <c r="I222" s="88" t="s">
        <v>560</v>
      </c>
      <c r="K222" s="88">
        <v>4313</v>
      </c>
    </row>
    <row r="223" spans="9:11" ht="13.5">
      <c r="I223" s="88" t="s">
        <v>561</v>
      </c>
      <c r="K223" s="88">
        <v>4314</v>
      </c>
    </row>
    <row r="224" spans="9:11" ht="13.5">
      <c r="I224" s="88" t="s">
        <v>562</v>
      </c>
      <c r="K224" s="88">
        <v>4315</v>
      </c>
    </row>
    <row r="225" spans="9:11" ht="13.5">
      <c r="I225" s="88" t="s">
        <v>563</v>
      </c>
      <c r="K225" s="88">
        <v>4316</v>
      </c>
    </row>
    <row r="226" spans="9:11" ht="13.5">
      <c r="I226" s="88" t="s">
        <v>564</v>
      </c>
      <c r="K226" s="88">
        <v>4317</v>
      </c>
    </row>
    <row r="227" spans="9:11" ht="13.5">
      <c r="I227" s="88" t="s">
        <v>565</v>
      </c>
      <c r="K227" s="88">
        <v>4318</v>
      </c>
    </row>
    <row r="228" spans="9:11" ht="13.5">
      <c r="I228" s="88" t="s">
        <v>566</v>
      </c>
      <c r="K228" s="88">
        <v>4319</v>
      </c>
    </row>
    <row r="229" spans="9:11" ht="13.5">
      <c r="I229" s="88" t="s">
        <v>567</v>
      </c>
      <c r="K229" s="88">
        <v>4320</v>
      </c>
    </row>
    <row r="230" spans="9:11" ht="13.5">
      <c r="I230" s="88" t="s">
        <v>568</v>
      </c>
      <c r="K230" s="88">
        <v>4321</v>
      </c>
    </row>
    <row r="231" spans="9:11" ht="13.5">
      <c r="I231" s="88" t="s">
        <v>569</v>
      </c>
      <c r="K231" s="88">
        <v>4322</v>
      </c>
    </row>
    <row r="232" spans="9:11" ht="13.5">
      <c r="I232" s="88" t="s">
        <v>570</v>
      </c>
      <c r="K232" s="88">
        <v>4323</v>
      </c>
    </row>
    <row r="233" spans="9:11" ht="13.5">
      <c r="I233" s="88" t="s">
        <v>571</v>
      </c>
      <c r="K233" s="88">
        <v>4324</v>
      </c>
    </row>
    <row r="234" spans="9:11" ht="13.5">
      <c r="I234" s="88" t="s">
        <v>572</v>
      </c>
      <c r="K234" s="88">
        <v>4325</v>
      </c>
    </row>
    <row r="235" spans="9:11" ht="13.5">
      <c r="I235" s="88" t="s">
        <v>573</v>
      </c>
      <c r="K235" s="88">
        <v>4326</v>
      </c>
    </row>
    <row r="236" spans="9:11" ht="13.5">
      <c r="I236" s="88" t="s">
        <v>574</v>
      </c>
      <c r="K236" s="88">
        <v>4327</v>
      </c>
    </row>
    <row r="237" spans="9:11" ht="13.5">
      <c r="I237" s="88" t="s">
        <v>575</v>
      </c>
      <c r="K237" s="88">
        <v>4328</v>
      </c>
    </row>
    <row r="238" spans="9:11" ht="13.5">
      <c r="I238" s="88" t="s">
        <v>576</v>
      </c>
      <c r="K238" s="88">
        <v>4329</v>
      </c>
    </row>
    <row r="239" spans="9:11" ht="13.5">
      <c r="I239" s="88" t="s">
        <v>577</v>
      </c>
      <c r="K239" s="88">
        <v>4330</v>
      </c>
    </row>
    <row r="240" spans="9:11" ht="13.5">
      <c r="I240" s="88" t="s">
        <v>578</v>
      </c>
      <c r="K240" s="88">
        <v>4331</v>
      </c>
    </row>
    <row r="241" spans="9:11" ht="13.5">
      <c r="I241" s="88" t="s">
        <v>579</v>
      </c>
      <c r="K241" s="88">
        <v>4332</v>
      </c>
    </row>
    <row r="242" ht="13.5">
      <c r="I242" s="88" t="s">
        <v>459</v>
      </c>
    </row>
    <row r="243" spans="9:11" ht="13.5">
      <c r="I243" s="88" t="s">
        <v>580</v>
      </c>
      <c r="K243" s="88">
        <v>4401</v>
      </c>
    </row>
    <row r="244" spans="9:11" ht="13.5">
      <c r="I244" s="88" t="s">
        <v>581</v>
      </c>
      <c r="K244" s="88">
        <v>4402</v>
      </c>
    </row>
    <row r="245" spans="9:11" ht="13.5">
      <c r="I245" s="88" t="s">
        <v>582</v>
      </c>
      <c r="K245" s="88">
        <v>4403</v>
      </c>
    </row>
    <row r="246" spans="9:11" ht="13.5">
      <c r="I246" s="88" t="s">
        <v>583</v>
      </c>
      <c r="K246" s="88">
        <v>4404</v>
      </c>
    </row>
    <row r="247" spans="9:11" ht="13.5">
      <c r="I247" s="88" t="s">
        <v>584</v>
      </c>
      <c r="K247" s="88">
        <v>4405</v>
      </c>
    </row>
    <row r="248" spans="9:11" ht="13.5">
      <c r="I248" s="88" t="s">
        <v>585</v>
      </c>
      <c r="K248" s="88">
        <v>4406</v>
      </c>
    </row>
    <row r="249" spans="9:11" ht="13.5">
      <c r="I249" s="88" t="s">
        <v>586</v>
      </c>
      <c r="K249" s="88">
        <v>4407</v>
      </c>
    </row>
    <row r="250" spans="9:11" ht="13.5">
      <c r="I250" s="88" t="s">
        <v>587</v>
      </c>
      <c r="K250" s="88">
        <v>4408</v>
      </c>
    </row>
    <row r="251" spans="9:11" ht="13.5">
      <c r="I251" s="88" t="s">
        <v>588</v>
      </c>
      <c r="K251" s="88">
        <v>4409</v>
      </c>
    </row>
    <row r="252" spans="9:11" ht="13.5">
      <c r="I252" s="88" t="s">
        <v>589</v>
      </c>
      <c r="K252" s="88">
        <v>4410</v>
      </c>
    </row>
    <row r="253" spans="9:11" ht="13.5">
      <c r="I253" s="88" t="s">
        <v>590</v>
      </c>
      <c r="K253" s="88">
        <v>4411</v>
      </c>
    </row>
    <row r="254" spans="9:11" ht="13.5">
      <c r="I254" s="88" t="s">
        <v>591</v>
      </c>
      <c r="K254" s="88">
        <v>4412</v>
      </c>
    </row>
    <row r="255" spans="9:11" ht="13.5">
      <c r="I255" s="88" t="s">
        <v>592</v>
      </c>
      <c r="K255" s="88">
        <v>4413</v>
      </c>
    </row>
    <row r="256" spans="9:11" ht="13.5">
      <c r="I256" s="88" t="s">
        <v>593</v>
      </c>
      <c r="K256" s="88">
        <v>4414</v>
      </c>
    </row>
    <row r="257" spans="9:11" ht="13.5">
      <c r="I257" s="88" t="s">
        <v>594</v>
      </c>
      <c r="K257" s="88">
        <v>4415</v>
      </c>
    </row>
    <row r="258" spans="9:11" ht="13.5">
      <c r="I258" s="88" t="s">
        <v>595</v>
      </c>
      <c r="K258" s="88">
        <v>4416</v>
      </c>
    </row>
    <row r="259" spans="9:11" ht="13.5">
      <c r="I259" s="88" t="s">
        <v>596</v>
      </c>
      <c r="K259" s="88">
        <v>4417</v>
      </c>
    </row>
    <row r="260" spans="9:11" ht="13.5">
      <c r="I260" s="88" t="s">
        <v>597</v>
      </c>
      <c r="K260" s="88">
        <v>4418</v>
      </c>
    </row>
    <row r="261" spans="9:11" ht="13.5">
      <c r="I261" s="88" t="s">
        <v>598</v>
      </c>
      <c r="K261" s="88">
        <v>4419</v>
      </c>
    </row>
    <row r="262" spans="9:11" ht="13.5">
      <c r="I262" s="88" t="s">
        <v>599</v>
      </c>
      <c r="K262" s="88">
        <v>4420</v>
      </c>
    </row>
    <row r="263" spans="9:11" ht="13.5">
      <c r="I263" s="88" t="s">
        <v>600</v>
      </c>
      <c r="K263" s="88">
        <v>4421</v>
      </c>
    </row>
    <row r="264" spans="9:11" ht="13.5">
      <c r="I264" s="88" t="s">
        <v>601</v>
      </c>
      <c r="K264" s="88">
        <v>4422</v>
      </c>
    </row>
    <row r="265" spans="9:11" ht="13.5">
      <c r="I265" s="88" t="s">
        <v>602</v>
      </c>
      <c r="K265" s="88">
        <v>4423</v>
      </c>
    </row>
    <row r="266" spans="9:11" ht="13.5">
      <c r="I266" s="88" t="s">
        <v>603</v>
      </c>
      <c r="K266" s="88">
        <v>4424</v>
      </c>
    </row>
    <row r="267" spans="9:11" ht="13.5">
      <c r="I267" s="88" t="s">
        <v>604</v>
      </c>
      <c r="K267" s="88">
        <v>4425</v>
      </c>
    </row>
    <row r="268" spans="9:11" ht="13.5">
      <c r="I268" s="88" t="s">
        <v>605</v>
      </c>
      <c r="K268" s="88">
        <v>4426</v>
      </c>
    </row>
    <row r="269" spans="9:11" ht="13.5">
      <c r="I269" s="88" t="s">
        <v>606</v>
      </c>
      <c r="K269" s="88">
        <v>4427</v>
      </c>
    </row>
    <row r="270" spans="9:11" ht="13.5">
      <c r="I270" s="88" t="s">
        <v>607</v>
      </c>
      <c r="K270" s="88">
        <v>4429</v>
      </c>
    </row>
    <row r="271" spans="9:11" ht="13.5">
      <c r="I271" s="88" t="s">
        <v>608</v>
      </c>
      <c r="K271" s="88">
        <v>4430</v>
      </c>
    </row>
    <row r="272" spans="9:11" ht="13.5">
      <c r="I272" s="88" t="s">
        <v>609</v>
      </c>
      <c r="K272" s="88">
        <v>4431</v>
      </c>
    </row>
    <row r="273" spans="9:11" ht="13.5">
      <c r="I273" s="88" t="s">
        <v>610</v>
      </c>
      <c r="K273" s="88">
        <v>4432</v>
      </c>
    </row>
    <row r="274" spans="9:11" ht="13.5">
      <c r="I274" s="88" t="s">
        <v>611</v>
      </c>
      <c r="K274" s="88">
        <v>4433</v>
      </c>
    </row>
    <row r="275" spans="9:11" ht="13.5">
      <c r="I275" s="88" t="s">
        <v>612</v>
      </c>
      <c r="K275" s="88">
        <v>4434</v>
      </c>
    </row>
    <row r="276" spans="9:11" ht="13.5">
      <c r="I276" s="88" t="s">
        <v>613</v>
      </c>
      <c r="K276" s="88">
        <v>4435</v>
      </c>
    </row>
    <row r="277" spans="9:11" ht="13.5">
      <c r="I277" s="88" t="s">
        <v>614</v>
      </c>
      <c r="K277" s="88">
        <v>4436</v>
      </c>
    </row>
    <row r="278" spans="9:11" ht="13.5">
      <c r="I278" s="88" t="s">
        <v>701</v>
      </c>
      <c r="K278" s="88">
        <v>4437</v>
      </c>
    </row>
    <row r="279" spans="9:11" ht="13.5">
      <c r="I279" s="88" t="s">
        <v>702</v>
      </c>
      <c r="K279" s="88">
        <v>4438</v>
      </c>
    </row>
    <row r="280" spans="9:11" ht="13.5">
      <c r="I280" s="88" t="s">
        <v>615</v>
      </c>
      <c r="K280" s="88">
        <v>4439</v>
      </c>
    </row>
    <row r="281" ht="13.5">
      <c r="I281" s="88" t="s">
        <v>460</v>
      </c>
    </row>
    <row r="282" spans="9:11" ht="13.5">
      <c r="I282" s="88" t="s">
        <v>616</v>
      </c>
      <c r="K282" s="88">
        <v>4501</v>
      </c>
    </row>
    <row r="283" spans="9:11" ht="13.5">
      <c r="I283" s="88" t="s">
        <v>617</v>
      </c>
      <c r="K283" s="88">
        <v>4502</v>
      </c>
    </row>
    <row r="284" spans="9:11" ht="13.5">
      <c r="I284" s="88" t="s">
        <v>618</v>
      </c>
      <c r="K284" s="88">
        <v>4503</v>
      </c>
    </row>
    <row r="285" spans="9:11" ht="13.5">
      <c r="I285" s="88" t="s">
        <v>619</v>
      </c>
      <c r="K285" s="88">
        <v>4504</v>
      </c>
    </row>
    <row r="286" spans="9:11" ht="13.5">
      <c r="I286" s="88" t="s">
        <v>620</v>
      </c>
      <c r="K286" s="88">
        <v>4505</v>
      </c>
    </row>
    <row r="287" spans="9:11" ht="13.5">
      <c r="I287" s="88" t="s">
        <v>621</v>
      </c>
      <c r="K287" s="88">
        <v>4506</v>
      </c>
    </row>
    <row r="288" spans="9:11" ht="13.5">
      <c r="I288" s="88" t="s">
        <v>622</v>
      </c>
      <c r="K288" s="88">
        <v>4507</v>
      </c>
    </row>
    <row r="289" spans="9:11" ht="13.5">
      <c r="I289" s="88" t="s">
        <v>703</v>
      </c>
      <c r="K289" s="88">
        <v>4508</v>
      </c>
    </row>
    <row r="290" spans="9:11" ht="13.5">
      <c r="I290" s="88" t="s">
        <v>623</v>
      </c>
      <c r="K290" s="88">
        <v>4509</v>
      </c>
    </row>
    <row r="291" spans="9:11" ht="13.5">
      <c r="I291" s="88" t="s">
        <v>624</v>
      </c>
      <c r="K291" s="88">
        <v>4510</v>
      </c>
    </row>
    <row r="292" spans="9:11" ht="13.5">
      <c r="I292" s="88" t="s">
        <v>625</v>
      </c>
      <c r="K292" s="88">
        <v>4511</v>
      </c>
    </row>
    <row r="293" spans="9:11" ht="13.5">
      <c r="I293" s="88" t="s">
        <v>626</v>
      </c>
      <c r="K293" s="88">
        <v>4512</v>
      </c>
    </row>
    <row r="294" spans="9:11" ht="13.5">
      <c r="I294" s="88" t="s">
        <v>627</v>
      </c>
      <c r="K294" s="88">
        <v>4513</v>
      </c>
    </row>
    <row r="295" ht="13.5">
      <c r="I295" s="88" t="s">
        <v>461</v>
      </c>
    </row>
    <row r="296" spans="9:11" ht="13.5">
      <c r="I296" s="88" t="s">
        <v>628</v>
      </c>
      <c r="K296" s="88">
        <v>4601</v>
      </c>
    </row>
    <row r="297" spans="9:11" ht="13.5">
      <c r="I297" s="88" t="s">
        <v>629</v>
      </c>
      <c r="K297" s="88">
        <v>4602</v>
      </c>
    </row>
    <row r="298" spans="9:11" ht="13.5">
      <c r="I298" s="88" t="s">
        <v>630</v>
      </c>
      <c r="K298" s="88">
        <v>4603</v>
      </c>
    </row>
    <row r="299" spans="9:11" ht="13.5">
      <c r="I299" s="88" t="s">
        <v>631</v>
      </c>
      <c r="K299" s="88">
        <v>4605</v>
      </c>
    </row>
    <row r="300" spans="9:11" ht="13.5">
      <c r="I300" s="88" t="s">
        <v>632</v>
      </c>
      <c r="K300" s="88">
        <v>4606</v>
      </c>
    </row>
    <row r="301" spans="9:11" ht="13.5">
      <c r="I301" s="88" t="s">
        <v>633</v>
      </c>
      <c r="K301" s="88">
        <v>4607</v>
      </c>
    </row>
    <row r="302" spans="9:11" ht="13.5">
      <c r="I302" s="88" t="s">
        <v>634</v>
      </c>
      <c r="K302" s="88">
        <v>4609</v>
      </c>
    </row>
    <row r="303" spans="9:11" ht="13.5">
      <c r="I303" s="88" t="s">
        <v>635</v>
      </c>
      <c r="K303" s="88">
        <v>4610</v>
      </c>
    </row>
    <row r="304" spans="9:11" ht="13.5">
      <c r="I304" s="88" t="s">
        <v>636</v>
      </c>
      <c r="K304" s="88">
        <v>4611</v>
      </c>
    </row>
    <row r="305" spans="9:11" ht="13.5">
      <c r="I305" s="88" t="s">
        <v>637</v>
      </c>
      <c r="K305" s="88">
        <v>4612</v>
      </c>
    </row>
    <row r="306" spans="9:11" ht="13.5">
      <c r="I306" s="88" t="s">
        <v>638</v>
      </c>
      <c r="K306" s="88">
        <v>4613</v>
      </c>
    </row>
    <row r="307" spans="9:11" ht="13.5">
      <c r="I307" s="88" t="s">
        <v>639</v>
      </c>
      <c r="K307" s="88">
        <v>4614</v>
      </c>
    </row>
    <row r="308" spans="9:11" ht="13.5">
      <c r="I308" s="88" t="s">
        <v>704</v>
      </c>
      <c r="K308" s="88">
        <v>4616</v>
      </c>
    </row>
    <row r="309" spans="9:11" ht="13.5">
      <c r="I309" s="88" t="s">
        <v>640</v>
      </c>
      <c r="K309" s="88">
        <v>4617</v>
      </c>
    </row>
    <row r="310" ht="13.5">
      <c r="I310" s="88" t="s">
        <v>462</v>
      </c>
    </row>
    <row r="311" spans="9:11" ht="13.5">
      <c r="I311" s="88" t="s">
        <v>641</v>
      </c>
      <c r="K311" s="88">
        <v>4701</v>
      </c>
    </row>
    <row r="312" spans="9:11" ht="13.5">
      <c r="I312" s="88" t="s">
        <v>642</v>
      </c>
      <c r="K312" s="88">
        <v>4702</v>
      </c>
    </row>
    <row r="313" spans="9:11" ht="13.5">
      <c r="I313" s="88" t="s">
        <v>643</v>
      </c>
      <c r="K313" s="88">
        <v>4703</v>
      </c>
    </row>
    <row r="314" spans="9:11" ht="13.5">
      <c r="I314" s="88" t="s">
        <v>644</v>
      </c>
      <c r="K314" s="88">
        <v>4704</v>
      </c>
    </row>
    <row r="315" spans="9:11" ht="13.5">
      <c r="I315" s="88" t="s">
        <v>645</v>
      </c>
      <c r="K315" s="88">
        <v>4705</v>
      </c>
    </row>
    <row r="316" spans="9:11" ht="13.5">
      <c r="I316" s="88" t="s">
        <v>646</v>
      </c>
      <c r="K316" s="88">
        <v>4706</v>
      </c>
    </row>
    <row r="317" spans="9:11" ht="13.5">
      <c r="I317" s="88" t="s">
        <v>647</v>
      </c>
      <c r="K317" s="88">
        <v>4707</v>
      </c>
    </row>
    <row r="318" spans="9:11" ht="13.5">
      <c r="I318" s="88" t="s">
        <v>648</v>
      </c>
      <c r="K318" s="88">
        <v>4708</v>
      </c>
    </row>
  </sheetData>
  <sheetProtection sheet="1" selectLockedCells="1"/>
  <mergeCells count="70">
    <mergeCell ref="H15:I15"/>
    <mergeCell ref="M15:N16"/>
    <mergeCell ref="E16:F16"/>
    <mergeCell ref="H16:I16"/>
    <mergeCell ref="J16:K16"/>
    <mergeCell ref="C15:D15"/>
    <mergeCell ref="C16:D16"/>
    <mergeCell ref="A1:N1"/>
    <mergeCell ref="A2:C2"/>
    <mergeCell ref="M2:N2"/>
    <mergeCell ref="A3:C3"/>
    <mergeCell ref="A6:N6"/>
    <mergeCell ref="A4:C4"/>
    <mergeCell ref="A5:N5"/>
    <mergeCell ref="A64:D65"/>
    <mergeCell ref="A17:D17"/>
    <mergeCell ref="E17:F17"/>
    <mergeCell ref="K21:M21"/>
    <mergeCell ref="K65:M65"/>
    <mergeCell ref="L9:N9"/>
    <mergeCell ref="H9:K9"/>
    <mergeCell ref="J19:J20"/>
    <mergeCell ref="C10:D10"/>
    <mergeCell ref="E15:F15"/>
    <mergeCell ref="C9:D9"/>
    <mergeCell ref="E9:F9"/>
    <mergeCell ref="H10:K10"/>
    <mergeCell ref="E10:F10"/>
    <mergeCell ref="C13:D13"/>
    <mergeCell ref="L13:L14"/>
    <mergeCell ref="C14:D14"/>
    <mergeCell ref="E14:F14"/>
    <mergeCell ref="G13:G14"/>
    <mergeCell ref="J14:K14"/>
    <mergeCell ref="A8:C8"/>
    <mergeCell ref="M17:M18"/>
    <mergeCell ref="G17:H18"/>
    <mergeCell ref="H8:K8"/>
    <mergeCell ref="D8:E8"/>
    <mergeCell ref="F8:G8"/>
    <mergeCell ref="H13:I13"/>
    <mergeCell ref="M13:N14"/>
    <mergeCell ref="L10:N10"/>
    <mergeCell ref="C11:N11"/>
    <mergeCell ref="E20:F20"/>
    <mergeCell ref="E19:F19"/>
    <mergeCell ref="E13:F13"/>
    <mergeCell ref="J13:K13"/>
    <mergeCell ref="H14:I14"/>
    <mergeCell ref="K18:L18"/>
    <mergeCell ref="E18:F18"/>
    <mergeCell ref="J15:K15"/>
    <mergeCell ref="L15:L16"/>
    <mergeCell ref="G15:G16"/>
    <mergeCell ref="K20:L20"/>
    <mergeCell ref="J17:J18"/>
    <mergeCell ref="K19:L19"/>
    <mergeCell ref="K17:L17"/>
    <mergeCell ref="M19:M20"/>
    <mergeCell ref="G19:H20"/>
    <mergeCell ref="P124:P130"/>
    <mergeCell ref="P132:P138"/>
    <mergeCell ref="A9:B10"/>
    <mergeCell ref="A11:B11"/>
    <mergeCell ref="A13:B14"/>
    <mergeCell ref="A15:B16"/>
    <mergeCell ref="P108:P114"/>
    <mergeCell ref="P116:P122"/>
    <mergeCell ref="A90:D91"/>
    <mergeCell ref="K91:M91"/>
  </mergeCells>
  <conditionalFormatting sqref="C67:C79 C93:C99 C84:C89">
    <cfRule type="expression" priority="71" dxfId="0" stopIfTrue="1">
      <formula>C67=""</formula>
    </cfRule>
    <cfRule type="expression" priority="72" dxfId="21" stopIfTrue="1">
      <formula>I67="該当番号なし"</formula>
    </cfRule>
  </conditionalFormatting>
  <conditionalFormatting sqref="H8 C14:F14 E17:F17 C10:F10 H10:N10 C11:N11 H14:K14">
    <cfRule type="expression" priority="68" dxfId="0" stopIfTrue="1">
      <formula>IF(C8="",TRUE,FALSE)</formula>
    </cfRule>
  </conditionalFormatting>
  <conditionalFormatting sqref="H8:K8">
    <cfRule type="cellIs" priority="67" dxfId="58" operator="equal" stopIfTrue="1">
      <formula>""""""</formula>
    </cfRule>
  </conditionalFormatting>
  <conditionalFormatting sqref="K71:K73 L67:M79 D84:H89 D67:H79">
    <cfRule type="expression" priority="76" dxfId="0" stopIfTrue="1">
      <formula>D67=""</formula>
    </cfRule>
  </conditionalFormatting>
  <conditionalFormatting sqref="C80:C83">
    <cfRule type="expression" priority="61" dxfId="0" stopIfTrue="1">
      <formula>C80=""</formula>
    </cfRule>
    <cfRule type="expression" priority="62" dxfId="21" stopIfTrue="1">
      <formula>I80="該当番号なし"</formula>
    </cfRule>
  </conditionalFormatting>
  <conditionalFormatting sqref="L80:M83 D80:H83">
    <cfRule type="expression" priority="63" dxfId="0" stopIfTrue="1">
      <formula>D80=""</formula>
    </cfRule>
  </conditionalFormatting>
  <conditionalFormatting sqref="C100:C105">
    <cfRule type="expression" priority="47" dxfId="0" stopIfTrue="1">
      <formula>C100=""</formula>
    </cfRule>
    <cfRule type="expression" priority="48" dxfId="21" stopIfTrue="1">
      <formula>I100="該当番号なし"</formula>
    </cfRule>
  </conditionalFormatting>
  <conditionalFormatting sqref="L93:M99 D93:H105">
    <cfRule type="expression" priority="49" dxfId="0" stopIfTrue="1">
      <formula>D93=""</formula>
    </cfRule>
  </conditionalFormatting>
  <conditionalFormatting sqref="K95:K97">
    <cfRule type="expression" priority="43" dxfId="0" stopIfTrue="1">
      <formula>K95=""</formula>
    </cfRule>
  </conditionalFormatting>
  <conditionalFormatting sqref="L52:M52">
    <cfRule type="expression" priority="36" dxfId="0" stopIfTrue="1">
      <formula>L52=""</formula>
    </cfRule>
  </conditionalFormatting>
  <conditionalFormatting sqref="M58">
    <cfRule type="expression" priority="35" dxfId="0" stopIfTrue="1">
      <formula>M58=""</formula>
    </cfRule>
  </conditionalFormatting>
  <conditionalFormatting sqref="K58:L58">
    <cfRule type="expression" priority="34" dxfId="0" stopIfTrue="1">
      <formula>K58=""</formula>
    </cfRule>
  </conditionalFormatting>
  <conditionalFormatting sqref="L84:M84">
    <cfRule type="expression" priority="33" dxfId="0" stopIfTrue="1">
      <formula>L84=""</formula>
    </cfRule>
  </conditionalFormatting>
  <conditionalFormatting sqref="L100:M100">
    <cfRule type="expression" priority="32" dxfId="0" stopIfTrue="1">
      <formula>L100=""</formula>
    </cfRule>
  </conditionalFormatting>
  <conditionalFormatting sqref="C16:F16 H16:K16">
    <cfRule type="expression" priority="30" dxfId="0" stopIfTrue="1">
      <formula>IF(C16="",TRUE,FALSE)</formula>
    </cfRule>
  </conditionalFormatting>
  <conditionalFormatting sqref="I23:I37 I58:I63 I40:I43">
    <cfRule type="expression" priority="24" dxfId="0" stopIfTrue="1">
      <formula>IF(AND(I23="",J23=""),TRUE,FALSE)</formula>
    </cfRule>
  </conditionalFormatting>
  <conditionalFormatting sqref="J23:J37 J58:J63 J40:J43">
    <cfRule type="expression" priority="25" dxfId="0" stopIfTrue="1">
      <formula>IF(AND(J23="",男子申込!#REF!=""),TRUE,FALSE)</formula>
    </cfRule>
  </conditionalFormatting>
  <conditionalFormatting sqref="C23:H37 C58:H63 C40:H43">
    <cfRule type="expression" priority="23" dxfId="58" stopIfTrue="1">
      <formula>C23=""</formula>
    </cfRule>
  </conditionalFormatting>
  <conditionalFormatting sqref="I48:I51">
    <cfRule type="expression" priority="21" dxfId="0" stopIfTrue="1">
      <formula>IF(AND(I48="",J48=""),TRUE,FALSE)</formula>
    </cfRule>
  </conditionalFormatting>
  <conditionalFormatting sqref="J48:J51">
    <cfRule type="expression" priority="22" dxfId="0" stopIfTrue="1">
      <formula>IF(AND(J48="",男子申込!#REF!=""),TRUE,FALSE)</formula>
    </cfRule>
  </conditionalFormatting>
  <conditionalFormatting sqref="C48:H51">
    <cfRule type="expression" priority="20" dxfId="58" stopIfTrue="1">
      <formula>C48=""</formula>
    </cfRule>
  </conditionalFormatting>
  <conditionalFormatting sqref="C44:H47">
    <cfRule type="expression" priority="17" dxfId="58" stopIfTrue="1">
      <formula>C44=""</formula>
    </cfRule>
  </conditionalFormatting>
  <conditionalFormatting sqref="I44:I47">
    <cfRule type="expression" priority="18" dxfId="0" stopIfTrue="1">
      <formula>IF(AND(I44="",J44=""),TRUE,FALSE)</formula>
    </cfRule>
  </conditionalFormatting>
  <conditionalFormatting sqref="J44:J47">
    <cfRule type="expression" priority="19" dxfId="0" stopIfTrue="1">
      <formula>IF(AND(J44="",男子申込!#REF!=""),TRUE,FALSE)</formula>
    </cfRule>
  </conditionalFormatting>
  <conditionalFormatting sqref="I52:I57">
    <cfRule type="expression" priority="15" dxfId="0" stopIfTrue="1">
      <formula>IF(AND(I52="",J52=""),TRUE,FALSE)</formula>
    </cfRule>
  </conditionalFormatting>
  <conditionalFormatting sqref="J52:J57">
    <cfRule type="expression" priority="16" dxfId="0" stopIfTrue="1">
      <formula>IF(AND(J52="",男子申込!#REF!=""),TRUE,FALSE)</formula>
    </cfRule>
  </conditionalFormatting>
  <conditionalFormatting sqref="C52:H57">
    <cfRule type="expression" priority="14" dxfId="58" stopIfTrue="1">
      <formula>C52=""</formula>
    </cfRule>
  </conditionalFormatting>
  <conditionalFormatting sqref="C38:H39">
    <cfRule type="expression" priority="11" dxfId="58" stopIfTrue="1">
      <formula>C38=""</formula>
    </cfRule>
  </conditionalFormatting>
  <conditionalFormatting sqref="I38:I39">
    <cfRule type="expression" priority="12" dxfId="0" stopIfTrue="1">
      <formula>IF(AND(I38="",J38=""),TRUE,FALSE)</formula>
    </cfRule>
  </conditionalFormatting>
  <conditionalFormatting sqref="J38:J39">
    <cfRule type="expression" priority="13" dxfId="0" stopIfTrue="1">
      <formula>IF(AND(J38="",男子申込!#REF!=""),TRUE,FALSE)</formula>
    </cfRule>
  </conditionalFormatting>
  <conditionalFormatting sqref="K29:K30">
    <cfRule type="expression" priority="10" dxfId="0" stopIfTrue="1">
      <formula>K29=""</formula>
    </cfRule>
  </conditionalFormatting>
  <conditionalFormatting sqref="K31">
    <cfRule type="expression" priority="9" dxfId="0" stopIfTrue="1">
      <formula>K31=""</formula>
    </cfRule>
  </conditionalFormatting>
  <conditionalFormatting sqref="K32:K33">
    <cfRule type="expression" priority="8" dxfId="0" stopIfTrue="1">
      <formula>K32=""</formula>
    </cfRule>
  </conditionalFormatting>
  <conditionalFormatting sqref="K34">
    <cfRule type="expression" priority="7" dxfId="0" stopIfTrue="1">
      <formula>K34=""</formula>
    </cfRule>
  </conditionalFormatting>
  <conditionalFormatting sqref="K35:K36">
    <cfRule type="expression" priority="6" dxfId="0" stopIfTrue="1">
      <formula>K35=""</formula>
    </cfRule>
  </conditionalFormatting>
  <conditionalFormatting sqref="K37">
    <cfRule type="expression" priority="5" dxfId="0" stopIfTrue="1">
      <formula>K37=""</formula>
    </cfRule>
  </conditionalFormatting>
  <conditionalFormatting sqref="L23:M37 L40:M43">
    <cfRule type="expression" priority="4" dxfId="0" stopIfTrue="1">
      <formula>L23=""</formula>
    </cfRule>
  </conditionalFormatting>
  <conditionalFormatting sqref="L48:M51">
    <cfRule type="expression" priority="3" dxfId="0" stopIfTrue="1">
      <formula>L48=""</formula>
    </cfRule>
  </conditionalFormatting>
  <conditionalFormatting sqref="L44:M47">
    <cfRule type="expression" priority="2" dxfId="0" stopIfTrue="1">
      <formula>L44=""</formula>
    </cfRule>
  </conditionalFormatting>
  <conditionalFormatting sqref="L38:M39">
    <cfRule type="expression" priority="1" dxfId="0" stopIfTrue="1">
      <formula>L38=""</formula>
    </cfRule>
  </conditionalFormatting>
  <dataValidations count="13">
    <dataValidation allowBlank="1" showInputMessage="1" showErrorMessage="1" imeMode="hiragana" sqref="C14:F14 I17:K17 I19:K19 C10:F10 C11:N11 C16:F16 D67:E89 D93:E105 H16:K16 H14:K14 D23:E63"/>
    <dataValidation allowBlank="1" showInputMessage="1" showErrorMessage="1" imeMode="halfKatakana" sqref="F93:G105 F67:G89 F23:G63"/>
    <dataValidation allowBlank="1" showInputMessage="1" showErrorMessage="1" imeMode="off" sqref="H10:N10 L67:L84 H23:H63 K71:K73 K95:K97 L93:L100 L59:M63 L23:L52 L53:M57 K23:K63"/>
    <dataValidation type="whole" allowBlank="1" showInputMessage="1" showErrorMessage="1" imeMode="off" sqref="E17:F17 E19:F19">
      <formula1>0</formula1>
      <formula2>99</formula2>
    </dataValidation>
    <dataValidation type="whole" allowBlank="1" showInputMessage="1" showErrorMessage="1" promptTitle="登録番号" prompt="4桁以内の登録番号を入力" imeMode="off" sqref="C23:C6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C67:C89">
      <formula1>10000</formula1>
      <formula2>99999</formula2>
    </dataValidation>
    <dataValidation type="whole" allowBlank="1" showInputMessage="1" showErrorMessage="1" imeMode="off" sqref="H67:H89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J23:J63"/>
    <dataValidation allowBlank="1" showInputMessage="1" showErrorMessage="1" promptTitle="記録入力" prompt="手動計時は1桁&#10;電気計時は2桁で入力" imeMode="off" sqref="M67:M84 L58:M58 M93:M100 M23:M52"/>
    <dataValidation type="list" allowBlank="1" showInputMessage="1" showErrorMessage="1" promptTitle="地区名" prompt="▼リストより選択してください" imeMode="on" sqref="H8:K8">
      <formula1>$A$109:$A$111</formula1>
    </dataValidation>
    <dataValidation type="list" allowBlank="1" showInputMessage="1" showErrorMessage="1" promptTitle="所属(高体連)" prompt="▼リストより選択してください" sqref="I23:I63">
      <formula1>$I$109:$I$322</formula1>
    </dataValidation>
    <dataValidation type="whole" allowBlank="1" showInputMessage="1" showErrorMessage="1" promptTitle="小学生個人番号" prompt="学校番号＋個人番号の5桁を入力&#10;所属は自動表示されます。" imeMode="off" sqref="C93:C105">
      <formula1>10000</formula1>
      <formula2>99999</formula2>
    </dataValidation>
    <dataValidation type="whole" allowBlank="1" showInputMessage="1" showErrorMessage="1" imeMode="off" sqref="H93:H105">
      <formula1>4</formula1>
      <formula2>6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3"/>
  <rowBreaks count="1" manualBreakCount="1">
    <brk id="63" max="255" man="1"/>
  </rowBreaks>
  <ignoredErrors>
    <ignoredError sqref="I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A306"/>
  <sheetViews>
    <sheetView tabSelected="1" view="pageBreakPreview" zoomScale="70" zoomScaleSheetLayoutView="70" zoomScalePageLayoutView="0" workbookViewId="0" topLeftCell="A1">
      <selection activeCell="C14" sqref="C14:D14"/>
    </sheetView>
  </sheetViews>
  <sheetFormatPr defaultColWidth="9.00390625" defaultRowHeight="13.5"/>
  <cols>
    <col min="1" max="1" width="9.00390625" style="2" customWidth="1"/>
    <col min="2" max="2" width="6.625" style="2" customWidth="1"/>
    <col min="3" max="7" width="9.00390625" style="2" customWidth="1"/>
    <col min="8" max="8" width="5.50390625" style="2" bestFit="1" customWidth="1"/>
    <col min="9" max="9" width="13.875" style="2" bestFit="1" customWidth="1"/>
    <col min="10" max="10" width="13.875" style="2" customWidth="1"/>
    <col min="11" max="13" width="9.00390625" style="2" customWidth="1"/>
    <col min="14" max="14" width="6.625" style="2" customWidth="1"/>
    <col min="15" max="15" width="9.00390625" style="2" customWidth="1"/>
    <col min="16" max="16" width="8.50390625" style="2" bestFit="1" customWidth="1"/>
    <col min="17" max="17" width="10.50390625" style="2" bestFit="1" customWidth="1"/>
    <col min="18" max="18" width="13.875" style="2" bestFit="1" customWidth="1"/>
    <col min="19" max="19" width="11.25390625" style="2" bestFit="1" customWidth="1"/>
    <col min="20" max="20" width="3.50390625" style="2" bestFit="1" customWidth="1"/>
    <col min="21" max="21" width="5.625" style="2" bestFit="1" customWidth="1"/>
    <col min="22" max="22" width="11.625" style="2" bestFit="1" customWidth="1"/>
    <col min="23" max="23" width="5.50390625" style="2" bestFit="1" customWidth="1"/>
    <col min="24" max="24" width="15.00390625" style="2" bestFit="1" customWidth="1"/>
    <col min="25" max="25" width="8.50390625" style="88" bestFit="1" customWidth="1"/>
    <col min="26" max="27" width="9.00390625" style="88" customWidth="1"/>
    <col min="28" max="16384" width="9.00390625" style="2" customWidth="1"/>
  </cols>
  <sheetData>
    <row r="1" spans="1:14" ht="49.5" customHeight="1">
      <c r="A1" s="365" t="s">
        <v>439</v>
      </c>
      <c r="B1" s="365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" customHeight="1">
      <c r="A2" s="287" t="s">
        <v>440</v>
      </c>
      <c r="B2" s="287"/>
      <c r="C2" s="287"/>
      <c r="D2" s="88"/>
      <c r="E2" s="88"/>
      <c r="F2" s="88"/>
      <c r="G2" s="88"/>
      <c r="H2" s="88"/>
      <c r="I2" s="88"/>
      <c r="J2" s="88"/>
      <c r="K2" s="88"/>
      <c r="L2" s="88"/>
      <c r="M2" s="351" t="s">
        <v>441</v>
      </c>
      <c r="N2" s="351"/>
    </row>
    <row r="3" spans="1:14" ht="15" customHeight="1">
      <c r="A3" s="289" t="s">
        <v>442</v>
      </c>
      <c r="B3" s="289"/>
      <c r="C3" s="28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45" customHeight="1">
      <c r="A4" s="333"/>
      <c r="B4" s="333"/>
      <c r="C4" s="333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6.25">
      <c r="A5" s="352" t="s">
        <v>916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4" ht="26.25">
      <c r="A6" s="352" t="s">
        <v>443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5" ht="36" customHeight="1">
      <c r="A8" s="328" t="s">
        <v>444</v>
      </c>
      <c r="B8" s="328"/>
      <c r="C8" s="328"/>
      <c r="D8" s="331">
        <f>'男子申込'!D8</f>
        <v>58</v>
      </c>
      <c r="E8" s="332"/>
      <c r="F8" s="333" t="s">
        <v>445</v>
      </c>
      <c r="G8" s="333"/>
      <c r="H8" s="370" t="str">
        <f>'男子申込'!H8</f>
        <v>明石</v>
      </c>
      <c r="I8" s="370"/>
      <c r="J8" s="370"/>
      <c r="K8" s="370"/>
      <c r="L8" s="88"/>
      <c r="M8" s="88"/>
      <c r="N8" s="88"/>
      <c r="O8" s="249">
        <v>3</v>
      </c>
    </row>
    <row r="9" spans="1:14" ht="13.5" customHeight="1">
      <c r="A9" s="290" t="s">
        <v>446</v>
      </c>
      <c r="B9" s="291"/>
      <c r="C9" s="334" t="s">
        <v>8</v>
      </c>
      <c r="D9" s="320"/>
      <c r="E9" s="320" t="s">
        <v>9</v>
      </c>
      <c r="F9" s="320"/>
      <c r="G9" s="89" t="s">
        <v>447</v>
      </c>
      <c r="H9" s="348" t="s">
        <v>451</v>
      </c>
      <c r="I9" s="348"/>
      <c r="J9" s="348"/>
      <c r="K9" s="348"/>
      <c r="L9" s="348" t="s">
        <v>448</v>
      </c>
      <c r="M9" s="348"/>
      <c r="N9" s="348"/>
    </row>
    <row r="10" spans="1:14" ht="36" customHeight="1">
      <c r="A10" s="292"/>
      <c r="B10" s="293"/>
      <c r="C10" s="361">
        <f>'男子申込'!C10</f>
        <v>0</v>
      </c>
      <c r="D10" s="362"/>
      <c r="E10" s="371">
        <f>'男子申込'!E10</f>
        <v>0</v>
      </c>
      <c r="F10" s="371"/>
      <c r="G10" s="90"/>
      <c r="H10" s="367">
        <f>'男子申込'!H10</f>
        <v>0</v>
      </c>
      <c r="I10" s="368"/>
      <c r="J10" s="368"/>
      <c r="K10" s="369"/>
      <c r="L10" s="367">
        <f>'男子申込'!L10</f>
        <v>0</v>
      </c>
      <c r="M10" s="368"/>
      <c r="N10" s="369"/>
    </row>
    <row r="11" spans="1:14" ht="36" customHeight="1">
      <c r="A11" s="294" t="s">
        <v>449</v>
      </c>
      <c r="B11" s="295"/>
      <c r="C11" s="372">
        <f>'男子申込'!C11</f>
        <v>0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4"/>
    </row>
    <row r="12" spans="1:14" ht="13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13.5" customHeight="1">
      <c r="A13" s="290" t="s">
        <v>450</v>
      </c>
      <c r="B13" s="291"/>
      <c r="C13" s="334" t="s">
        <v>8</v>
      </c>
      <c r="D13" s="320"/>
      <c r="E13" s="320" t="s">
        <v>9</v>
      </c>
      <c r="F13" s="321"/>
      <c r="G13" s="300" t="s">
        <v>880</v>
      </c>
      <c r="H13" s="334" t="s">
        <v>8</v>
      </c>
      <c r="I13" s="320"/>
      <c r="J13" s="320" t="s">
        <v>9</v>
      </c>
      <c r="K13" s="321"/>
      <c r="L13" s="326"/>
      <c r="M13" s="335"/>
      <c r="N13" s="356"/>
    </row>
    <row r="14" spans="1:14" ht="36" customHeight="1">
      <c r="A14" s="292"/>
      <c r="B14" s="293"/>
      <c r="C14" s="359">
        <f>'男子申込'!C14</f>
        <v>0</v>
      </c>
      <c r="D14" s="360"/>
      <c r="E14" s="363">
        <f>'男子申込'!E14</f>
        <v>0</v>
      </c>
      <c r="F14" s="364"/>
      <c r="G14" s="289"/>
      <c r="H14" s="322">
        <f>'男子申込'!H14</f>
        <v>0</v>
      </c>
      <c r="I14" s="323"/>
      <c r="J14" s="323">
        <f>'男子申込'!J14</f>
        <v>0</v>
      </c>
      <c r="K14" s="343"/>
      <c r="L14" s="327"/>
      <c r="M14" s="335"/>
      <c r="N14" s="356"/>
    </row>
    <row r="15" spans="1:14" ht="13.5" customHeight="1">
      <c r="A15" s="290" t="s">
        <v>881</v>
      </c>
      <c r="B15" s="291"/>
      <c r="C15" s="334" t="s">
        <v>8</v>
      </c>
      <c r="D15" s="320"/>
      <c r="E15" s="320" t="s">
        <v>9</v>
      </c>
      <c r="F15" s="321"/>
      <c r="G15" s="300" t="s">
        <v>882</v>
      </c>
      <c r="H15" s="334" t="s">
        <v>8</v>
      </c>
      <c r="I15" s="320"/>
      <c r="J15" s="320" t="s">
        <v>9</v>
      </c>
      <c r="K15" s="321"/>
      <c r="L15" s="326"/>
      <c r="M15" s="335"/>
      <c r="N15" s="356"/>
    </row>
    <row r="16" spans="1:14" ht="36" customHeight="1">
      <c r="A16" s="292"/>
      <c r="B16" s="293"/>
      <c r="C16" s="340">
        <f>'男子申込'!C16</f>
        <v>0</v>
      </c>
      <c r="D16" s="341"/>
      <c r="E16" s="341">
        <f>'男子申込'!E16</f>
        <v>0</v>
      </c>
      <c r="F16" s="342"/>
      <c r="G16" s="289"/>
      <c r="H16" s="322">
        <f>'男子申込'!H16</f>
        <v>0</v>
      </c>
      <c r="I16" s="323"/>
      <c r="J16" s="323">
        <f>'男子申込'!J16</f>
        <v>0</v>
      </c>
      <c r="K16" s="343"/>
      <c r="L16" s="298"/>
      <c r="M16" s="357"/>
      <c r="N16" s="358"/>
    </row>
    <row r="17" spans="1:14" ht="36" customHeight="1" hidden="1">
      <c r="A17" s="94"/>
      <c r="B17" s="94"/>
      <c r="C17" s="94"/>
      <c r="D17" s="94"/>
      <c r="E17" s="318"/>
      <c r="F17" s="319"/>
      <c r="G17" s="312" t="s">
        <v>654</v>
      </c>
      <c r="H17" s="313"/>
      <c r="I17" s="28">
        <f>'男子申込'!I17</f>
        <v>0</v>
      </c>
      <c r="J17" s="307" t="s">
        <v>655</v>
      </c>
      <c r="K17" s="309">
        <f>'男子申込'!K17</f>
        <v>0</v>
      </c>
      <c r="L17" s="310"/>
      <c r="M17" s="307" t="s">
        <v>656</v>
      </c>
      <c r="N17" s="28">
        <f>I17+K17</f>
        <v>0</v>
      </c>
    </row>
    <row r="18" spans="3:14" ht="36" customHeight="1" hidden="1">
      <c r="C18" s="238"/>
      <c r="D18" s="238"/>
      <c r="E18" s="316"/>
      <c r="F18" s="317"/>
      <c r="G18" s="314"/>
      <c r="H18" s="315"/>
      <c r="I18" s="92">
        <f>I17*1300</f>
        <v>0</v>
      </c>
      <c r="J18" s="308"/>
      <c r="K18" s="306">
        <f>K17*1100</f>
        <v>0</v>
      </c>
      <c r="L18" s="306"/>
      <c r="M18" s="308"/>
      <c r="N18" s="93">
        <f>I18+K18</f>
        <v>0</v>
      </c>
    </row>
    <row r="19" spans="1:17" ht="30.75" customHeight="1">
      <c r="A19" s="238" t="s">
        <v>15</v>
      </c>
      <c r="B19" s="238"/>
      <c r="C19" s="239"/>
      <c r="D19" s="239"/>
      <c r="E19" s="88"/>
      <c r="F19" s="88"/>
      <c r="G19" s="88"/>
      <c r="H19" s="88"/>
      <c r="I19" s="88"/>
      <c r="J19" s="88"/>
      <c r="K19" s="353" t="s">
        <v>658</v>
      </c>
      <c r="L19" s="354"/>
      <c r="M19" s="355"/>
      <c r="N19" s="95" t="s">
        <v>454</v>
      </c>
      <c r="Q19" s="2" t="s">
        <v>657</v>
      </c>
    </row>
    <row r="20" spans="1:25" ht="27">
      <c r="A20" s="51"/>
      <c r="B20" s="270" t="s">
        <v>892</v>
      </c>
      <c r="C20" s="52" t="s">
        <v>7</v>
      </c>
      <c r="D20" s="52" t="s">
        <v>8</v>
      </c>
      <c r="E20" s="52" t="s">
        <v>9</v>
      </c>
      <c r="F20" s="52" t="s">
        <v>408</v>
      </c>
      <c r="G20" s="52" t="s">
        <v>409</v>
      </c>
      <c r="H20" s="52" t="s">
        <v>10</v>
      </c>
      <c r="I20" s="52" t="s">
        <v>652</v>
      </c>
      <c r="J20" s="53" t="s">
        <v>653</v>
      </c>
      <c r="K20" s="54" t="s">
        <v>13</v>
      </c>
      <c r="L20" s="54" t="s">
        <v>410</v>
      </c>
      <c r="M20" s="55" t="s">
        <v>659</v>
      </c>
      <c r="N20" s="56" t="s">
        <v>453</v>
      </c>
      <c r="O20" s="2" t="s">
        <v>424</v>
      </c>
      <c r="P20" s="2" t="s">
        <v>423</v>
      </c>
      <c r="Q20" s="22" t="s">
        <v>893</v>
      </c>
      <c r="R20" s="14" t="s">
        <v>894</v>
      </c>
      <c r="S20" s="14" t="s">
        <v>895</v>
      </c>
      <c r="T20" s="14" t="s">
        <v>896</v>
      </c>
      <c r="U20" s="14" t="s">
        <v>897</v>
      </c>
      <c r="V20" s="14" t="s">
        <v>898</v>
      </c>
      <c r="W20" s="14" t="s">
        <v>899</v>
      </c>
      <c r="X20" s="35" t="s">
        <v>900</v>
      </c>
      <c r="Y20" s="123" t="s">
        <v>883</v>
      </c>
    </row>
    <row r="21" spans="1:27" ht="18" customHeight="1">
      <c r="A21" s="84" t="s">
        <v>0</v>
      </c>
      <c r="B21" s="258">
        <f>Z21</f>
        <v>4</v>
      </c>
      <c r="C21" s="96"/>
      <c r="D21" s="96"/>
      <c r="E21" s="96"/>
      <c r="F21" s="96"/>
      <c r="G21" s="96"/>
      <c r="H21" s="97"/>
      <c r="I21" s="96"/>
      <c r="J21" s="96"/>
      <c r="K21" s="60"/>
      <c r="L21" s="106"/>
      <c r="M21" s="107"/>
      <c r="N21" s="67">
        <f>IF(R21="","",COUNTIF($R$21:$R$50,R21))</f>
      </c>
      <c r="O21" s="12" t="s">
        <v>678</v>
      </c>
      <c r="P21" s="13">
        <f aca="true" t="shared" si="0" ref="P21:P34">IF(D21="","","0"&amp;RIGHT(FIXED(K21/100,2),2)&amp;RIGHT(FIXED(L21/100,2),2)&amp;IF(LENB(M21)=1,RIGHT(FIXED(M21/10,1),1),RIGHT(FIXED(M21/100,2),2)))</f>
      </c>
      <c r="Q21" s="9">
        <f>IF(D21="","",IF(J21&lt;&gt;"",228000000+U21*10000+C21,200000000+V21*100+VALUE(RIGHT(W21,2))))</f>
      </c>
      <c r="R21" s="29">
        <f>IF(D21="","",IF(LENB(D21)+LENB(E21)&gt;=10,D21&amp;E21,IF(LENB(D21)+LENB(E21)&gt;=8,D21&amp;"  "&amp;E21,IF(LENB(D21)+LENB(E21)&gt;=6,D21&amp;"    "&amp;E21,D21&amp;"      "&amp;E21)))&amp;IF(H21="","",IF(LENB(H21)&gt;=2,H21," "&amp;H21)))</f>
      </c>
      <c r="S21" s="30">
        <f>IF(AND(F21="",G21=""),"",F21&amp;" "&amp;G21)</f>
      </c>
      <c r="T21" s="30">
        <f>IF(D21="","",2)</f>
      </c>
      <c r="U21" s="21">
        <f>IF(D21="","",$D$8)</f>
      </c>
      <c r="V21" s="1">
        <f>IF(D21="","",IF(J21&lt;&gt;"",J21,VLOOKUP(I21,jh_code!$E$2:$F$210,2,FALSE)))</f>
      </c>
      <c r="W21" s="1">
        <f>IF(C21="","",C21)</f>
      </c>
      <c r="X21" s="31">
        <f>IF(P21="","",O21&amp;" "&amp;P21)</f>
      </c>
      <c r="Y21" s="131">
        <f>IF(P21="","",100+Z21)</f>
      </c>
      <c r="Z21" s="88">
        <f>$O$8+AA21</f>
        <v>4</v>
      </c>
      <c r="AA21" s="88">
        <v>1</v>
      </c>
    </row>
    <row r="22" spans="1:27" ht="18" customHeight="1">
      <c r="A22" s="85" t="s">
        <v>671</v>
      </c>
      <c r="B22" s="259">
        <f aca="true" t="shared" si="1" ref="B22:B32">Z22</f>
        <v>7</v>
      </c>
      <c r="C22" s="98"/>
      <c r="D22" s="98"/>
      <c r="E22" s="98"/>
      <c r="F22" s="98"/>
      <c r="G22" s="98"/>
      <c r="H22" s="99"/>
      <c r="I22" s="98"/>
      <c r="J22" s="98"/>
      <c r="K22" s="61"/>
      <c r="L22" s="108"/>
      <c r="M22" s="109"/>
      <c r="N22" s="66">
        <f>IF(R22="","",COUNTIF($R$21:$R$50,R22))</f>
      </c>
      <c r="O22" s="12" t="s">
        <v>678</v>
      </c>
      <c r="P22" s="13">
        <f t="shared" si="0"/>
      </c>
      <c r="Q22" s="9">
        <f aca="true" t="shared" si="2" ref="Q22:Q50">IF(D22="","",IF(J22&lt;&gt;"",228000000+U22*10000+C22,200000000+V22*100+VALUE(RIGHT(W22,2))))</f>
      </c>
      <c r="R22" s="29">
        <f aca="true" t="shared" si="3" ref="R22:R50">IF(D22="","",IF(LENB(D22)+LENB(E22)&gt;=10,D22&amp;E22,IF(LENB(D22)+LENB(E22)&gt;=8,D22&amp;"  "&amp;E22,IF(LENB(D22)+LENB(E22)&gt;=6,D22&amp;"    "&amp;E22,D22&amp;"      "&amp;E22)))&amp;IF(H22="","",IF(LENB(H22)&gt;=2,H22," "&amp;H22)))</f>
      </c>
      <c r="S22" s="30">
        <f aca="true" t="shared" si="4" ref="S22:S50">IF(AND(F22="",G22=""),"",F22&amp;" "&amp;G22)</f>
      </c>
      <c r="T22" s="30">
        <f aca="true" t="shared" si="5" ref="T22:T50">IF(D22="","",2)</f>
      </c>
      <c r="U22" s="21">
        <f aca="true" t="shared" si="6" ref="U22:U50">IF(D22="","",$D$8)</f>
      </c>
      <c r="V22" s="1">
        <f>IF(D22="","",IF(J22&lt;&gt;"",J22,VLOOKUP(I22,jh_code!$E$2:$F$210,2,FALSE)))</f>
      </c>
      <c r="W22" s="1">
        <f aca="true" t="shared" si="7" ref="W22:W50">IF(C22="","",C22)</f>
      </c>
      <c r="X22" s="31">
        <f aca="true" t="shared" si="8" ref="X22:X50">IF(P22="","",O22&amp;" "&amp;P22)</f>
      </c>
      <c r="Y22" s="131">
        <f aca="true" t="shared" si="9" ref="Y22:Y44">IF(P22="","",100+Z22)</f>
      </c>
      <c r="Z22" s="88">
        <f aca="true" t="shared" si="10" ref="Z22:Z70">$O$8+AA22</f>
        <v>7</v>
      </c>
      <c r="AA22" s="88">
        <v>4</v>
      </c>
    </row>
    <row r="23" spans="1:27" ht="18" customHeight="1">
      <c r="A23" s="84" t="s">
        <v>736</v>
      </c>
      <c r="B23" s="258">
        <f t="shared" si="1"/>
        <v>4</v>
      </c>
      <c r="C23" s="96"/>
      <c r="D23" s="96"/>
      <c r="E23" s="96"/>
      <c r="F23" s="96"/>
      <c r="G23" s="96"/>
      <c r="H23" s="97"/>
      <c r="I23" s="96"/>
      <c r="J23" s="96"/>
      <c r="K23" s="60"/>
      <c r="L23" s="106"/>
      <c r="M23" s="107"/>
      <c r="N23" s="68">
        <f>IF(R23="","",COUNTIF($R$21:$R$50,R23))</f>
      </c>
      <c r="O23" s="12" t="s">
        <v>745</v>
      </c>
      <c r="P23" s="13">
        <f t="shared" si="0"/>
      </c>
      <c r="Q23" s="9">
        <f t="shared" si="2"/>
      </c>
      <c r="R23" s="29">
        <f t="shared" si="3"/>
      </c>
      <c r="S23" s="30">
        <f t="shared" si="4"/>
      </c>
      <c r="T23" s="30">
        <f t="shared" si="5"/>
      </c>
      <c r="U23" s="21">
        <f t="shared" si="6"/>
      </c>
      <c r="V23" s="1">
        <f>IF(D23="","",IF(J23&lt;&gt;"",J23,VLOOKUP(I23,jh_code!$E$2:$F$210,2,FALSE)))</f>
      </c>
      <c r="W23" s="1">
        <f t="shared" si="7"/>
      </c>
      <c r="X23" s="31">
        <f t="shared" si="8"/>
      </c>
      <c r="Y23" s="131">
        <f t="shared" si="9"/>
      </c>
      <c r="Z23" s="88">
        <f t="shared" si="10"/>
        <v>4</v>
      </c>
      <c r="AA23" s="88">
        <v>1</v>
      </c>
    </row>
    <row r="24" spans="1:27" ht="18" customHeight="1">
      <c r="A24" s="85" t="s">
        <v>736</v>
      </c>
      <c r="B24" s="259">
        <f t="shared" si="1"/>
        <v>7</v>
      </c>
      <c r="C24" s="98"/>
      <c r="D24" s="98"/>
      <c r="E24" s="98"/>
      <c r="F24" s="98"/>
      <c r="G24" s="98"/>
      <c r="H24" s="99"/>
      <c r="I24" s="98"/>
      <c r="J24" s="98"/>
      <c r="K24" s="61"/>
      <c r="L24" s="108"/>
      <c r="M24" s="109"/>
      <c r="N24" s="66">
        <f>IF(R24="","",COUNTIF($R$21:$R$50,R24))</f>
      </c>
      <c r="O24" s="12" t="s">
        <v>745</v>
      </c>
      <c r="P24" s="13">
        <f t="shared" si="0"/>
      </c>
      <c r="Q24" s="9">
        <f t="shared" si="2"/>
      </c>
      <c r="R24" s="29">
        <f t="shared" si="3"/>
      </c>
      <c r="S24" s="30">
        <f t="shared" si="4"/>
      </c>
      <c r="T24" s="30">
        <f t="shared" si="5"/>
      </c>
      <c r="U24" s="21">
        <f t="shared" si="6"/>
      </c>
      <c r="V24" s="1">
        <f>IF(D24="","",IF(J24&lt;&gt;"",J24,VLOOKUP(I24,jh_code!$E$2:$F$210,2,FALSE)))</f>
      </c>
      <c r="W24" s="1">
        <f t="shared" si="7"/>
      </c>
      <c r="X24" s="31">
        <f t="shared" si="8"/>
      </c>
      <c r="Y24" s="131">
        <f t="shared" si="9"/>
      </c>
      <c r="Z24" s="88">
        <f t="shared" si="10"/>
        <v>7</v>
      </c>
      <c r="AA24" s="88">
        <v>4</v>
      </c>
    </row>
    <row r="25" spans="1:27" ht="18" customHeight="1">
      <c r="A25" s="86" t="s">
        <v>1</v>
      </c>
      <c r="B25" s="260">
        <f t="shared" si="1"/>
        <v>4</v>
      </c>
      <c r="C25" s="100"/>
      <c r="D25" s="100"/>
      <c r="E25" s="100"/>
      <c r="F25" s="100"/>
      <c r="G25" s="100"/>
      <c r="H25" s="101"/>
      <c r="I25" s="100"/>
      <c r="J25" s="100"/>
      <c r="K25" s="110"/>
      <c r="L25" s="110"/>
      <c r="M25" s="111"/>
      <c r="N25" s="69">
        <f aca="true" t="shared" si="11" ref="N25:N50">IF(R25="","",COUNTIF($R$21:$R$50,R25))</f>
      </c>
      <c r="O25" s="12" t="s">
        <v>413</v>
      </c>
      <c r="P25" s="13">
        <f t="shared" si="0"/>
      </c>
      <c r="Q25" s="9">
        <f t="shared" si="2"/>
      </c>
      <c r="R25" s="29">
        <f t="shared" si="3"/>
      </c>
      <c r="S25" s="30">
        <f t="shared" si="4"/>
      </c>
      <c r="T25" s="30">
        <f t="shared" si="5"/>
      </c>
      <c r="U25" s="21">
        <f t="shared" si="6"/>
      </c>
      <c r="V25" s="1">
        <f>IF(D25="","",IF(J25&lt;&gt;"",J25,VLOOKUP(I25,jh_code!$E$2:$F$210,2,FALSE)))</f>
      </c>
      <c r="W25" s="1">
        <f t="shared" si="7"/>
      </c>
      <c r="X25" s="31">
        <f t="shared" si="8"/>
      </c>
      <c r="Y25" s="131">
        <f t="shared" si="9"/>
      </c>
      <c r="Z25" s="88">
        <f t="shared" si="10"/>
        <v>4</v>
      </c>
      <c r="AA25" s="88">
        <v>1</v>
      </c>
    </row>
    <row r="26" spans="1:27" ht="18" customHeight="1">
      <c r="A26" s="87" t="s">
        <v>1</v>
      </c>
      <c r="B26" s="261">
        <f t="shared" si="1"/>
        <v>7</v>
      </c>
      <c r="C26" s="102"/>
      <c r="D26" s="102"/>
      <c r="E26" s="102"/>
      <c r="F26" s="102"/>
      <c r="G26" s="102"/>
      <c r="H26" s="103"/>
      <c r="I26" s="102"/>
      <c r="J26" s="102"/>
      <c r="K26" s="108"/>
      <c r="L26" s="112"/>
      <c r="M26" s="113"/>
      <c r="N26" s="70">
        <f t="shared" si="11"/>
      </c>
      <c r="O26" s="12" t="s">
        <v>413</v>
      </c>
      <c r="P26" s="13">
        <f t="shared" si="0"/>
      </c>
      <c r="Q26" s="9">
        <f t="shared" si="2"/>
      </c>
      <c r="R26" s="29">
        <f t="shared" si="3"/>
      </c>
      <c r="S26" s="30">
        <f t="shared" si="4"/>
      </c>
      <c r="T26" s="30">
        <f t="shared" si="5"/>
      </c>
      <c r="U26" s="21">
        <f t="shared" si="6"/>
      </c>
      <c r="V26" s="1">
        <f>IF(D26="","",IF(J26&lt;&gt;"",J26,VLOOKUP(I26,jh_code!$E$2:$F$210,2,FALSE)))</f>
      </c>
      <c r="W26" s="1">
        <f t="shared" si="7"/>
      </c>
      <c r="X26" s="31">
        <f t="shared" si="8"/>
      </c>
      <c r="Y26" s="131">
        <f t="shared" si="9"/>
      </c>
      <c r="Z26" s="88">
        <f t="shared" si="10"/>
        <v>7</v>
      </c>
      <c r="AA26" s="88">
        <v>4</v>
      </c>
    </row>
    <row r="27" spans="1:27" ht="18" customHeight="1">
      <c r="A27" s="84" t="s">
        <v>875</v>
      </c>
      <c r="B27" s="258">
        <f t="shared" si="1"/>
        <v>3</v>
      </c>
      <c r="C27" s="96"/>
      <c r="D27" s="96"/>
      <c r="E27" s="96"/>
      <c r="F27" s="96"/>
      <c r="G27" s="96"/>
      <c r="H27" s="97"/>
      <c r="I27" s="96"/>
      <c r="J27" s="96"/>
      <c r="K27" s="110"/>
      <c r="L27" s="106"/>
      <c r="M27" s="107"/>
      <c r="N27" s="68">
        <f t="shared" si="11"/>
      </c>
      <c r="O27" s="12" t="s">
        <v>746</v>
      </c>
      <c r="P27" s="13">
        <f t="shared" si="0"/>
      </c>
      <c r="Q27" s="9">
        <f>IF(D27="","",IF(J27&lt;&gt;"",228000000+U27*10000+C27,200000000+V27*100+VALUE(RIGHT(W27,2))))</f>
      </c>
      <c r="R27" s="29">
        <f>IF(D27="","",IF(LENB(D27)+LENB(E27)&gt;=10,D27&amp;E27,IF(LENB(D27)+LENB(E27)&gt;=8,D27&amp;"  "&amp;E27,IF(LENB(D27)+LENB(E27)&gt;=6,D27&amp;"    "&amp;E27,D27&amp;"      "&amp;E27)))&amp;IF(H27="","",IF(LENB(H27)&gt;=2,H27," "&amp;H27)))</f>
      </c>
      <c r="S27" s="30">
        <f>IF(AND(F27="",G27=""),"",F27&amp;" "&amp;G27)</f>
      </c>
      <c r="T27" s="30">
        <f>IF(D27="","",2)</f>
      </c>
      <c r="U27" s="21">
        <f>IF(D27="","",$D$8)</f>
      </c>
      <c r="V27" s="1">
        <f>IF(D27="","",IF(J27&lt;&gt;"",J27,VLOOKUP(I27,jh_code!$E$2:$F$210,2,FALSE)))</f>
      </c>
      <c r="W27" s="1">
        <f>IF(C27="","",C27)</f>
      </c>
      <c r="X27" s="31">
        <f>IF(P27="","",O27&amp;" "&amp;P27)</f>
      </c>
      <c r="Y27" s="131">
        <f t="shared" si="9"/>
      </c>
      <c r="Z27" s="88">
        <f t="shared" si="10"/>
        <v>3</v>
      </c>
      <c r="AA27" s="88">
        <v>0</v>
      </c>
    </row>
    <row r="28" spans="1:27" ht="18" customHeight="1">
      <c r="A28" s="219" t="s">
        <v>876</v>
      </c>
      <c r="B28" s="262">
        <f t="shared" si="1"/>
        <v>6</v>
      </c>
      <c r="C28" s="210"/>
      <c r="D28" s="210"/>
      <c r="E28" s="210"/>
      <c r="F28" s="210"/>
      <c r="G28" s="210"/>
      <c r="H28" s="211"/>
      <c r="I28" s="210"/>
      <c r="J28" s="210"/>
      <c r="K28" s="212"/>
      <c r="L28" s="212"/>
      <c r="M28" s="213"/>
      <c r="N28" s="220">
        <f t="shared" si="11"/>
      </c>
      <c r="O28" s="12" t="s">
        <v>746</v>
      </c>
      <c r="P28" s="13">
        <f t="shared" si="0"/>
      </c>
      <c r="Q28" s="9">
        <f>IF(D28="","",IF(J28&lt;&gt;"",228000000+U28*10000+C28,200000000+V28*100+VALUE(RIGHT(W28,2))))</f>
      </c>
      <c r="R28" s="29">
        <f>IF(D28="","",IF(LENB(D28)+LENB(E28)&gt;=10,D28&amp;E28,IF(LENB(D28)+LENB(E28)&gt;=8,D28&amp;"  "&amp;E28,IF(LENB(D28)+LENB(E28)&gt;=6,D28&amp;"    "&amp;E28,D28&amp;"      "&amp;E28)))&amp;IF(H28="","",IF(LENB(H28)&gt;=2,H28," "&amp;H28)))</f>
      </c>
      <c r="S28" s="30">
        <f>IF(AND(F28="",G28=""),"",F28&amp;" "&amp;G28)</f>
      </c>
      <c r="T28" s="30">
        <f>IF(D28="","",2)</f>
      </c>
      <c r="U28" s="21">
        <f>IF(D28="","",$D$8)</f>
      </c>
      <c r="V28" s="1">
        <f>IF(D28="","",IF(J28&lt;&gt;"",J28,VLOOKUP(I28,jh_code!$E$2:$F$210,2,FALSE)))</f>
      </c>
      <c r="W28" s="1">
        <f>IF(C28="","",C28)</f>
      </c>
      <c r="X28" s="31">
        <f>IF(P28="","",O28&amp;" "&amp;P28)</f>
      </c>
      <c r="Y28" s="131">
        <f t="shared" si="9"/>
      </c>
      <c r="Z28" s="88">
        <f t="shared" si="10"/>
        <v>6</v>
      </c>
      <c r="AA28" s="88">
        <v>3</v>
      </c>
    </row>
    <row r="29" spans="1:27" ht="18" customHeight="1">
      <c r="A29" s="85" t="s">
        <v>876</v>
      </c>
      <c r="B29" s="259">
        <f t="shared" si="1"/>
        <v>9</v>
      </c>
      <c r="C29" s="98"/>
      <c r="D29" s="98"/>
      <c r="E29" s="98"/>
      <c r="F29" s="98"/>
      <c r="G29" s="98"/>
      <c r="H29" s="99"/>
      <c r="I29" s="98"/>
      <c r="J29" s="98"/>
      <c r="K29" s="112"/>
      <c r="L29" s="108"/>
      <c r="M29" s="109"/>
      <c r="N29" s="66">
        <f t="shared" si="11"/>
      </c>
      <c r="O29" s="12" t="s">
        <v>746</v>
      </c>
      <c r="P29" s="13">
        <f t="shared" si="0"/>
      </c>
      <c r="Q29" s="9">
        <f>IF(D29="","",IF(J29&lt;&gt;"",228000000+U29*10000+C29,200000000+V29*100+VALUE(RIGHT(W29,2))))</f>
      </c>
      <c r="R29" s="29">
        <f>IF(D29="","",IF(LENB(D29)+LENB(E29)&gt;=10,D29&amp;E29,IF(LENB(D29)+LENB(E29)&gt;=8,D29&amp;"  "&amp;E29,IF(LENB(D29)+LENB(E29)&gt;=6,D29&amp;"    "&amp;E29,D29&amp;"      "&amp;E29)))&amp;IF(H29="","",IF(LENB(H29)&gt;=2,H29," "&amp;H29)))</f>
      </c>
      <c r="S29" s="30">
        <f>IF(AND(F29="",G29=""),"",F29&amp;" "&amp;G29)</f>
      </c>
      <c r="T29" s="30">
        <f>IF(D29="","",2)</f>
      </c>
      <c r="U29" s="21">
        <f>IF(D29="","",$D$8)</f>
      </c>
      <c r="V29" s="1">
        <f>IF(D29="","",IF(J29&lt;&gt;"",J29,VLOOKUP(I29,jh_code!$E$2:$F$210,2,FALSE)))</f>
      </c>
      <c r="W29" s="1">
        <f>IF(C29="","",C29)</f>
      </c>
      <c r="X29" s="31">
        <f>IF(P29="","",O29&amp;" "&amp;P29)</f>
      </c>
      <c r="Y29" s="131">
        <f t="shared" si="9"/>
      </c>
      <c r="Z29" s="88">
        <f t="shared" si="10"/>
        <v>9</v>
      </c>
      <c r="AA29" s="88">
        <v>6</v>
      </c>
    </row>
    <row r="30" spans="1:27" ht="18" customHeight="1">
      <c r="A30" s="84" t="s">
        <v>412</v>
      </c>
      <c r="B30" s="258">
        <f t="shared" si="1"/>
        <v>3</v>
      </c>
      <c r="C30" s="96"/>
      <c r="D30" s="96"/>
      <c r="E30" s="96"/>
      <c r="F30" s="96"/>
      <c r="G30" s="96"/>
      <c r="H30" s="97"/>
      <c r="I30" s="96"/>
      <c r="J30" s="96"/>
      <c r="K30" s="106"/>
      <c r="L30" s="106"/>
      <c r="M30" s="107"/>
      <c r="N30" s="68">
        <f t="shared" si="11"/>
      </c>
      <c r="O30" s="12" t="s">
        <v>770</v>
      </c>
      <c r="P30" s="13">
        <f t="shared" si="0"/>
      </c>
      <c r="Q30" s="9">
        <f t="shared" si="2"/>
      </c>
      <c r="R30" s="29">
        <f t="shared" si="3"/>
      </c>
      <c r="S30" s="30">
        <f t="shared" si="4"/>
      </c>
      <c r="T30" s="30">
        <f t="shared" si="5"/>
      </c>
      <c r="U30" s="21">
        <f t="shared" si="6"/>
      </c>
      <c r="V30" s="1">
        <f>IF(D30="","",IF(J30&lt;&gt;"",J30,VLOOKUP(I30,jh_code!$E$2:$F$210,2,FALSE)))</f>
      </c>
      <c r="W30" s="1">
        <f t="shared" si="7"/>
      </c>
      <c r="X30" s="31">
        <f t="shared" si="8"/>
      </c>
      <c r="Y30" s="131">
        <f t="shared" si="9"/>
      </c>
      <c r="Z30" s="88">
        <f t="shared" si="10"/>
        <v>3</v>
      </c>
      <c r="AA30" s="88">
        <v>0</v>
      </c>
    </row>
    <row r="31" spans="1:27" ht="18" customHeight="1">
      <c r="A31" s="219" t="s">
        <v>412</v>
      </c>
      <c r="B31" s="262">
        <f t="shared" si="1"/>
        <v>6</v>
      </c>
      <c r="C31" s="210"/>
      <c r="D31" s="210"/>
      <c r="E31" s="210"/>
      <c r="F31" s="210"/>
      <c r="G31" s="210"/>
      <c r="H31" s="211"/>
      <c r="I31" s="210"/>
      <c r="J31" s="210"/>
      <c r="K31" s="212"/>
      <c r="L31" s="212"/>
      <c r="M31" s="213"/>
      <c r="N31" s="220">
        <f t="shared" si="11"/>
      </c>
      <c r="O31" s="12" t="s">
        <v>774</v>
      </c>
      <c r="P31" s="13">
        <f t="shared" si="0"/>
      </c>
      <c r="Q31" s="9">
        <f t="shared" si="2"/>
      </c>
      <c r="R31" s="29">
        <f t="shared" si="3"/>
      </c>
      <c r="S31" s="30">
        <f t="shared" si="4"/>
      </c>
      <c r="T31" s="30">
        <f t="shared" si="5"/>
      </c>
      <c r="U31" s="21">
        <f t="shared" si="6"/>
      </c>
      <c r="V31" s="1">
        <f>IF(D31="","",IF(J31&lt;&gt;"",J31,VLOOKUP(I31,jh_code!$E$2:$F$210,2,FALSE)))</f>
      </c>
      <c r="W31" s="1">
        <f t="shared" si="7"/>
      </c>
      <c r="X31" s="31">
        <f t="shared" si="8"/>
      </c>
      <c r="Y31" s="131">
        <f t="shared" si="9"/>
      </c>
      <c r="Z31" s="88">
        <f t="shared" si="10"/>
        <v>6</v>
      </c>
      <c r="AA31" s="88">
        <v>3</v>
      </c>
    </row>
    <row r="32" spans="1:27" ht="18" customHeight="1">
      <c r="A32" s="85" t="s">
        <v>412</v>
      </c>
      <c r="B32" s="259">
        <f t="shared" si="1"/>
        <v>9</v>
      </c>
      <c r="C32" s="98"/>
      <c r="D32" s="98"/>
      <c r="E32" s="98"/>
      <c r="F32" s="98"/>
      <c r="G32" s="98"/>
      <c r="H32" s="99"/>
      <c r="I32" s="98"/>
      <c r="J32" s="98"/>
      <c r="K32" s="108"/>
      <c r="L32" s="108"/>
      <c r="M32" s="109"/>
      <c r="N32" s="66">
        <f t="shared" si="11"/>
      </c>
      <c r="O32" s="12" t="s">
        <v>770</v>
      </c>
      <c r="P32" s="13">
        <f t="shared" si="0"/>
      </c>
      <c r="Q32" s="9">
        <f t="shared" si="2"/>
      </c>
      <c r="R32" s="29">
        <f t="shared" si="3"/>
      </c>
      <c r="S32" s="30">
        <f t="shared" si="4"/>
      </c>
      <c r="T32" s="30">
        <f t="shared" si="5"/>
      </c>
      <c r="U32" s="21">
        <f t="shared" si="6"/>
      </c>
      <c r="V32" s="1">
        <f>IF(D32="","",IF(J32&lt;&gt;"",J32,VLOOKUP(I32,jh_code!$E$2:$F$210,2,FALSE)))</f>
      </c>
      <c r="W32" s="1">
        <f t="shared" si="7"/>
      </c>
      <c r="X32" s="31">
        <f t="shared" si="8"/>
      </c>
      <c r="Y32" s="131">
        <f t="shared" si="9"/>
      </c>
      <c r="Z32" s="88">
        <f t="shared" si="10"/>
        <v>9</v>
      </c>
      <c r="AA32" s="88">
        <v>6</v>
      </c>
    </row>
    <row r="33" spans="1:27" ht="18" customHeight="1">
      <c r="A33" s="86" t="s">
        <v>762</v>
      </c>
      <c r="B33" s="260">
        <f>Z33</f>
        <v>3</v>
      </c>
      <c r="C33" s="100"/>
      <c r="D33" s="100"/>
      <c r="E33" s="100"/>
      <c r="F33" s="100"/>
      <c r="G33" s="100"/>
      <c r="H33" s="101"/>
      <c r="I33" s="100"/>
      <c r="J33" s="100"/>
      <c r="K33" s="62"/>
      <c r="L33" s="110"/>
      <c r="M33" s="111"/>
      <c r="N33" s="69">
        <f t="shared" si="11"/>
      </c>
      <c r="O33" s="12" t="s">
        <v>908</v>
      </c>
      <c r="P33" s="13">
        <f t="shared" si="0"/>
      </c>
      <c r="Q33" s="9">
        <f>IF(D33="","",IF(J33&lt;&gt;"",228000000+U33*10000+C33,200000000+V33*100+VALUE(RIGHT(W33,2))))</f>
      </c>
      <c r="R33" s="29">
        <f>IF(D33="","",IF(LENB(D33)+LENB(E33)&gt;=10,D33&amp;E33,IF(LENB(D33)+LENB(E33)&gt;=8,D33&amp;"  "&amp;E33,IF(LENB(D33)+LENB(E33)&gt;=6,D33&amp;"    "&amp;E33,D33&amp;"      "&amp;E33)))&amp;IF(H33="","",IF(LENB(H33)&gt;=2,H33," "&amp;H33)))</f>
      </c>
      <c r="S33" s="30">
        <f>IF(AND(F33="",G33=""),"",F33&amp;" "&amp;G33)</f>
      </c>
      <c r="T33" s="30">
        <f>IF(D33="","",2)</f>
      </c>
      <c r="U33" s="21">
        <f>IF(D33="","",$D$8)</f>
      </c>
      <c r="V33" s="1">
        <f>IF(D33="","",IF(J33&lt;&gt;"",J33,VLOOKUP(I33,jh_code!$E$2:$F$210,2,FALSE)))</f>
      </c>
      <c r="W33" s="1">
        <f>IF(C33="","",C33)</f>
      </c>
      <c r="X33" s="31">
        <f>IF(P33="","",O33&amp;" "&amp;P33)</f>
      </c>
      <c r="Y33" s="131">
        <f>IF(P33="","",100+Z33)</f>
      </c>
      <c r="Z33" s="88">
        <f>$O$8+AA33</f>
        <v>3</v>
      </c>
      <c r="AA33" s="88">
        <v>0</v>
      </c>
    </row>
    <row r="34" spans="1:27" ht="18" customHeight="1">
      <c r="A34" s="85" t="s">
        <v>762</v>
      </c>
      <c r="B34" s="259">
        <f>Z34</f>
        <v>6</v>
      </c>
      <c r="C34" s="98"/>
      <c r="D34" s="98"/>
      <c r="E34" s="98"/>
      <c r="F34" s="98"/>
      <c r="G34" s="98"/>
      <c r="H34" s="99"/>
      <c r="I34" s="98"/>
      <c r="J34" s="98"/>
      <c r="K34" s="63"/>
      <c r="L34" s="108"/>
      <c r="M34" s="109"/>
      <c r="N34" s="66">
        <f t="shared" si="11"/>
      </c>
      <c r="O34" s="12" t="s">
        <v>909</v>
      </c>
      <c r="P34" s="13">
        <f t="shared" si="0"/>
      </c>
      <c r="Q34" s="9">
        <f>IF(D34="","",IF(J34&lt;&gt;"",228000000+U34*10000+C34,200000000+V34*100+VALUE(RIGHT(W34,2))))</f>
      </c>
      <c r="R34" s="29">
        <f>IF(D34="","",IF(LENB(D34)+LENB(E34)&gt;=10,D34&amp;E34,IF(LENB(D34)+LENB(E34)&gt;=8,D34&amp;"  "&amp;E34,IF(LENB(D34)+LENB(E34)&gt;=6,D34&amp;"    "&amp;E34,D34&amp;"      "&amp;E34)))&amp;IF(H34="","",IF(LENB(H34)&gt;=2,H34," "&amp;H34)))</f>
      </c>
      <c r="S34" s="30">
        <f>IF(AND(F34="",G34=""),"",F34&amp;" "&amp;G34)</f>
      </c>
      <c r="T34" s="30">
        <f>IF(D34="","",2)</f>
      </c>
      <c r="U34" s="21">
        <f>IF(D34="","",$D$8)</f>
      </c>
      <c r="V34" s="1">
        <f>IF(D34="","",IF(J34&lt;&gt;"",J34,VLOOKUP(I34,jh_code!$E$2:$F$210,2,FALSE)))</f>
      </c>
      <c r="W34" s="1">
        <f>IF(C34="","",C34)</f>
      </c>
      <c r="X34" s="31">
        <f>IF(P34="","",O34&amp;" "&amp;P34)</f>
      </c>
      <c r="Y34" s="131">
        <f>IF(P34="","",100+Z34)</f>
      </c>
      <c r="Z34" s="88">
        <f>$O$8+AA34</f>
        <v>6</v>
      </c>
      <c r="AA34" s="88">
        <v>3</v>
      </c>
    </row>
    <row r="35" spans="1:27" ht="18" customHeight="1">
      <c r="A35" s="86" t="s">
        <v>758</v>
      </c>
      <c r="B35" s="260">
        <f>Z35</f>
        <v>3</v>
      </c>
      <c r="C35" s="100"/>
      <c r="D35" s="100"/>
      <c r="E35" s="100"/>
      <c r="F35" s="100"/>
      <c r="G35" s="100"/>
      <c r="H35" s="101"/>
      <c r="I35" s="100"/>
      <c r="J35" s="100"/>
      <c r="K35" s="62"/>
      <c r="L35" s="110"/>
      <c r="M35" s="111"/>
      <c r="N35" s="69">
        <f t="shared" si="11"/>
      </c>
      <c r="O35" s="12" t="s">
        <v>416</v>
      </c>
      <c r="P35" s="13">
        <f aca="true" t="shared" si="12" ref="P35:P44">IF(D35="","","0"&amp;RIGHT(FIXED(L35/100,2),2)&amp;RIGHT(FIXED(M35/100,2),2))</f>
      </c>
      <c r="Q35" s="9">
        <f t="shared" si="2"/>
      </c>
      <c r="R35" s="29">
        <f t="shared" si="3"/>
      </c>
      <c r="S35" s="30">
        <f t="shared" si="4"/>
      </c>
      <c r="T35" s="30">
        <f t="shared" si="5"/>
      </c>
      <c r="U35" s="21">
        <f t="shared" si="6"/>
      </c>
      <c r="V35" s="1">
        <f>IF(D35="","",IF(J35&lt;&gt;"",J35,VLOOKUP(I35,jh_code!$E$2:$F$210,2,FALSE)))</f>
      </c>
      <c r="W35" s="1">
        <f t="shared" si="7"/>
      </c>
      <c r="X35" s="31">
        <f t="shared" si="8"/>
      </c>
      <c r="Y35" s="131">
        <f t="shared" si="9"/>
      </c>
      <c r="Z35" s="88">
        <f t="shared" si="10"/>
        <v>3</v>
      </c>
      <c r="AA35" s="88">
        <v>0</v>
      </c>
    </row>
    <row r="36" spans="1:27" ht="18" customHeight="1">
      <c r="A36" s="87" t="s">
        <v>758</v>
      </c>
      <c r="B36" s="261">
        <f aca="true" t="shared" si="13" ref="B36:B44">Z36</f>
        <v>6</v>
      </c>
      <c r="C36" s="102"/>
      <c r="D36" s="102"/>
      <c r="E36" s="102"/>
      <c r="F36" s="102"/>
      <c r="G36" s="102"/>
      <c r="H36" s="103"/>
      <c r="I36" s="102"/>
      <c r="J36" s="102"/>
      <c r="K36" s="63"/>
      <c r="L36" s="112"/>
      <c r="M36" s="113"/>
      <c r="N36" s="70">
        <f t="shared" si="11"/>
      </c>
      <c r="O36" s="12" t="s">
        <v>416</v>
      </c>
      <c r="P36" s="13">
        <f t="shared" si="12"/>
      </c>
      <c r="Q36" s="9">
        <f t="shared" si="2"/>
      </c>
      <c r="R36" s="29">
        <f t="shared" si="3"/>
      </c>
      <c r="S36" s="30">
        <f t="shared" si="4"/>
      </c>
      <c r="T36" s="30">
        <f t="shared" si="5"/>
      </c>
      <c r="U36" s="21">
        <f t="shared" si="6"/>
      </c>
      <c r="V36" s="1">
        <f>IF(D36="","",IF(J36&lt;&gt;"",J36,VLOOKUP(I36,jh_code!$E$2:$F$210,2,FALSE)))</f>
      </c>
      <c r="W36" s="1">
        <f t="shared" si="7"/>
      </c>
      <c r="X36" s="31">
        <f t="shared" si="8"/>
      </c>
      <c r="Y36" s="131">
        <f t="shared" si="9"/>
      </c>
      <c r="Z36" s="88">
        <f t="shared" si="10"/>
        <v>6</v>
      </c>
      <c r="AA36" s="88">
        <v>3</v>
      </c>
    </row>
    <row r="37" spans="1:27" ht="18" customHeight="1">
      <c r="A37" s="84" t="s">
        <v>740</v>
      </c>
      <c r="B37" s="258">
        <f t="shared" si="13"/>
        <v>3</v>
      </c>
      <c r="C37" s="96"/>
      <c r="D37" s="96"/>
      <c r="E37" s="96"/>
      <c r="F37" s="96"/>
      <c r="G37" s="96"/>
      <c r="H37" s="97"/>
      <c r="I37" s="96"/>
      <c r="J37" s="96"/>
      <c r="K37" s="60"/>
      <c r="L37" s="106"/>
      <c r="M37" s="107"/>
      <c r="N37" s="68">
        <f t="shared" si="11"/>
      </c>
      <c r="O37" s="12" t="s">
        <v>682</v>
      </c>
      <c r="P37" s="13">
        <f t="shared" si="12"/>
      </c>
      <c r="Q37" s="9">
        <f t="shared" si="2"/>
      </c>
      <c r="R37" s="29">
        <f t="shared" si="3"/>
      </c>
      <c r="S37" s="30">
        <f t="shared" si="4"/>
      </c>
      <c r="T37" s="30">
        <f t="shared" si="5"/>
      </c>
      <c r="U37" s="21">
        <f t="shared" si="6"/>
      </c>
      <c r="V37" s="1">
        <f>IF(D37="","",IF(J37&lt;&gt;"",J37,VLOOKUP(I37,jh_code!$E$2:$F$210,2,FALSE)))</f>
      </c>
      <c r="W37" s="1">
        <f t="shared" si="7"/>
      </c>
      <c r="X37" s="31">
        <f t="shared" si="8"/>
      </c>
      <c r="Y37" s="131">
        <f t="shared" si="9"/>
      </c>
      <c r="Z37" s="88">
        <f t="shared" si="10"/>
        <v>3</v>
      </c>
      <c r="AA37" s="88">
        <v>0</v>
      </c>
    </row>
    <row r="38" spans="1:27" ht="18" customHeight="1">
      <c r="A38" s="85" t="s">
        <v>740</v>
      </c>
      <c r="B38" s="259">
        <f t="shared" si="13"/>
        <v>6</v>
      </c>
      <c r="C38" s="98"/>
      <c r="D38" s="98"/>
      <c r="E38" s="98"/>
      <c r="F38" s="98"/>
      <c r="G38" s="98"/>
      <c r="H38" s="99"/>
      <c r="I38" s="98"/>
      <c r="J38" s="98"/>
      <c r="K38" s="61"/>
      <c r="L38" s="108"/>
      <c r="M38" s="109"/>
      <c r="N38" s="66">
        <f t="shared" si="11"/>
      </c>
      <c r="O38" s="12" t="s">
        <v>682</v>
      </c>
      <c r="P38" s="13">
        <f t="shared" si="12"/>
      </c>
      <c r="Q38" s="9">
        <f t="shared" si="2"/>
      </c>
      <c r="R38" s="29">
        <f t="shared" si="3"/>
      </c>
      <c r="S38" s="30">
        <f t="shared" si="4"/>
      </c>
      <c r="T38" s="30">
        <f t="shared" si="5"/>
      </c>
      <c r="U38" s="21">
        <f t="shared" si="6"/>
      </c>
      <c r="V38" s="1">
        <f>IF(D38="","",IF(J38&lt;&gt;"",J38,VLOOKUP(I38,jh_code!$E$2:$F$210,2,FALSE)))</f>
      </c>
      <c r="W38" s="1">
        <f t="shared" si="7"/>
      </c>
      <c r="X38" s="31">
        <f t="shared" si="8"/>
      </c>
      <c r="Y38" s="131">
        <f t="shared" si="9"/>
      </c>
      <c r="Z38" s="88">
        <f t="shared" si="10"/>
        <v>6</v>
      </c>
      <c r="AA38" s="88">
        <v>3</v>
      </c>
    </row>
    <row r="39" spans="1:27" ht="18" customHeight="1">
      <c r="A39" s="86" t="s">
        <v>5</v>
      </c>
      <c r="B39" s="260">
        <f t="shared" si="13"/>
        <v>3</v>
      </c>
      <c r="C39" s="100"/>
      <c r="D39" s="100"/>
      <c r="E39" s="100"/>
      <c r="F39" s="100"/>
      <c r="G39" s="100"/>
      <c r="H39" s="101"/>
      <c r="I39" s="100"/>
      <c r="J39" s="100"/>
      <c r="K39" s="62"/>
      <c r="L39" s="110"/>
      <c r="M39" s="111"/>
      <c r="N39" s="69">
        <f t="shared" si="11"/>
      </c>
      <c r="O39" s="12" t="s">
        <v>771</v>
      </c>
      <c r="P39" s="13">
        <f t="shared" si="12"/>
      </c>
      <c r="Q39" s="9">
        <f t="shared" si="2"/>
      </c>
      <c r="R39" s="29">
        <f t="shared" si="3"/>
      </c>
      <c r="S39" s="30">
        <f t="shared" si="4"/>
      </c>
      <c r="T39" s="30">
        <f t="shared" si="5"/>
      </c>
      <c r="U39" s="21">
        <f t="shared" si="6"/>
      </c>
      <c r="V39" s="1">
        <f>IF(D39="","",IF(J39&lt;&gt;"",J39,VLOOKUP(I39,jh_code!$E$2:$F$210,2,FALSE)))</f>
      </c>
      <c r="W39" s="1">
        <f t="shared" si="7"/>
      </c>
      <c r="X39" s="31">
        <f t="shared" si="8"/>
      </c>
      <c r="Y39" s="131">
        <f t="shared" si="9"/>
      </c>
      <c r="Z39" s="88">
        <f t="shared" si="10"/>
        <v>3</v>
      </c>
      <c r="AA39" s="88">
        <v>0</v>
      </c>
    </row>
    <row r="40" spans="1:27" ht="18" customHeight="1">
      <c r="A40" s="85" t="s">
        <v>5</v>
      </c>
      <c r="B40" s="280">
        <f t="shared" si="13"/>
        <v>6</v>
      </c>
      <c r="C40" s="102"/>
      <c r="D40" s="102"/>
      <c r="E40" s="102"/>
      <c r="F40" s="102"/>
      <c r="G40" s="102"/>
      <c r="H40" s="103"/>
      <c r="I40" s="102"/>
      <c r="J40" s="102"/>
      <c r="K40" s="63"/>
      <c r="L40" s="112"/>
      <c r="M40" s="113"/>
      <c r="N40" s="70">
        <f t="shared" si="11"/>
      </c>
      <c r="O40" s="12" t="s">
        <v>771</v>
      </c>
      <c r="P40" s="13">
        <f t="shared" si="12"/>
      </c>
      <c r="Q40" s="9">
        <f t="shared" si="2"/>
      </c>
      <c r="R40" s="29">
        <f t="shared" si="3"/>
      </c>
      <c r="S40" s="30">
        <f t="shared" si="4"/>
      </c>
      <c r="T40" s="30">
        <f t="shared" si="5"/>
      </c>
      <c r="U40" s="21">
        <f t="shared" si="6"/>
      </c>
      <c r="V40" s="1">
        <f>IF(D40="","",IF(J40&lt;&gt;"",J40,VLOOKUP(I40,jh_code!$E$2:$F$210,2,FALSE)))</f>
      </c>
      <c r="W40" s="1">
        <f t="shared" si="7"/>
      </c>
      <c r="X40" s="31">
        <f t="shared" si="8"/>
      </c>
      <c r="Y40" s="131">
        <f t="shared" si="9"/>
      </c>
      <c r="Z40" s="88">
        <f t="shared" si="10"/>
        <v>6</v>
      </c>
      <c r="AA40" s="88">
        <v>3</v>
      </c>
    </row>
    <row r="41" spans="1:27" ht="18" customHeight="1">
      <c r="A41" s="86" t="s">
        <v>742</v>
      </c>
      <c r="B41" s="260">
        <f t="shared" si="13"/>
        <v>3</v>
      </c>
      <c r="C41" s="188"/>
      <c r="D41" s="188"/>
      <c r="E41" s="188"/>
      <c r="F41" s="188"/>
      <c r="G41" s="188"/>
      <c r="H41" s="189"/>
      <c r="I41" s="188"/>
      <c r="J41" s="188"/>
      <c r="K41" s="190"/>
      <c r="L41" s="191"/>
      <c r="M41" s="192"/>
      <c r="N41" s="68">
        <f t="shared" si="11"/>
      </c>
      <c r="O41" s="12" t="s">
        <v>772</v>
      </c>
      <c r="P41" s="13">
        <f t="shared" si="12"/>
      </c>
      <c r="Q41" s="9">
        <f t="shared" si="2"/>
      </c>
      <c r="R41" s="29">
        <f t="shared" si="3"/>
      </c>
      <c r="S41" s="30">
        <f t="shared" si="4"/>
      </c>
      <c r="T41" s="30">
        <f t="shared" si="5"/>
      </c>
      <c r="U41" s="21">
        <f t="shared" si="6"/>
      </c>
      <c r="V41" s="1">
        <f>IF(D41="","",IF(J41&lt;&gt;"",J41,VLOOKUP(I41,jh_code!$E$2:$F$210,2,FALSE)))</f>
      </c>
      <c r="W41" s="1">
        <f t="shared" si="7"/>
      </c>
      <c r="X41" s="31">
        <f t="shared" si="8"/>
      </c>
      <c r="Y41" s="131">
        <f t="shared" si="9"/>
      </c>
      <c r="Z41" s="88">
        <f t="shared" si="10"/>
        <v>3</v>
      </c>
      <c r="AA41" s="88">
        <v>0</v>
      </c>
    </row>
    <row r="42" spans="1:27" ht="18" customHeight="1">
      <c r="A42" s="85" t="s">
        <v>742</v>
      </c>
      <c r="B42" s="259">
        <f t="shared" si="13"/>
        <v>6</v>
      </c>
      <c r="C42" s="193"/>
      <c r="D42" s="193"/>
      <c r="E42" s="193"/>
      <c r="F42" s="193"/>
      <c r="G42" s="193"/>
      <c r="H42" s="194"/>
      <c r="I42" s="193"/>
      <c r="J42" s="193"/>
      <c r="K42" s="195"/>
      <c r="L42" s="196"/>
      <c r="M42" s="197"/>
      <c r="N42" s="66">
        <f t="shared" si="11"/>
      </c>
      <c r="O42" s="12" t="s">
        <v>772</v>
      </c>
      <c r="P42" s="13">
        <f t="shared" si="12"/>
      </c>
      <c r="Q42" s="9">
        <f t="shared" si="2"/>
      </c>
      <c r="R42" s="29">
        <f t="shared" si="3"/>
      </c>
      <c r="S42" s="30">
        <f t="shared" si="4"/>
      </c>
      <c r="T42" s="30">
        <f t="shared" si="5"/>
      </c>
      <c r="U42" s="21">
        <f t="shared" si="6"/>
      </c>
      <c r="V42" s="1">
        <f>IF(D42="","",IF(J42&lt;&gt;"",J42,VLOOKUP(I42,jh_code!$E$2:$F$210,2,FALSE)))</f>
      </c>
      <c r="W42" s="1">
        <f t="shared" si="7"/>
      </c>
      <c r="X42" s="31">
        <f t="shared" si="8"/>
      </c>
      <c r="Y42" s="131">
        <f t="shared" si="9"/>
      </c>
      <c r="Z42" s="88">
        <f t="shared" si="10"/>
        <v>6</v>
      </c>
      <c r="AA42" s="88">
        <v>3</v>
      </c>
    </row>
    <row r="43" spans="1:27" ht="18" customHeight="1">
      <c r="A43" s="86" t="s">
        <v>6</v>
      </c>
      <c r="B43" s="260">
        <f t="shared" si="13"/>
        <v>3</v>
      </c>
      <c r="C43" s="100"/>
      <c r="D43" s="100"/>
      <c r="E43" s="100"/>
      <c r="F43" s="100"/>
      <c r="G43" s="100"/>
      <c r="H43" s="101"/>
      <c r="I43" s="100"/>
      <c r="J43" s="100"/>
      <c r="K43" s="62"/>
      <c r="L43" s="110"/>
      <c r="M43" s="111"/>
      <c r="N43" s="69">
        <f t="shared" si="11"/>
      </c>
      <c r="O43" s="12" t="s">
        <v>706</v>
      </c>
      <c r="P43" s="13">
        <f t="shared" si="12"/>
      </c>
      <c r="Q43" s="9">
        <f t="shared" si="2"/>
      </c>
      <c r="R43" s="29">
        <f t="shared" si="3"/>
      </c>
      <c r="S43" s="30">
        <f t="shared" si="4"/>
      </c>
      <c r="T43" s="30">
        <f t="shared" si="5"/>
      </c>
      <c r="U43" s="21">
        <f t="shared" si="6"/>
      </c>
      <c r="V43" s="1">
        <f>IF(D43="","",IF(J43&lt;&gt;"",J43,VLOOKUP(I43,jh_code!$E$2:$F$210,2,FALSE)))</f>
      </c>
      <c r="W43" s="1">
        <f t="shared" si="7"/>
      </c>
      <c r="X43" s="31">
        <f t="shared" si="8"/>
      </c>
      <c r="Y43" s="131">
        <f t="shared" si="9"/>
      </c>
      <c r="Z43" s="88">
        <f t="shared" si="10"/>
        <v>3</v>
      </c>
      <c r="AA43" s="88">
        <v>0</v>
      </c>
    </row>
    <row r="44" spans="1:27" ht="18" customHeight="1">
      <c r="A44" s="87" t="s">
        <v>6</v>
      </c>
      <c r="B44" s="261">
        <f t="shared" si="13"/>
        <v>6</v>
      </c>
      <c r="C44" s="102"/>
      <c r="D44" s="102"/>
      <c r="E44" s="102"/>
      <c r="F44" s="102"/>
      <c r="G44" s="102"/>
      <c r="H44" s="103"/>
      <c r="I44" s="102"/>
      <c r="J44" s="102"/>
      <c r="K44" s="63"/>
      <c r="L44" s="112"/>
      <c r="M44" s="113"/>
      <c r="N44" s="70">
        <f t="shared" si="11"/>
      </c>
      <c r="O44" s="12" t="s">
        <v>706</v>
      </c>
      <c r="P44" s="13">
        <f t="shared" si="12"/>
      </c>
      <c r="Q44" s="9">
        <f t="shared" si="2"/>
      </c>
      <c r="R44" s="29">
        <f t="shared" si="3"/>
      </c>
      <c r="S44" s="30">
        <f t="shared" si="4"/>
      </c>
      <c r="T44" s="30">
        <f t="shared" si="5"/>
      </c>
      <c r="U44" s="21">
        <f t="shared" si="6"/>
      </c>
      <c r="V44" s="1">
        <f>IF(D44="","",IF(J44&lt;&gt;"",J44,VLOOKUP(I44,jh_code!$E$2:$F$210,2,FALSE)))</f>
      </c>
      <c r="W44" s="1">
        <f t="shared" si="7"/>
      </c>
      <c r="X44" s="31">
        <f t="shared" si="8"/>
      </c>
      <c r="Y44" s="131">
        <f t="shared" si="9"/>
      </c>
      <c r="Z44" s="88">
        <f t="shared" si="10"/>
        <v>6</v>
      </c>
      <c r="AA44" s="88">
        <v>3</v>
      </c>
    </row>
    <row r="45" spans="1:24" ht="18" customHeight="1">
      <c r="A45" s="57" t="s">
        <v>759</v>
      </c>
      <c r="B45" s="263"/>
      <c r="C45" s="96"/>
      <c r="D45" s="96"/>
      <c r="E45" s="96"/>
      <c r="F45" s="96"/>
      <c r="G45" s="96"/>
      <c r="H45" s="97"/>
      <c r="I45" s="96"/>
      <c r="J45" s="96"/>
      <c r="K45" s="60"/>
      <c r="L45" s="106"/>
      <c r="M45" s="107"/>
      <c r="N45" s="68">
        <f t="shared" si="11"/>
      </c>
      <c r="O45" s="12"/>
      <c r="P45" s="206" t="e">
        <f>VALUE(K45&amp;L45&amp;M45)</f>
        <v>#VALUE!</v>
      </c>
      <c r="Q45" s="9">
        <f t="shared" si="2"/>
      </c>
      <c r="R45" s="29">
        <f t="shared" si="3"/>
      </c>
      <c r="S45" s="30">
        <f t="shared" si="4"/>
      </c>
      <c r="T45" s="30">
        <f t="shared" si="5"/>
      </c>
      <c r="U45" s="21">
        <f t="shared" si="6"/>
      </c>
      <c r="V45" s="1">
        <f>IF(D45="","",IF(J45&lt;&gt;"",J45,VLOOKUP(I45,jh_code!$E$2:$F$210,2,FALSE)))</f>
      </c>
      <c r="W45" s="1">
        <f t="shared" si="7"/>
      </c>
      <c r="X45" s="31" t="e">
        <f t="shared" si="8"/>
        <v>#VALUE!</v>
      </c>
    </row>
    <row r="46" spans="1:24" ht="18" customHeight="1">
      <c r="A46" s="59" t="s">
        <v>407</v>
      </c>
      <c r="B46" s="264"/>
      <c r="C46" s="104"/>
      <c r="D46" s="104"/>
      <c r="E46" s="104"/>
      <c r="F46" s="104"/>
      <c r="G46" s="104"/>
      <c r="H46" s="105"/>
      <c r="I46" s="104"/>
      <c r="J46" s="104"/>
      <c r="K46" s="64"/>
      <c r="L46" s="64"/>
      <c r="M46" s="65"/>
      <c r="N46" s="65">
        <f t="shared" si="11"/>
      </c>
      <c r="O46" s="12"/>
      <c r="P46" s="13"/>
      <c r="Q46" s="9">
        <f t="shared" si="2"/>
      </c>
      <c r="R46" s="29">
        <f t="shared" si="3"/>
      </c>
      <c r="S46" s="30">
        <f t="shared" si="4"/>
      </c>
      <c r="T46" s="30">
        <f t="shared" si="5"/>
      </c>
      <c r="U46" s="21">
        <f t="shared" si="6"/>
      </c>
      <c r="V46" s="1">
        <f>IF(D46="","",IF(J46&lt;&gt;"",J46,VLOOKUP(I46,jh_code!$E$2:$F$210,2,FALSE)))</f>
      </c>
      <c r="W46" s="1">
        <f t="shared" si="7"/>
      </c>
      <c r="X46" s="31">
        <f t="shared" si="8"/>
      </c>
    </row>
    <row r="47" spans="1:24" ht="18" customHeight="1">
      <c r="A47" s="59" t="s">
        <v>407</v>
      </c>
      <c r="B47" s="264"/>
      <c r="C47" s="104"/>
      <c r="D47" s="104"/>
      <c r="E47" s="104"/>
      <c r="F47" s="104"/>
      <c r="G47" s="104"/>
      <c r="H47" s="105"/>
      <c r="I47" s="104"/>
      <c r="J47" s="104"/>
      <c r="K47" s="64"/>
      <c r="L47" s="64"/>
      <c r="M47" s="65"/>
      <c r="N47" s="65">
        <f t="shared" si="11"/>
      </c>
      <c r="O47" s="12"/>
      <c r="P47" s="13"/>
      <c r="Q47" s="9">
        <f t="shared" si="2"/>
      </c>
      <c r="R47" s="29">
        <f t="shared" si="3"/>
      </c>
      <c r="S47" s="30">
        <f t="shared" si="4"/>
      </c>
      <c r="T47" s="30">
        <f t="shared" si="5"/>
      </c>
      <c r="U47" s="21">
        <f t="shared" si="6"/>
      </c>
      <c r="V47" s="1">
        <f>IF(D47="","",IF(J47&lt;&gt;"",J47,VLOOKUP(I47,jh_code!$E$2:$F$210,2,FALSE)))</f>
      </c>
      <c r="W47" s="1">
        <f t="shared" si="7"/>
      </c>
      <c r="X47" s="31">
        <f t="shared" si="8"/>
      </c>
    </row>
    <row r="48" spans="1:24" ht="18" customHeight="1">
      <c r="A48" s="221" t="s">
        <v>759</v>
      </c>
      <c r="B48" s="265"/>
      <c r="C48" s="100"/>
      <c r="D48" s="100"/>
      <c r="E48" s="100"/>
      <c r="F48" s="100"/>
      <c r="G48" s="100"/>
      <c r="H48" s="101"/>
      <c r="I48" s="100"/>
      <c r="J48" s="100"/>
      <c r="K48" s="62"/>
      <c r="L48" s="62"/>
      <c r="M48" s="69"/>
      <c r="N48" s="69">
        <f t="shared" si="11"/>
      </c>
      <c r="O48" s="12"/>
      <c r="P48" s="205"/>
      <c r="Q48" s="9">
        <f t="shared" si="2"/>
      </c>
      <c r="R48" s="29">
        <f t="shared" si="3"/>
      </c>
      <c r="S48" s="30">
        <f t="shared" si="4"/>
      </c>
      <c r="T48" s="30">
        <f t="shared" si="5"/>
      </c>
      <c r="U48" s="21">
        <f t="shared" si="6"/>
      </c>
      <c r="V48" s="1">
        <f>IF(D48="","",IF(J48&lt;&gt;"",J48,VLOOKUP(I48,jh_code!$E$2:$F$210,2,FALSE)))</f>
      </c>
      <c r="W48" s="1">
        <f t="shared" si="7"/>
      </c>
      <c r="X48" s="31">
        <f t="shared" si="8"/>
      </c>
    </row>
    <row r="49" spans="1:24" ht="18" customHeight="1">
      <c r="A49" s="59" t="s">
        <v>660</v>
      </c>
      <c r="B49" s="264"/>
      <c r="C49" s="104"/>
      <c r="D49" s="104"/>
      <c r="E49" s="104"/>
      <c r="F49" s="104"/>
      <c r="G49" s="104"/>
      <c r="H49" s="105"/>
      <c r="I49" s="104"/>
      <c r="J49" s="104"/>
      <c r="K49" s="64"/>
      <c r="L49" s="64"/>
      <c r="M49" s="65"/>
      <c r="N49" s="65">
        <f t="shared" si="11"/>
      </c>
      <c r="O49" s="12"/>
      <c r="P49" s="13"/>
      <c r="Q49" s="9">
        <f t="shared" si="2"/>
      </c>
      <c r="R49" s="29">
        <f t="shared" si="3"/>
      </c>
      <c r="S49" s="30">
        <f t="shared" si="4"/>
      </c>
      <c r="T49" s="30">
        <f t="shared" si="5"/>
      </c>
      <c r="U49" s="21">
        <f t="shared" si="6"/>
      </c>
      <c r="V49" s="1">
        <f>IF(D49="","",IF(J49&lt;&gt;"",J49,VLOOKUP(I49,jh_code!$E$2:$F$210,2,FALSE)))</f>
      </c>
      <c r="W49" s="1">
        <f t="shared" si="7"/>
      </c>
      <c r="X49" s="31">
        <f t="shared" si="8"/>
      </c>
    </row>
    <row r="50" spans="1:24" ht="18" customHeight="1">
      <c r="A50" s="58" t="s">
        <v>661</v>
      </c>
      <c r="B50" s="266"/>
      <c r="C50" s="98"/>
      <c r="D50" s="98"/>
      <c r="E50" s="98"/>
      <c r="F50" s="98"/>
      <c r="G50" s="98"/>
      <c r="H50" s="99"/>
      <c r="I50" s="98"/>
      <c r="J50" s="98"/>
      <c r="K50" s="61"/>
      <c r="L50" s="61"/>
      <c r="M50" s="66"/>
      <c r="N50" s="66">
        <f t="shared" si="11"/>
      </c>
      <c r="O50" s="12"/>
      <c r="P50" s="13"/>
      <c r="Q50" s="10">
        <f t="shared" si="2"/>
      </c>
      <c r="R50" s="32">
        <f t="shared" si="3"/>
      </c>
      <c r="S50" s="33">
        <f t="shared" si="4"/>
      </c>
      <c r="T50" s="33">
        <f t="shared" si="5"/>
      </c>
      <c r="U50" s="20">
        <f t="shared" si="6"/>
      </c>
      <c r="V50" s="11">
        <f>IF(D50="","",IF(J50&lt;&gt;"",J50,VLOOKUP(I50,jh_code!$E$2:$F$210,2,FALSE)))</f>
      </c>
      <c r="W50" s="11">
        <f t="shared" si="7"/>
      </c>
      <c r="X50" s="34">
        <f t="shared" si="8"/>
      </c>
    </row>
    <row r="51" spans="1:4" ht="13.5">
      <c r="A51" s="375" t="s">
        <v>756</v>
      </c>
      <c r="B51" s="375"/>
      <c r="C51" s="375"/>
      <c r="D51" s="375"/>
    </row>
    <row r="52" spans="1:14" ht="13.5">
      <c r="A52" s="376"/>
      <c r="B52" s="376"/>
      <c r="C52" s="376"/>
      <c r="D52" s="376"/>
      <c r="K52" s="377" t="s">
        <v>12</v>
      </c>
      <c r="L52" s="378"/>
      <c r="M52" s="379"/>
      <c r="N52" s="73" t="s">
        <v>454</v>
      </c>
    </row>
    <row r="53" spans="1:14" ht="18" customHeight="1">
      <c r="A53" s="71"/>
      <c r="B53" s="267"/>
      <c r="C53" s="52" t="s">
        <v>14</v>
      </c>
      <c r="D53" s="52" t="s">
        <v>8</v>
      </c>
      <c r="E53" s="52" t="s">
        <v>9</v>
      </c>
      <c r="F53" s="52" t="s">
        <v>408</v>
      </c>
      <c r="G53" s="52" t="s">
        <v>409</v>
      </c>
      <c r="H53" s="52" t="s">
        <v>10</v>
      </c>
      <c r="I53" s="52" t="s">
        <v>11</v>
      </c>
      <c r="J53" s="52"/>
      <c r="K53" s="52" t="s">
        <v>13</v>
      </c>
      <c r="L53" s="52" t="s">
        <v>410</v>
      </c>
      <c r="M53" s="72" t="s">
        <v>659</v>
      </c>
      <c r="N53" s="56" t="s">
        <v>453</v>
      </c>
    </row>
    <row r="54" spans="1:27" ht="18" customHeight="1">
      <c r="A54" s="57" t="s">
        <v>679</v>
      </c>
      <c r="B54" s="263">
        <f aca="true" t="shared" si="14" ref="B54:B70">Z54</f>
        <v>4</v>
      </c>
      <c r="C54" s="114"/>
      <c r="D54" s="114"/>
      <c r="E54" s="114"/>
      <c r="F54" s="114"/>
      <c r="G54" s="114"/>
      <c r="H54" s="114"/>
      <c r="I54" s="74">
        <f>IF(C54="","",IF(ISERROR(VLOOKUP(VALUE(LEFT(C54,3)),jh_code!$A$2:$B$395,2,FALSE))=TRUE,"該当番号なし",VLOOKUP(VALUE(LEFT(C54,3)),jh_code!$A$2:$B$395,2,FALSE)))</f>
      </c>
      <c r="J54" s="74"/>
      <c r="K54" s="77"/>
      <c r="L54" s="117"/>
      <c r="M54" s="119"/>
      <c r="N54" s="83">
        <f aca="true" t="shared" si="15" ref="N54:N76">IF(R54="","",COUNTIF($R$54:$R$76,R54))</f>
      </c>
      <c r="O54" s="12" t="s">
        <v>680</v>
      </c>
      <c r="P54" s="13">
        <f aca="true" t="shared" si="16" ref="P54:P62">IF(D54="","","0"&amp;RIGHT(FIXED(K54/100,2),2)&amp;RIGHT(FIXED(L54/100,2),2)&amp;IF(LENB(M54)=1,RIGHT(FIXED(M54/10,1),1),RIGHT(FIXED(M54/100,2),2)))</f>
      </c>
      <c r="Q54" s="36">
        <f>IF(D54="","",228500000+C54)</f>
      </c>
      <c r="R54" s="37">
        <f>IF(D54="","",IF(LENB(D54)+LENB(E54)&gt;=10,D54&amp;E54,IF(LENB(D54)+LENB(E54)&gt;=8,D54&amp;"  "&amp;E54,IF(LENB(D54)+LENB(E54)&gt;=6,D54&amp;"    "&amp;E54,D54&amp;"      "&amp;E54)))&amp;IF(H54="","",IF(LENB(H54)&gt;=2,H54," "&amp;H54)))</f>
      </c>
      <c r="S54" s="38">
        <f>IF(AND(F54="",G54=""),"",F54&amp;" "&amp;G54)</f>
      </c>
      <c r="T54" s="38">
        <f>IF(D54="","",2)</f>
      </c>
      <c r="U54" s="19">
        <f>IF(D54="","",$D$8)</f>
      </c>
      <c r="V54" s="19">
        <f>IF(Q54="","",VALUE(MID(Q54,2,6)))</f>
      </c>
      <c r="W54" s="19">
        <f>IF(C54="","",VALUE(LEFT(C54,3)))</f>
      </c>
      <c r="X54" s="39">
        <f>IF(P54="","",O54&amp;" "&amp;P54)</f>
      </c>
      <c r="Y54" s="242">
        <f aca="true" t="shared" si="17" ref="Y54:Y70">IF(P54="","",100+Z54)</f>
      </c>
      <c r="Z54" s="88">
        <f t="shared" si="10"/>
        <v>4</v>
      </c>
      <c r="AA54" s="88">
        <v>1</v>
      </c>
    </row>
    <row r="55" spans="1:27" ht="18" customHeight="1">
      <c r="A55" s="58" t="s">
        <v>679</v>
      </c>
      <c r="B55" s="266">
        <f t="shared" si="14"/>
        <v>7</v>
      </c>
      <c r="C55" s="115"/>
      <c r="D55" s="115"/>
      <c r="E55" s="115"/>
      <c r="F55" s="115"/>
      <c r="G55" s="115"/>
      <c r="H55" s="115"/>
      <c r="I55" s="75">
        <f>IF(C55="","",IF(ISERROR(VLOOKUP(VALUE(LEFT(C55,3)),jh_code!$A$2:$B$395,2,FALSE))=TRUE,"該当番号なし",VLOOKUP(VALUE(LEFT(C55,3)),jh_code!$A$2:$B$395,2,FALSE)))</f>
      </c>
      <c r="J55" s="75"/>
      <c r="K55" s="78"/>
      <c r="L55" s="118"/>
      <c r="M55" s="120"/>
      <c r="N55" s="82">
        <f t="shared" si="15"/>
      </c>
      <c r="O55" s="12" t="s">
        <v>680</v>
      </c>
      <c r="P55" s="13">
        <f t="shared" si="16"/>
      </c>
      <c r="Q55" s="40">
        <f aca="true" t="shared" si="18" ref="Q55:Q76">IF(D55="","",228500000+C55)</f>
      </c>
      <c r="R55" s="29">
        <f aca="true" t="shared" si="19" ref="R55:R76">IF(D55="","",IF(LENB(D55)+LENB(E55)&gt;=10,D55&amp;E55,IF(LENB(D55)+LENB(E55)&gt;=8,D55&amp;"  "&amp;E55,IF(LENB(D55)+LENB(E55)&gt;=6,D55&amp;"    "&amp;E55,D55&amp;"      "&amp;E55)))&amp;IF(H55="","",IF(LENB(H55)&gt;=2,H55," "&amp;H55)))</f>
      </c>
      <c r="S55" s="30">
        <f aca="true" t="shared" si="20" ref="S55:S76">IF(AND(F55="",G55=""),"",F55&amp;" "&amp;G55)</f>
      </c>
      <c r="T55" s="30">
        <f aca="true" t="shared" si="21" ref="T55:T76">IF(D55="","",2)</f>
      </c>
      <c r="U55" s="21">
        <f aca="true" t="shared" si="22" ref="U55:U76">IF(D55="","",$D$8)</f>
      </c>
      <c r="V55" s="21">
        <f aca="true" t="shared" si="23" ref="V55:V76">IF(Q55="","",VALUE(MID(Q55,2,6)))</f>
      </c>
      <c r="W55" s="21">
        <f aca="true" t="shared" si="24" ref="W55:W76">IF(C55="","",VALUE(LEFT(C55,3)))</f>
      </c>
      <c r="X55" s="31">
        <f aca="true" t="shared" si="25" ref="X55:X70">IF(P55="","",O55&amp;" "&amp;P55)</f>
      </c>
      <c r="Y55" s="271">
        <f t="shared" si="17"/>
      </c>
      <c r="Z55" s="88">
        <f t="shared" si="10"/>
        <v>7</v>
      </c>
      <c r="AA55" s="88">
        <v>4</v>
      </c>
    </row>
    <row r="56" spans="1:27" ht="18" customHeight="1">
      <c r="A56" s="57" t="s">
        <v>736</v>
      </c>
      <c r="B56" s="263">
        <f t="shared" si="14"/>
        <v>4</v>
      </c>
      <c r="C56" s="114"/>
      <c r="D56" s="114"/>
      <c r="E56" s="114"/>
      <c r="F56" s="114"/>
      <c r="G56" s="114"/>
      <c r="H56" s="114"/>
      <c r="I56" s="74">
        <f>IF(C56="","",IF(ISERROR(VLOOKUP(VALUE(LEFT(C56,3)),jh_code!$A$2:$B$395,2,FALSE))=TRUE,"該当番号なし",VLOOKUP(VALUE(LEFT(C56,3)),jh_code!$A$2:$B$395,2,FALSE)))</f>
      </c>
      <c r="J56" s="74"/>
      <c r="K56" s="77"/>
      <c r="L56" s="117"/>
      <c r="M56" s="119"/>
      <c r="N56" s="80">
        <f t="shared" si="15"/>
      </c>
      <c r="O56" s="12" t="s">
        <v>765</v>
      </c>
      <c r="P56" s="13">
        <f t="shared" si="16"/>
      </c>
      <c r="Q56" s="40">
        <f t="shared" si="18"/>
      </c>
      <c r="R56" s="29">
        <f t="shared" si="19"/>
      </c>
      <c r="S56" s="30">
        <f t="shared" si="20"/>
      </c>
      <c r="T56" s="30">
        <f t="shared" si="21"/>
      </c>
      <c r="U56" s="21">
        <f t="shared" si="22"/>
      </c>
      <c r="V56" s="21">
        <f t="shared" si="23"/>
      </c>
      <c r="W56" s="21">
        <f t="shared" si="24"/>
      </c>
      <c r="X56" s="31">
        <f t="shared" si="25"/>
      </c>
      <c r="Y56" s="271">
        <f t="shared" si="17"/>
      </c>
      <c r="Z56" s="88">
        <f t="shared" si="10"/>
        <v>4</v>
      </c>
      <c r="AA56" s="88">
        <v>1</v>
      </c>
    </row>
    <row r="57" spans="1:27" ht="18" customHeight="1">
      <c r="A57" s="58" t="s">
        <v>760</v>
      </c>
      <c r="B57" s="266">
        <f t="shared" si="14"/>
        <v>7</v>
      </c>
      <c r="C57" s="115"/>
      <c r="D57" s="115"/>
      <c r="E57" s="115"/>
      <c r="F57" s="115"/>
      <c r="G57" s="115"/>
      <c r="H57" s="115"/>
      <c r="I57" s="75">
        <f>IF(C57="","",IF(ISERROR(VLOOKUP(VALUE(LEFT(C57,3)),jh_code!$A$2:$B$395,2,FALSE))=TRUE,"該当番号なし",VLOOKUP(VALUE(LEFT(C57,3)),jh_code!$A$2:$B$395,2,FALSE)))</f>
      </c>
      <c r="J57" s="75"/>
      <c r="K57" s="78"/>
      <c r="L57" s="118"/>
      <c r="M57" s="120"/>
      <c r="N57" s="82">
        <f t="shared" si="15"/>
      </c>
      <c r="O57" s="12" t="s">
        <v>765</v>
      </c>
      <c r="P57" s="13">
        <f t="shared" si="16"/>
      </c>
      <c r="Q57" s="40">
        <f t="shared" si="18"/>
      </c>
      <c r="R57" s="29">
        <f t="shared" si="19"/>
      </c>
      <c r="S57" s="30">
        <f t="shared" si="20"/>
      </c>
      <c r="T57" s="30">
        <f t="shared" si="21"/>
      </c>
      <c r="U57" s="21">
        <f t="shared" si="22"/>
      </c>
      <c r="V57" s="21">
        <f t="shared" si="23"/>
      </c>
      <c r="W57" s="21">
        <f t="shared" si="24"/>
      </c>
      <c r="X57" s="31">
        <f t="shared" si="25"/>
      </c>
      <c r="Y57" s="271">
        <f t="shared" si="17"/>
      </c>
      <c r="Z57" s="88">
        <f t="shared" si="10"/>
        <v>7</v>
      </c>
      <c r="AA57" s="88">
        <v>4</v>
      </c>
    </row>
    <row r="58" spans="1:27" ht="18" customHeight="1">
      <c r="A58" s="57" t="s">
        <v>761</v>
      </c>
      <c r="B58" s="263">
        <f t="shared" si="14"/>
        <v>3</v>
      </c>
      <c r="C58" s="114"/>
      <c r="D58" s="114"/>
      <c r="E58" s="114"/>
      <c r="F58" s="114"/>
      <c r="G58" s="114"/>
      <c r="H58" s="114"/>
      <c r="I58" s="74">
        <f>IF(C58="","",IF(ISERROR(VLOOKUP(VALUE(LEFT(C58,3)),jh_code!$A$2:$B$395,2,FALSE))=TRUE,"該当番号なし",VLOOKUP(VALUE(LEFT(C58,3)),jh_code!$A$2:$B$395,2,FALSE)))</f>
      </c>
      <c r="J58" s="74"/>
      <c r="K58" s="150"/>
      <c r="L58" s="117"/>
      <c r="M58" s="119"/>
      <c r="N58" s="80">
        <f t="shared" si="15"/>
      </c>
      <c r="O58" s="12" t="s">
        <v>763</v>
      </c>
      <c r="P58" s="13">
        <f t="shared" si="16"/>
      </c>
      <c r="Q58" s="40">
        <f t="shared" si="18"/>
      </c>
      <c r="R58" s="29">
        <f t="shared" si="19"/>
      </c>
      <c r="S58" s="30">
        <f t="shared" si="20"/>
      </c>
      <c r="T58" s="30">
        <f t="shared" si="21"/>
      </c>
      <c r="U58" s="21">
        <f t="shared" si="22"/>
      </c>
      <c r="V58" s="21">
        <f t="shared" si="23"/>
      </c>
      <c r="W58" s="21">
        <f t="shared" si="24"/>
      </c>
      <c r="X58" s="31">
        <f t="shared" si="25"/>
      </c>
      <c r="Y58" s="271">
        <f t="shared" si="17"/>
      </c>
      <c r="Z58" s="88">
        <f t="shared" si="10"/>
        <v>3</v>
      </c>
      <c r="AA58" s="88">
        <v>0</v>
      </c>
    </row>
    <row r="59" spans="1:27" ht="18" customHeight="1">
      <c r="A59" s="222" t="s">
        <v>737</v>
      </c>
      <c r="B59" s="268">
        <f t="shared" si="14"/>
        <v>6</v>
      </c>
      <c r="C59" s="227"/>
      <c r="D59" s="227"/>
      <c r="E59" s="227"/>
      <c r="F59" s="227"/>
      <c r="G59" s="227"/>
      <c r="H59" s="227"/>
      <c r="I59" s="74">
        <f>IF(C59="","",IF(ISERROR(VLOOKUP(VALUE(LEFT(C59,3)),jh_code!$A$2:$B$395,2,FALSE))=TRUE,"該当番号なし",VLOOKUP(VALUE(LEFT(C59,3)),jh_code!$A$2:$B$395,2,FALSE)))</f>
      </c>
      <c r="J59" s="228"/>
      <c r="K59" s="233"/>
      <c r="L59" s="229"/>
      <c r="M59" s="230"/>
      <c r="N59" s="223"/>
      <c r="O59" s="12" t="s">
        <v>775</v>
      </c>
      <c r="P59" s="13">
        <f t="shared" si="16"/>
      </c>
      <c r="Q59" s="40">
        <f t="shared" si="18"/>
      </c>
      <c r="R59" s="29">
        <f t="shared" si="19"/>
      </c>
      <c r="S59" s="30">
        <f t="shared" si="20"/>
      </c>
      <c r="T59" s="30">
        <f t="shared" si="21"/>
      </c>
      <c r="U59" s="21">
        <f t="shared" si="22"/>
      </c>
      <c r="V59" s="21">
        <f t="shared" si="23"/>
      </c>
      <c r="W59" s="21">
        <f t="shared" si="24"/>
      </c>
      <c r="X59" s="31">
        <f t="shared" si="25"/>
      </c>
      <c r="Y59" s="271">
        <f t="shared" si="17"/>
      </c>
      <c r="Z59" s="88">
        <f t="shared" si="10"/>
        <v>6</v>
      </c>
      <c r="AA59" s="88">
        <v>3</v>
      </c>
    </row>
    <row r="60" spans="1:27" ht="18" customHeight="1">
      <c r="A60" s="58" t="s">
        <v>761</v>
      </c>
      <c r="B60" s="266">
        <f t="shared" si="14"/>
        <v>9</v>
      </c>
      <c r="C60" s="115"/>
      <c r="D60" s="115"/>
      <c r="E60" s="115"/>
      <c r="F60" s="115"/>
      <c r="G60" s="115"/>
      <c r="H60" s="115"/>
      <c r="I60" s="75">
        <f>IF(C60="","",IF(ISERROR(VLOOKUP(VALUE(LEFT(C60,3)),jh_code!$A$2:$B$395,2,FALSE))=TRUE,"該当番号なし",VLOOKUP(VALUE(LEFT(C60,3)),jh_code!$A$2:$B$395,2,FALSE)))</f>
      </c>
      <c r="J60" s="75"/>
      <c r="K60" s="151"/>
      <c r="L60" s="118"/>
      <c r="M60" s="120"/>
      <c r="N60" s="82">
        <f t="shared" si="15"/>
      </c>
      <c r="O60" s="12" t="s">
        <v>763</v>
      </c>
      <c r="P60" s="13">
        <f t="shared" si="16"/>
      </c>
      <c r="Q60" s="40">
        <f t="shared" si="18"/>
      </c>
      <c r="R60" s="29">
        <f t="shared" si="19"/>
      </c>
      <c r="S60" s="30">
        <f t="shared" si="20"/>
      </c>
      <c r="T60" s="30">
        <f t="shared" si="21"/>
      </c>
      <c r="U60" s="21">
        <f t="shared" si="22"/>
      </c>
      <c r="V60" s="21">
        <f t="shared" si="23"/>
      </c>
      <c r="W60" s="21">
        <f t="shared" si="24"/>
      </c>
      <c r="X60" s="31">
        <f t="shared" si="25"/>
      </c>
      <c r="Y60" s="271">
        <f t="shared" si="17"/>
      </c>
      <c r="Z60" s="88">
        <f t="shared" si="10"/>
        <v>9</v>
      </c>
      <c r="AA60" s="88">
        <v>6</v>
      </c>
    </row>
    <row r="61" spans="1:27" ht="18" customHeight="1">
      <c r="A61" s="57" t="s">
        <v>762</v>
      </c>
      <c r="B61" s="263">
        <f t="shared" si="14"/>
        <v>4</v>
      </c>
      <c r="C61" s="114"/>
      <c r="D61" s="114"/>
      <c r="E61" s="114"/>
      <c r="F61" s="114"/>
      <c r="G61" s="114"/>
      <c r="H61" s="114"/>
      <c r="I61" s="74">
        <f>IF(C61="","",IF(ISERROR(VLOOKUP(VALUE(LEFT(C61,3)),jh_code!$A$2:$B$395,2,FALSE))=TRUE,"該当番号なし",VLOOKUP(VALUE(LEFT(C61,3)),jh_code!$A$2:$B$395,2,FALSE)))</f>
      </c>
      <c r="J61" s="74"/>
      <c r="K61" s="77"/>
      <c r="L61" s="117"/>
      <c r="M61" s="119"/>
      <c r="N61" s="80">
        <f t="shared" si="15"/>
      </c>
      <c r="O61" s="12" t="s">
        <v>766</v>
      </c>
      <c r="P61" s="13">
        <f t="shared" si="16"/>
      </c>
      <c r="Q61" s="40">
        <f t="shared" si="18"/>
      </c>
      <c r="R61" s="29">
        <f t="shared" si="19"/>
      </c>
      <c r="S61" s="30">
        <f t="shared" si="20"/>
      </c>
      <c r="T61" s="30">
        <f t="shared" si="21"/>
      </c>
      <c r="U61" s="21">
        <f t="shared" si="22"/>
      </c>
      <c r="V61" s="21">
        <f t="shared" si="23"/>
      </c>
      <c r="W61" s="21">
        <f t="shared" si="24"/>
      </c>
      <c r="X61" s="31">
        <f t="shared" si="25"/>
      </c>
      <c r="Y61" s="271">
        <f t="shared" si="17"/>
      </c>
      <c r="Z61" s="88">
        <f t="shared" si="10"/>
        <v>4</v>
      </c>
      <c r="AA61" s="88">
        <v>1</v>
      </c>
    </row>
    <row r="62" spans="1:27" ht="18" customHeight="1">
      <c r="A62" s="58" t="s">
        <v>762</v>
      </c>
      <c r="B62" s="266">
        <f t="shared" si="14"/>
        <v>7</v>
      </c>
      <c r="C62" s="115"/>
      <c r="D62" s="115"/>
      <c r="E62" s="115"/>
      <c r="F62" s="115"/>
      <c r="G62" s="115"/>
      <c r="H62" s="115"/>
      <c r="I62" s="75">
        <f>IF(C62="","",IF(ISERROR(VLOOKUP(VALUE(LEFT(C62,3)),jh_code!$A$2:$B$395,2,FALSE))=TRUE,"該当番号なし",VLOOKUP(VALUE(LEFT(C62,3)),jh_code!$A$2:$B$395,2,FALSE)))</f>
      </c>
      <c r="J62" s="75"/>
      <c r="K62" s="78"/>
      <c r="L62" s="118"/>
      <c r="M62" s="120"/>
      <c r="N62" s="82">
        <f t="shared" si="15"/>
      </c>
      <c r="O62" s="12" t="s">
        <v>766</v>
      </c>
      <c r="P62" s="13">
        <f t="shared" si="16"/>
      </c>
      <c r="Q62" s="40">
        <f t="shared" si="18"/>
      </c>
      <c r="R62" s="29">
        <f t="shared" si="19"/>
      </c>
      <c r="S62" s="30">
        <f t="shared" si="20"/>
      </c>
      <c r="T62" s="30">
        <f t="shared" si="21"/>
      </c>
      <c r="U62" s="21">
        <f t="shared" si="22"/>
      </c>
      <c r="V62" s="21">
        <f t="shared" si="23"/>
      </c>
      <c r="W62" s="21">
        <f t="shared" si="24"/>
      </c>
      <c r="X62" s="31">
        <f t="shared" si="25"/>
      </c>
      <c r="Y62" s="272">
        <f t="shared" si="17"/>
      </c>
      <c r="Z62" s="88">
        <f t="shared" si="10"/>
        <v>7</v>
      </c>
      <c r="AA62" s="88">
        <v>4</v>
      </c>
    </row>
    <row r="63" spans="1:27" ht="18" customHeight="1">
      <c r="A63" s="57" t="s">
        <v>758</v>
      </c>
      <c r="B63" s="263">
        <f t="shared" si="14"/>
        <v>3</v>
      </c>
      <c r="C63" s="114"/>
      <c r="D63" s="114"/>
      <c r="E63" s="114"/>
      <c r="F63" s="114"/>
      <c r="G63" s="114"/>
      <c r="H63" s="114"/>
      <c r="I63" s="74">
        <f>IF(C63="","",IF(ISERROR(VLOOKUP(VALUE(LEFT(C63,3)),jh_code!$A$2:$B$395,2,FALSE))=TRUE,"該当番号なし",VLOOKUP(VALUE(LEFT(C63,3)),jh_code!$A$2:$B$395,2,FALSE)))</f>
      </c>
      <c r="J63" s="74"/>
      <c r="K63" s="77"/>
      <c r="L63" s="117"/>
      <c r="M63" s="119"/>
      <c r="N63" s="80">
        <f t="shared" si="15"/>
      </c>
      <c r="O63" s="12" t="s">
        <v>718</v>
      </c>
      <c r="P63" s="13">
        <f aca="true" t="shared" si="26" ref="P63:P70">IF(D63="","","0"&amp;RIGHT(FIXED(L63/100,2),2)&amp;RIGHT(FIXED(M63/100,2),2))</f>
      </c>
      <c r="Q63" s="40">
        <f t="shared" si="18"/>
      </c>
      <c r="R63" s="29">
        <f t="shared" si="19"/>
      </c>
      <c r="S63" s="30">
        <f t="shared" si="20"/>
      </c>
      <c r="T63" s="30">
        <f t="shared" si="21"/>
      </c>
      <c r="U63" s="21">
        <f t="shared" si="22"/>
      </c>
      <c r="V63" s="21">
        <f t="shared" si="23"/>
      </c>
      <c r="W63" s="21">
        <f t="shared" si="24"/>
      </c>
      <c r="X63" s="31">
        <f t="shared" si="25"/>
      </c>
      <c r="Y63" s="272">
        <f t="shared" si="17"/>
      </c>
      <c r="Z63" s="88">
        <f t="shared" si="10"/>
        <v>3</v>
      </c>
      <c r="AA63" s="88">
        <v>0</v>
      </c>
    </row>
    <row r="64" spans="1:27" ht="18" customHeight="1">
      <c r="A64" s="58" t="s">
        <v>758</v>
      </c>
      <c r="B64" s="266">
        <f t="shared" si="14"/>
        <v>6</v>
      </c>
      <c r="C64" s="115"/>
      <c r="D64" s="115"/>
      <c r="E64" s="115"/>
      <c r="F64" s="115"/>
      <c r="G64" s="115"/>
      <c r="H64" s="115"/>
      <c r="I64" s="75">
        <f>IF(C64="","",IF(ISERROR(VLOOKUP(VALUE(LEFT(C64,3)),jh_code!$A$2:$B$395,2,FALSE))=TRUE,"該当番号なし",VLOOKUP(VALUE(LEFT(C64,3)),jh_code!$A$2:$B$395,2,FALSE)))</f>
      </c>
      <c r="J64" s="75"/>
      <c r="K64" s="78"/>
      <c r="L64" s="118"/>
      <c r="M64" s="120"/>
      <c r="N64" s="82">
        <f t="shared" si="15"/>
      </c>
      <c r="O64" s="12" t="s">
        <v>718</v>
      </c>
      <c r="P64" s="13">
        <f t="shared" si="26"/>
      </c>
      <c r="Q64" s="40">
        <f t="shared" si="18"/>
      </c>
      <c r="R64" s="29">
        <f t="shared" si="19"/>
      </c>
      <c r="S64" s="30">
        <f t="shared" si="20"/>
      </c>
      <c r="T64" s="30">
        <f t="shared" si="21"/>
      </c>
      <c r="U64" s="21">
        <f t="shared" si="22"/>
      </c>
      <c r="V64" s="21">
        <f t="shared" si="23"/>
      </c>
      <c r="W64" s="21">
        <f t="shared" si="24"/>
      </c>
      <c r="X64" s="31">
        <f t="shared" si="25"/>
      </c>
      <c r="Y64" s="273">
        <f t="shared" si="17"/>
      </c>
      <c r="Z64" s="88">
        <f t="shared" si="10"/>
        <v>6</v>
      </c>
      <c r="AA64" s="88">
        <v>3</v>
      </c>
    </row>
    <row r="65" spans="1:27" ht="18" customHeight="1">
      <c r="A65" s="57" t="s">
        <v>740</v>
      </c>
      <c r="B65" s="263">
        <f t="shared" si="14"/>
        <v>3</v>
      </c>
      <c r="C65" s="215"/>
      <c r="D65" s="215"/>
      <c r="E65" s="215"/>
      <c r="F65" s="215"/>
      <c r="G65" s="215"/>
      <c r="H65" s="215"/>
      <c r="I65" s="198">
        <f>IF(C65="","",IF(ISERROR(VLOOKUP(VALUE(LEFT(C65,3)),jh_code!$A$2:$B$395,2,FALSE))=TRUE,"該当番号なし",VLOOKUP(VALUE(LEFT(C65,3)),jh_code!$A$2:$B$395,2,FALSE)))</f>
      </c>
      <c r="J65" s="198"/>
      <c r="K65" s="148"/>
      <c r="L65" s="199"/>
      <c r="M65" s="200"/>
      <c r="N65" s="80">
        <f t="shared" si="15"/>
      </c>
      <c r="O65" s="12" t="s">
        <v>767</v>
      </c>
      <c r="P65" s="13">
        <f t="shared" si="26"/>
      </c>
      <c r="Q65" s="40">
        <f t="shared" si="18"/>
      </c>
      <c r="R65" s="29">
        <f t="shared" si="19"/>
      </c>
      <c r="S65" s="30">
        <f t="shared" si="20"/>
      </c>
      <c r="T65" s="30">
        <f t="shared" si="21"/>
      </c>
      <c r="U65" s="21">
        <f t="shared" si="22"/>
      </c>
      <c r="V65" s="21">
        <f t="shared" si="23"/>
      </c>
      <c r="W65" s="21">
        <f t="shared" si="24"/>
      </c>
      <c r="X65" s="31">
        <f t="shared" si="25"/>
      </c>
      <c r="Y65" s="271">
        <f t="shared" si="17"/>
      </c>
      <c r="Z65" s="88">
        <f t="shared" si="10"/>
        <v>3</v>
      </c>
      <c r="AA65" s="88">
        <v>0</v>
      </c>
    </row>
    <row r="66" spans="1:27" ht="18" customHeight="1">
      <c r="A66" s="58" t="s">
        <v>740</v>
      </c>
      <c r="B66" s="266">
        <f t="shared" si="14"/>
        <v>6</v>
      </c>
      <c r="C66" s="201"/>
      <c r="D66" s="201"/>
      <c r="E66" s="201"/>
      <c r="F66" s="201"/>
      <c r="G66" s="201"/>
      <c r="H66" s="201"/>
      <c r="I66" s="202">
        <f>IF(C66="","",IF(ISERROR(VLOOKUP(VALUE(LEFT(C66,3)),jh_code!$A$2:$B$395,2,FALSE))=TRUE,"該当番号なし",VLOOKUP(VALUE(LEFT(C66,3)),jh_code!$A$2:$B$395,2,FALSE)))</f>
      </c>
      <c r="J66" s="202"/>
      <c r="K66" s="149"/>
      <c r="L66" s="203"/>
      <c r="M66" s="204"/>
      <c r="N66" s="82">
        <f t="shared" si="15"/>
      </c>
      <c r="O66" s="12" t="s">
        <v>421</v>
      </c>
      <c r="P66" s="13">
        <f t="shared" si="26"/>
      </c>
      <c r="Q66" s="40">
        <f t="shared" si="18"/>
      </c>
      <c r="R66" s="29">
        <f t="shared" si="19"/>
      </c>
      <c r="S66" s="30">
        <f t="shared" si="20"/>
      </c>
      <c r="T66" s="30">
        <f t="shared" si="21"/>
      </c>
      <c r="U66" s="21">
        <f t="shared" si="22"/>
      </c>
      <c r="V66" s="21">
        <f t="shared" si="23"/>
      </c>
      <c r="W66" s="21">
        <f t="shared" si="24"/>
      </c>
      <c r="X66" s="31">
        <f t="shared" si="25"/>
      </c>
      <c r="Y66" s="271">
        <f t="shared" si="17"/>
      </c>
      <c r="Z66" s="88">
        <f t="shared" si="10"/>
        <v>6</v>
      </c>
      <c r="AA66" s="88">
        <v>3</v>
      </c>
    </row>
    <row r="67" spans="1:27" ht="18" customHeight="1">
      <c r="A67" s="57" t="s">
        <v>5</v>
      </c>
      <c r="B67" s="263">
        <f t="shared" si="14"/>
        <v>3</v>
      </c>
      <c r="C67" s="114"/>
      <c r="D67" s="114"/>
      <c r="E67" s="114"/>
      <c r="F67" s="114"/>
      <c r="G67" s="114"/>
      <c r="H67" s="114"/>
      <c r="I67" s="74">
        <f>IF(C67="","",IF(ISERROR(VLOOKUP(VALUE(LEFT(C67,3)),jh_code!$A$2:$B$395,2,FALSE))=TRUE,"該当番号なし",VLOOKUP(VALUE(LEFT(C67,3)),jh_code!$A$2:$B$395,2,FALSE)))</f>
      </c>
      <c r="J67" s="74"/>
      <c r="K67" s="77"/>
      <c r="L67" s="117"/>
      <c r="M67" s="119"/>
      <c r="N67" s="80">
        <f aca="true" t="shared" si="27" ref="N67:N73">IF(R67="","",COUNTIF($R$54:$R$76,R67))</f>
      </c>
      <c r="O67" s="12" t="s">
        <v>768</v>
      </c>
      <c r="P67" s="13">
        <f t="shared" si="26"/>
      </c>
      <c r="Q67" s="40">
        <f t="shared" si="18"/>
      </c>
      <c r="R67" s="29">
        <f t="shared" si="19"/>
      </c>
      <c r="S67" s="30">
        <f t="shared" si="20"/>
      </c>
      <c r="T67" s="30">
        <f t="shared" si="21"/>
      </c>
      <c r="U67" s="21">
        <f t="shared" si="22"/>
      </c>
      <c r="V67" s="21">
        <f t="shared" si="23"/>
      </c>
      <c r="W67" s="21">
        <f t="shared" si="24"/>
      </c>
      <c r="X67" s="31">
        <f t="shared" si="25"/>
      </c>
      <c r="Y67" s="271">
        <f t="shared" si="17"/>
      </c>
      <c r="Z67" s="88">
        <f t="shared" si="10"/>
        <v>3</v>
      </c>
      <c r="AA67" s="88">
        <v>0</v>
      </c>
    </row>
    <row r="68" spans="1:27" ht="18" customHeight="1">
      <c r="A68" s="58" t="s">
        <v>5</v>
      </c>
      <c r="B68" s="266">
        <f t="shared" si="14"/>
        <v>6</v>
      </c>
      <c r="C68" s="115"/>
      <c r="D68" s="115"/>
      <c r="E68" s="115"/>
      <c r="F68" s="115"/>
      <c r="G68" s="115"/>
      <c r="H68" s="115"/>
      <c r="I68" s="75">
        <f>IF(C68="","",IF(ISERROR(VLOOKUP(VALUE(LEFT(C68,3)),jh_code!$A$2:$B$395,2,FALSE))=TRUE,"該当番号なし",VLOOKUP(VALUE(LEFT(C68,3)),jh_code!$A$2:$B$395,2,FALSE)))</f>
      </c>
      <c r="J68" s="75"/>
      <c r="K68" s="78"/>
      <c r="L68" s="118"/>
      <c r="M68" s="120"/>
      <c r="N68" s="82">
        <f t="shared" si="27"/>
      </c>
      <c r="O68" s="12" t="s">
        <v>768</v>
      </c>
      <c r="P68" s="13">
        <f t="shared" si="26"/>
      </c>
      <c r="Q68" s="40">
        <f t="shared" si="18"/>
      </c>
      <c r="R68" s="29">
        <f t="shared" si="19"/>
      </c>
      <c r="S68" s="30">
        <f t="shared" si="20"/>
      </c>
      <c r="T68" s="30">
        <f t="shared" si="21"/>
      </c>
      <c r="U68" s="21">
        <f t="shared" si="22"/>
      </c>
      <c r="V68" s="21">
        <f t="shared" si="23"/>
      </c>
      <c r="W68" s="21">
        <f t="shared" si="24"/>
      </c>
      <c r="X68" s="31">
        <f t="shared" si="25"/>
      </c>
      <c r="Y68" s="271">
        <f t="shared" si="17"/>
      </c>
      <c r="Z68" s="88">
        <f t="shared" si="10"/>
        <v>6</v>
      </c>
      <c r="AA68" s="88">
        <v>3</v>
      </c>
    </row>
    <row r="69" spans="1:27" ht="18" customHeight="1">
      <c r="A69" s="57" t="s">
        <v>742</v>
      </c>
      <c r="B69" s="263">
        <f t="shared" si="14"/>
        <v>3</v>
      </c>
      <c r="C69" s="122"/>
      <c r="D69" s="122"/>
      <c r="E69" s="122"/>
      <c r="F69" s="122"/>
      <c r="G69" s="122"/>
      <c r="H69" s="122"/>
      <c r="I69" s="198">
        <f>IF(C69="","",IF(ISERROR(VLOOKUP(VALUE(LEFT(C69,3)),jh_code!$A$2:$B$395,2,FALSE))=TRUE,"該当番号なし",VLOOKUP(VALUE(LEFT(C69,3)),jh_code!$A$2:$B$395,2,FALSE)))</f>
      </c>
      <c r="J69" s="198"/>
      <c r="K69" s="148"/>
      <c r="L69" s="199"/>
      <c r="M69" s="200"/>
      <c r="N69" s="80">
        <f t="shared" si="27"/>
      </c>
      <c r="O69" s="12" t="s">
        <v>769</v>
      </c>
      <c r="P69" s="13">
        <f t="shared" si="26"/>
      </c>
      <c r="Q69" s="40">
        <f t="shared" si="18"/>
      </c>
      <c r="R69" s="29">
        <f t="shared" si="19"/>
      </c>
      <c r="S69" s="30">
        <f t="shared" si="20"/>
      </c>
      <c r="T69" s="30">
        <f t="shared" si="21"/>
      </c>
      <c r="U69" s="21">
        <f t="shared" si="22"/>
      </c>
      <c r="V69" s="21">
        <f t="shared" si="23"/>
      </c>
      <c r="W69" s="21">
        <f t="shared" si="24"/>
      </c>
      <c r="X69" s="31">
        <f t="shared" si="25"/>
      </c>
      <c r="Y69" s="271">
        <f t="shared" si="17"/>
      </c>
      <c r="Z69" s="88">
        <f t="shared" si="10"/>
        <v>3</v>
      </c>
      <c r="AA69" s="88">
        <v>0</v>
      </c>
    </row>
    <row r="70" spans="1:27" ht="18" customHeight="1">
      <c r="A70" s="58" t="s">
        <v>742</v>
      </c>
      <c r="B70" s="266">
        <f t="shared" si="14"/>
        <v>6</v>
      </c>
      <c r="C70" s="201"/>
      <c r="D70" s="201"/>
      <c r="E70" s="201"/>
      <c r="F70" s="201"/>
      <c r="G70" s="201"/>
      <c r="H70" s="201"/>
      <c r="I70" s="202">
        <f>IF(C70="","",IF(ISERROR(VLOOKUP(VALUE(LEFT(C70,3)),jh_code!$A$2:$B$395,2,FALSE))=TRUE,"該当番号なし",VLOOKUP(VALUE(LEFT(C70,3)),jh_code!$A$2:$B$395,2,FALSE)))</f>
      </c>
      <c r="J70" s="202"/>
      <c r="K70" s="149"/>
      <c r="L70" s="203"/>
      <c r="M70" s="204"/>
      <c r="N70" s="82">
        <f t="shared" si="27"/>
      </c>
      <c r="O70" s="12" t="s">
        <v>769</v>
      </c>
      <c r="P70" s="13">
        <f t="shared" si="26"/>
      </c>
      <c r="Q70" s="40">
        <f t="shared" si="18"/>
      </c>
      <c r="R70" s="29">
        <f t="shared" si="19"/>
      </c>
      <c r="S70" s="30">
        <f t="shared" si="20"/>
      </c>
      <c r="T70" s="30">
        <f t="shared" si="21"/>
      </c>
      <c r="U70" s="21">
        <f t="shared" si="22"/>
      </c>
      <c r="V70" s="21">
        <f t="shared" si="23"/>
      </c>
      <c r="W70" s="21">
        <f t="shared" si="24"/>
      </c>
      <c r="X70" s="34">
        <f t="shared" si="25"/>
      </c>
      <c r="Y70" s="243">
        <f t="shared" si="17"/>
      </c>
      <c r="Z70" s="88">
        <f t="shared" si="10"/>
        <v>6</v>
      </c>
      <c r="AA70" s="88">
        <v>3</v>
      </c>
    </row>
    <row r="71" spans="1:23" ht="18" customHeight="1">
      <c r="A71" s="57" t="s">
        <v>407</v>
      </c>
      <c r="B71" s="263"/>
      <c r="C71" s="114"/>
      <c r="D71" s="114"/>
      <c r="E71" s="114"/>
      <c r="F71" s="114"/>
      <c r="G71" s="114"/>
      <c r="H71" s="114"/>
      <c r="I71" s="74">
        <f>IF(C71="","",IF(ISERROR(VLOOKUP(VALUE(LEFT(C71,3)),jh_code!$A$2:$B$395,2,FALSE))=TRUE,"該当番号なし",VLOOKUP(VALUE(LEFT(C71,3)),jh_code!$A$2:$B$395,2,FALSE)))</f>
      </c>
      <c r="J71" s="74"/>
      <c r="K71" s="77"/>
      <c r="L71" s="106"/>
      <c r="M71" s="107"/>
      <c r="N71" s="80">
        <f t="shared" si="27"/>
      </c>
      <c r="O71" s="12"/>
      <c r="P71" s="206" t="e">
        <f>VALUE(K71&amp;L71&amp;M71)</f>
        <v>#VALUE!</v>
      </c>
      <c r="Q71" s="40">
        <f t="shared" si="18"/>
      </c>
      <c r="R71" s="29">
        <f t="shared" si="19"/>
      </c>
      <c r="S71" s="30">
        <f t="shared" si="20"/>
      </c>
      <c r="T71" s="30">
        <f t="shared" si="21"/>
      </c>
      <c r="U71" s="21">
        <f t="shared" si="22"/>
      </c>
      <c r="V71" s="21">
        <f t="shared" si="23"/>
      </c>
      <c r="W71" s="277">
        <f t="shared" si="24"/>
      </c>
    </row>
    <row r="72" spans="1:23" ht="18" customHeight="1">
      <c r="A72" s="59" t="s">
        <v>407</v>
      </c>
      <c r="B72" s="264"/>
      <c r="C72" s="116"/>
      <c r="D72" s="116"/>
      <c r="E72" s="116"/>
      <c r="F72" s="116"/>
      <c r="G72" s="116"/>
      <c r="H72" s="116"/>
      <c r="I72" s="76">
        <f>IF(C72="","",IF(ISERROR(VLOOKUP(VALUE(LEFT(C72,3)),jh_code!$A$2:$B$395,2,FALSE))=TRUE,"該当番号なし",VLOOKUP(VALUE(LEFT(C72,3)),jh_code!$A$2:$B$395,2,FALSE)))</f>
      </c>
      <c r="J72" s="76"/>
      <c r="K72" s="79"/>
      <c r="L72" s="79"/>
      <c r="M72" s="81"/>
      <c r="N72" s="81">
        <f t="shared" si="27"/>
      </c>
      <c r="O72" s="12"/>
      <c r="P72" s="13"/>
      <c r="Q72" s="40">
        <f t="shared" si="18"/>
      </c>
      <c r="R72" s="29">
        <f t="shared" si="19"/>
      </c>
      <c r="S72" s="30">
        <f t="shared" si="20"/>
      </c>
      <c r="T72" s="30">
        <f t="shared" si="21"/>
      </c>
      <c r="U72" s="21">
        <f t="shared" si="22"/>
      </c>
      <c r="V72" s="21">
        <f t="shared" si="23"/>
      </c>
      <c r="W72" s="277">
        <f t="shared" si="24"/>
      </c>
    </row>
    <row r="73" spans="1:23" ht="18" customHeight="1">
      <c r="A73" s="59" t="s">
        <v>407</v>
      </c>
      <c r="B73" s="264"/>
      <c r="C73" s="116"/>
      <c r="D73" s="116"/>
      <c r="E73" s="116"/>
      <c r="F73" s="116"/>
      <c r="G73" s="116"/>
      <c r="H73" s="116"/>
      <c r="I73" s="76">
        <f>IF(C73="","",IF(ISERROR(VLOOKUP(VALUE(LEFT(C73,3)),jh_code!$A$2:$B$395,2,FALSE))=TRUE,"該当番号なし",VLOOKUP(VALUE(LEFT(C73,3)),jh_code!$A$2:$B$395,2,FALSE)))</f>
      </c>
      <c r="J73" s="76"/>
      <c r="K73" s="79"/>
      <c r="L73" s="79"/>
      <c r="M73" s="81"/>
      <c r="N73" s="81">
        <f t="shared" si="27"/>
      </c>
      <c r="O73" s="12"/>
      <c r="P73" s="13"/>
      <c r="Q73" s="40">
        <f t="shared" si="18"/>
      </c>
      <c r="R73" s="29">
        <f t="shared" si="19"/>
      </c>
      <c r="S73" s="30">
        <f t="shared" si="20"/>
      </c>
      <c r="T73" s="30">
        <f t="shared" si="21"/>
      </c>
      <c r="U73" s="21">
        <f t="shared" si="22"/>
      </c>
      <c r="V73" s="21">
        <f t="shared" si="23"/>
      </c>
      <c r="W73" s="277">
        <f t="shared" si="24"/>
      </c>
    </row>
    <row r="74" spans="1:23" ht="18" customHeight="1">
      <c r="A74" s="221" t="s">
        <v>672</v>
      </c>
      <c r="B74" s="265"/>
      <c r="C74" s="215"/>
      <c r="D74" s="215"/>
      <c r="E74" s="215"/>
      <c r="F74" s="215"/>
      <c r="G74" s="215"/>
      <c r="H74" s="215"/>
      <c r="I74" s="224">
        <f>IF(C74="","",IF(ISERROR(VLOOKUP(VALUE(LEFT(C74,3)),jh_code!$A$2:$B$395,2,FALSE))=TRUE,"該当番号なし",VLOOKUP(VALUE(LEFT(C74,3)),jh_code!$A$2:$B$395,2,FALSE)))</f>
      </c>
      <c r="J74" s="224"/>
      <c r="K74" s="225"/>
      <c r="L74" s="225"/>
      <c r="M74" s="226"/>
      <c r="N74" s="226">
        <f t="shared" si="15"/>
      </c>
      <c r="O74" s="12"/>
      <c r="P74" s="13"/>
      <c r="Q74" s="234">
        <f t="shared" si="18"/>
      </c>
      <c r="R74" s="235">
        <f t="shared" si="19"/>
      </c>
      <c r="S74" s="236">
        <f t="shared" si="20"/>
      </c>
      <c r="T74" s="236">
        <f t="shared" si="21"/>
      </c>
      <c r="U74" s="237">
        <f t="shared" si="22"/>
      </c>
      <c r="V74" s="237">
        <f t="shared" si="23"/>
      </c>
      <c r="W74" s="278">
        <f t="shared" si="24"/>
      </c>
    </row>
    <row r="75" spans="1:23" ht="18" customHeight="1">
      <c r="A75" s="59" t="s">
        <v>672</v>
      </c>
      <c r="B75" s="264"/>
      <c r="C75" s="116"/>
      <c r="D75" s="116"/>
      <c r="E75" s="116"/>
      <c r="F75" s="116"/>
      <c r="G75" s="116"/>
      <c r="H75" s="116"/>
      <c r="I75" s="76">
        <f>IF(C75="","",IF(ISERROR(VLOOKUP(VALUE(LEFT(C75,3)),jh_code!$A$2:$B$395,2,FALSE))=TRUE,"該当番号なし",VLOOKUP(VALUE(LEFT(C75,3)),jh_code!$A$2:$B$395,2,FALSE)))</f>
      </c>
      <c r="J75" s="76"/>
      <c r="K75" s="79"/>
      <c r="L75" s="79"/>
      <c r="M75" s="81"/>
      <c r="N75" s="81">
        <f t="shared" si="15"/>
      </c>
      <c r="O75" s="12"/>
      <c r="P75" s="13"/>
      <c r="Q75" s="40">
        <f t="shared" si="18"/>
      </c>
      <c r="R75" s="29">
        <f t="shared" si="19"/>
      </c>
      <c r="S75" s="30">
        <f t="shared" si="20"/>
      </c>
      <c r="T75" s="30">
        <f t="shared" si="21"/>
      </c>
      <c r="U75" s="21">
        <f t="shared" si="22"/>
      </c>
      <c r="V75" s="21">
        <f t="shared" si="23"/>
      </c>
      <c r="W75" s="277">
        <f t="shared" si="24"/>
      </c>
    </row>
    <row r="76" spans="1:23" ht="18" customHeight="1">
      <c r="A76" s="58" t="s">
        <v>672</v>
      </c>
      <c r="B76" s="266"/>
      <c r="C76" s="115"/>
      <c r="D76" s="115"/>
      <c r="E76" s="115"/>
      <c r="F76" s="115"/>
      <c r="G76" s="115"/>
      <c r="H76" s="115"/>
      <c r="I76" s="75">
        <f>IF(C76="","",IF(ISERROR(VLOOKUP(VALUE(LEFT(C76,3)),jh_code!$A$2:$B$395,2,FALSE))=TRUE,"該当番号なし",VLOOKUP(VALUE(LEFT(C76,3)),jh_code!$A$2:$B$395,2,FALSE)))</f>
      </c>
      <c r="J76" s="75"/>
      <c r="K76" s="78"/>
      <c r="L76" s="78"/>
      <c r="M76" s="82"/>
      <c r="N76" s="82">
        <f t="shared" si="15"/>
      </c>
      <c r="O76" s="12"/>
      <c r="P76" s="13"/>
      <c r="Q76" s="41">
        <f t="shared" si="18"/>
      </c>
      <c r="R76" s="32">
        <f t="shared" si="19"/>
      </c>
      <c r="S76" s="33">
        <f t="shared" si="20"/>
      </c>
      <c r="T76" s="33">
        <f t="shared" si="21"/>
      </c>
      <c r="U76" s="20">
        <f t="shared" si="22"/>
      </c>
      <c r="V76" s="20">
        <f t="shared" si="23"/>
      </c>
      <c r="W76" s="279">
        <f t="shared" si="24"/>
      </c>
    </row>
    <row r="77" spans="1:4" ht="13.5">
      <c r="A77" s="375" t="s">
        <v>757</v>
      </c>
      <c r="B77" s="375"/>
      <c r="C77" s="375"/>
      <c r="D77" s="375"/>
    </row>
    <row r="78" spans="1:14" ht="13.5">
      <c r="A78" s="376"/>
      <c r="B78" s="376"/>
      <c r="C78" s="376"/>
      <c r="D78" s="376"/>
      <c r="K78" s="377" t="s">
        <v>12</v>
      </c>
      <c r="L78" s="378"/>
      <c r="M78" s="379"/>
      <c r="N78" s="73" t="s">
        <v>454</v>
      </c>
    </row>
    <row r="79" spans="1:14" ht="18" customHeight="1">
      <c r="A79" s="71"/>
      <c r="B79" s="267"/>
      <c r="C79" s="52" t="s">
        <v>14</v>
      </c>
      <c r="D79" s="52" t="s">
        <v>8</v>
      </c>
      <c r="E79" s="52" t="s">
        <v>9</v>
      </c>
      <c r="F79" s="52" t="s">
        <v>408</v>
      </c>
      <c r="G79" s="52" t="s">
        <v>409</v>
      </c>
      <c r="H79" s="52" t="s">
        <v>10</v>
      </c>
      <c r="I79" s="52" t="s">
        <v>11</v>
      </c>
      <c r="J79" s="52"/>
      <c r="K79" s="52" t="s">
        <v>13</v>
      </c>
      <c r="L79" s="52" t="s">
        <v>410</v>
      </c>
      <c r="M79" s="72" t="s">
        <v>411</v>
      </c>
      <c r="N79" s="56" t="s">
        <v>453</v>
      </c>
    </row>
    <row r="80" spans="1:27" ht="18" customHeight="1">
      <c r="A80" s="57" t="s">
        <v>679</v>
      </c>
      <c r="B80" s="263"/>
      <c r="C80" s="114"/>
      <c r="D80" s="114"/>
      <c r="E80" s="114"/>
      <c r="F80" s="114"/>
      <c r="G80" s="114"/>
      <c r="H80" s="114"/>
      <c r="I80" s="74">
        <f>IF(C80="","",IF(ISERROR(VLOOKUP(VALUE(LEFT(C80,3)),jh_code!$H$2:$I$171,2,FALSE))=TRUE,"該当番号なし",VLOOKUP(VALUE(LEFT(C80,3)),jh_code!$H$2:$I$171,2,FALSE)))</f>
      </c>
      <c r="J80" s="74"/>
      <c r="K80" s="77"/>
      <c r="L80" s="117"/>
      <c r="M80" s="119"/>
      <c r="N80" s="83">
        <f>IF(R80="","",COUNTIF($R$80:$R$92,R80))</f>
      </c>
      <c r="O80" s="12" t="s">
        <v>753</v>
      </c>
      <c r="P80" s="13">
        <f>IF(D80="","","0"&amp;RIGHT(FIXED(K80/100,2),2)&amp;RIGHT(FIXED(L80/100,2),2)&amp;IF(LENB(M80)=1,RIGHT(FIXED(M80/10,1),1),RIGHT(FIXED(M80/100,2),2)))</f>
      </c>
      <c r="Q80" s="36">
        <f>IF(D80="","",228600000+C80)</f>
      </c>
      <c r="R80" s="37">
        <f>IF(D80="","",IF(LENB(D80)+LENB(E80)&gt;=10,D80&amp;E80,IF(LENB(D80)+LENB(E80)&gt;=8,D80&amp;"  "&amp;E80,IF(LENB(D80)+LENB(E80)&gt;=6,D80&amp;"    "&amp;E80,D80&amp;"      "&amp;E80)))&amp;IF(H80="","",IF(LENB(H80)&gt;=2,H80," "&amp;H80)))</f>
      </c>
      <c r="S80" s="38">
        <f>IF(AND(F80="",G80=""),"",F80&amp;" "&amp;G80)</f>
      </c>
      <c r="T80" s="38">
        <f>IF(D80="","",2)</f>
      </c>
      <c r="U80" s="19">
        <f>IF(D80="","",$D$8)</f>
      </c>
      <c r="V80" s="19">
        <f>IF(Q80="","",VALUE(MID(Q80,2,6)))</f>
      </c>
      <c r="W80" s="19">
        <f>IF(C80="","",VALUE(LEFT(C80,3)))</f>
      </c>
      <c r="X80" s="39">
        <f>IF(P80="","",O80&amp;" "&amp;P80)</f>
      </c>
      <c r="Y80" s="274">
        <f aca="true" t="shared" si="28" ref="Y80:Y86">IF(P80="","",100+Z80)</f>
      </c>
      <c r="Z80" s="88">
        <f aca="true" t="shared" si="29" ref="Z80:Z86">$O$8+AA80</f>
        <v>4</v>
      </c>
      <c r="AA80" s="88">
        <v>1</v>
      </c>
    </row>
    <row r="81" spans="1:27" ht="18" customHeight="1">
      <c r="A81" s="58" t="s">
        <v>679</v>
      </c>
      <c r="B81" s="266">
        <f aca="true" t="shared" si="30" ref="B81:B86">Z81</f>
        <v>7</v>
      </c>
      <c r="C81" s="115"/>
      <c r="D81" s="115"/>
      <c r="E81" s="115"/>
      <c r="F81" s="115"/>
      <c r="G81" s="115"/>
      <c r="H81" s="115"/>
      <c r="I81" s="75">
        <f>IF(C81="","",IF(ISERROR(VLOOKUP(VALUE(LEFT(C81,3)),jh_code!$H$2:$I$171,2,FALSE))=TRUE,"該当番号なし",VLOOKUP(VALUE(LEFT(C81,3)),jh_code!$H$2:$I$171,2,FALSE)))</f>
      </c>
      <c r="J81" s="75"/>
      <c r="K81" s="78"/>
      <c r="L81" s="118"/>
      <c r="M81" s="120"/>
      <c r="N81" s="82">
        <f aca="true" t="shared" si="31" ref="N81:N92">IF(R81="","",COUNTIF($R$80:$R$92,R81))</f>
      </c>
      <c r="O81" s="12" t="s">
        <v>753</v>
      </c>
      <c r="P81" s="13">
        <f>IF(D81="","","0"&amp;RIGHT(FIXED(K81/100,2),2)&amp;RIGHT(FIXED(L81/100,2),2)&amp;IF(LENB(M81)=1,RIGHT(FIXED(M81/10,1),1),RIGHT(FIXED(M81/100,2),2)))</f>
      </c>
      <c r="Q81" s="40">
        <f aca="true" t="shared" si="32" ref="Q81:Q92">IF(D81="","",228600000+C81)</f>
      </c>
      <c r="R81" s="29">
        <f aca="true" t="shared" si="33" ref="R81:R92">IF(D81="","",IF(LENB(D81)+LENB(E81)&gt;=10,D81&amp;E81,IF(LENB(D81)+LENB(E81)&gt;=8,D81&amp;"  "&amp;E81,IF(LENB(D81)+LENB(E81)&gt;=6,D81&amp;"    "&amp;E81,D81&amp;"      "&amp;E81)))&amp;IF(H81="","",IF(LENB(H81)&gt;=2,H81," "&amp;H81)))</f>
      </c>
      <c r="S81" s="30">
        <f aca="true" t="shared" si="34" ref="S81:S92">IF(AND(F81="",G81=""),"",F81&amp;" "&amp;G81)</f>
      </c>
      <c r="T81" s="30">
        <f aca="true" t="shared" si="35" ref="T81:T92">IF(D81="","",2)</f>
      </c>
      <c r="U81" s="21">
        <f aca="true" t="shared" si="36" ref="U81:U92">IF(D81="","",$D$8)</f>
      </c>
      <c r="V81" s="21">
        <f aca="true" t="shared" si="37" ref="V81:V92">IF(Q81="","",VALUE(MID(Q81,2,6)))</f>
      </c>
      <c r="W81" s="21">
        <f aca="true" t="shared" si="38" ref="W81:W92">IF(C81="","",VALUE(LEFT(C81,3)))</f>
      </c>
      <c r="X81" s="31">
        <f aca="true" t="shared" si="39" ref="X81:X86">IF(P81="","",O81&amp;" "&amp;P81)</f>
      </c>
      <c r="Y81" s="243">
        <f t="shared" si="28"/>
      </c>
      <c r="Z81" s="88">
        <f t="shared" si="29"/>
        <v>7</v>
      </c>
      <c r="AA81" s="88">
        <v>4</v>
      </c>
    </row>
    <row r="82" spans="1:27" ht="18" customHeight="1">
      <c r="A82" s="57" t="s">
        <v>737</v>
      </c>
      <c r="B82" s="263">
        <f t="shared" si="30"/>
        <v>3</v>
      </c>
      <c r="C82" s="114"/>
      <c r="D82" s="114"/>
      <c r="E82" s="114"/>
      <c r="F82" s="114"/>
      <c r="G82" s="114"/>
      <c r="H82" s="114"/>
      <c r="I82" s="74">
        <f>IF(C82="","",IF(ISERROR(VLOOKUP(VALUE(LEFT(C82,3)),jh_code!$H$2:$I$171,2,FALSE))=TRUE,"該当番号なし",VLOOKUP(VALUE(LEFT(C82,3)),jh_code!$H$2:$I$171,2,FALSE)))</f>
      </c>
      <c r="J82" s="74"/>
      <c r="K82" s="150"/>
      <c r="L82" s="117"/>
      <c r="M82" s="119"/>
      <c r="N82" s="80">
        <f t="shared" si="31"/>
      </c>
      <c r="O82" s="12" t="s">
        <v>776</v>
      </c>
      <c r="P82" s="13">
        <f>IF(D82="","","0"&amp;RIGHT(FIXED(K82/100,2),2)&amp;RIGHT(FIXED(L82/100,2),2)&amp;IF(LENB(M82)=1,RIGHT(FIXED(M82/10,1),1),RIGHT(FIXED(M82/100,2),2)))</f>
      </c>
      <c r="Q82" s="40">
        <f t="shared" si="32"/>
      </c>
      <c r="R82" s="29">
        <f t="shared" si="33"/>
      </c>
      <c r="S82" s="30">
        <f t="shared" si="34"/>
      </c>
      <c r="T82" s="30">
        <f t="shared" si="35"/>
      </c>
      <c r="U82" s="21">
        <f t="shared" si="36"/>
      </c>
      <c r="V82" s="21">
        <f t="shared" si="37"/>
      </c>
      <c r="W82" s="21">
        <f t="shared" si="38"/>
      </c>
      <c r="X82" s="31">
        <f t="shared" si="39"/>
      </c>
      <c r="Y82" s="243">
        <f t="shared" si="28"/>
      </c>
      <c r="Z82" s="88">
        <f t="shared" si="29"/>
        <v>3</v>
      </c>
      <c r="AA82" s="88">
        <v>0</v>
      </c>
    </row>
    <row r="83" spans="1:27" ht="18" customHeight="1">
      <c r="A83" s="222" t="s">
        <v>737</v>
      </c>
      <c r="B83" s="268">
        <f t="shared" si="30"/>
        <v>6</v>
      </c>
      <c r="C83" s="227"/>
      <c r="D83" s="227"/>
      <c r="E83" s="227"/>
      <c r="F83" s="227"/>
      <c r="G83" s="227"/>
      <c r="H83" s="227"/>
      <c r="I83" s="228">
        <f>IF(C83="","",IF(ISERROR(VLOOKUP(VALUE(LEFT(C83,3)),jh_code!$H$2:$I$171,2,FALSE))=TRUE,"該当番号なし",VLOOKUP(VALUE(LEFT(C83,3)),jh_code!$H$2:$I$171,2,FALSE)))</f>
      </c>
      <c r="J83" s="228"/>
      <c r="K83" s="233"/>
      <c r="L83" s="229"/>
      <c r="M83" s="230"/>
      <c r="N83" s="223">
        <f t="shared" si="31"/>
      </c>
      <c r="O83" s="12" t="s">
        <v>776</v>
      </c>
      <c r="P83" s="13">
        <f>IF(D83="","","0"&amp;RIGHT(FIXED(K83/100,2),2)&amp;RIGHT(FIXED(L83/100,2),2)&amp;IF(LENB(M83)=1,RIGHT(FIXED(M83/10,1),1),RIGHT(FIXED(M83/100,2),2)))</f>
      </c>
      <c r="Q83" s="40">
        <f t="shared" si="32"/>
      </c>
      <c r="R83" s="29">
        <f t="shared" si="33"/>
      </c>
      <c r="S83" s="30">
        <f t="shared" si="34"/>
      </c>
      <c r="T83" s="30">
        <f t="shared" si="35"/>
      </c>
      <c r="U83" s="21">
        <f t="shared" si="36"/>
      </c>
      <c r="V83" s="21">
        <f t="shared" si="37"/>
      </c>
      <c r="W83" s="21">
        <f t="shared" si="38"/>
      </c>
      <c r="X83" s="31">
        <f t="shared" si="39"/>
      </c>
      <c r="Y83" s="243">
        <f t="shared" si="28"/>
      </c>
      <c r="Z83" s="88">
        <f t="shared" si="29"/>
        <v>6</v>
      </c>
      <c r="AA83" s="88">
        <v>3</v>
      </c>
    </row>
    <row r="84" spans="1:27" ht="18" customHeight="1">
      <c r="A84" s="58" t="s">
        <v>737</v>
      </c>
      <c r="B84" s="266">
        <f t="shared" si="30"/>
        <v>9</v>
      </c>
      <c r="C84" s="115"/>
      <c r="D84" s="115"/>
      <c r="E84" s="115"/>
      <c r="F84" s="115"/>
      <c r="G84" s="115"/>
      <c r="H84" s="115"/>
      <c r="I84" s="75">
        <f>IF(C84="","",IF(ISERROR(VLOOKUP(VALUE(LEFT(C84,3)),jh_code!$H$2:$I$171,2,FALSE))=TRUE,"該当番号なし",VLOOKUP(VALUE(LEFT(C84,3)),jh_code!$H$2:$I$171,2,FALSE)))</f>
      </c>
      <c r="J84" s="75"/>
      <c r="K84" s="151"/>
      <c r="L84" s="118"/>
      <c r="M84" s="120"/>
      <c r="N84" s="82">
        <f t="shared" si="31"/>
      </c>
      <c r="O84" s="12" t="s">
        <v>776</v>
      </c>
      <c r="P84" s="13">
        <f>IF(D84="","","0"&amp;RIGHT(FIXED(K84/100,2),2)&amp;RIGHT(FIXED(L84/100,2),2)&amp;IF(LENB(M84)=1,RIGHT(FIXED(M84/10,1),1),RIGHT(FIXED(M84/100,2),2)))</f>
      </c>
      <c r="Q84" s="40">
        <f t="shared" si="32"/>
      </c>
      <c r="R84" s="29">
        <f t="shared" si="33"/>
      </c>
      <c r="S84" s="30">
        <f t="shared" si="34"/>
      </c>
      <c r="T84" s="30">
        <f t="shared" si="35"/>
      </c>
      <c r="U84" s="21">
        <f t="shared" si="36"/>
      </c>
      <c r="V84" s="21">
        <f t="shared" si="37"/>
      </c>
      <c r="W84" s="21">
        <f t="shared" si="38"/>
      </c>
      <c r="X84" s="31">
        <f t="shared" si="39"/>
      </c>
      <c r="Y84" s="243">
        <f t="shared" si="28"/>
      </c>
      <c r="Z84" s="88">
        <f t="shared" si="29"/>
        <v>9</v>
      </c>
      <c r="AA84" s="88">
        <v>6</v>
      </c>
    </row>
    <row r="85" spans="1:27" ht="18" customHeight="1">
      <c r="A85" s="57" t="s">
        <v>721</v>
      </c>
      <c r="B85" s="263">
        <f t="shared" si="30"/>
        <v>3</v>
      </c>
      <c r="C85" s="114"/>
      <c r="D85" s="114"/>
      <c r="E85" s="114"/>
      <c r="F85" s="114"/>
      <c r="G85" s="114"/>
      <c r="H85" s="114"/>
      <c r="I85" s="74">
        <f>IF(C85="","",IF(ISERROR(VLOOKUP(VALUE(LEFT(C85,3)),jh_code!$H$2:$I$171,2,FALSE))=TRUE,"該当番号なし",VLOOKUP(VALUE(LEFT(C85,3)),jh_code!$H$2:$I$171,2,FALSE)))</f>
      </c>
      <c r="J85" s="74"/>
      <c r="K85" s="77"/>
      <c r="L85" s="117"/>
      <c r="M85" s="119"/>
      <c r="N85" s="80">
        <f t="shared" si="31"/>
      </c>
      <c r="O85" s="12" t="s">
        <v>764</v>
      </c>
      <c r="P85" s="13">
        <f>IF(D85="","","0"&amp;RIGHT(FIXED(L85/100,2),2)&amp;RIGHT(FIXED(M85/100,2),2))</f>
      </c>
      <c r="Q85" s="40">
        <f t="shared" si="32"/>
      </c>
      <c r="R85" s="29">
        <f t="shared" si="33"/>
      </c>
      <c r="S85" s="30">
        <f t="shared" si="34"/>
      </c>
      <c r="T85" s="30">
        <f t="shared" si="35"/>
      </c>
      <c r="U85" s="21">
        <f t="shared" si="36"/>
      </c>
      <c r="V85" s="21">
        <f t="shared" si="37"/>
      </c>
      <c r="W85" s="21">
        <f t="shared" si="38"/>
      </c>
      <c r="X85" s="31">
        <f t="shared" si="39"/>
      </c>
      <c r="Y85" s="243">
        <f t="shared" si="28"/>
      </c>
      <c r="Z85" s="88">
        <f t="shared" si="29"/>
        <v>3</v>
      </c>
      <c r="AA85" s="88">
        <v>0</v>
      </c>
    </row>
    <row r="86" spans="1:27" ht="18" customHeight="1">
      <c r="A86" s="58" t="s">
        <v>721</v>
      </c>
      <c r="B86" s="266">
        <f t="shared" si="30"/>
        <v>6</v>
      </c>
      <c r="C86" s="115"/>
      <c r="D86" s="115"/>
      <c r="E86" s="115"/>
      <c r="F86" s="115"/>
      <c r="G86" s="115"/>
      <c r="H86" s="115"/>
      <c r="I86" s="75">
        <f>IF(C86="","",IF(ISERROR(VLOOKUP(VALUE(LEFT(C86,3)),jh_code!$H$2:$I$171,2,FALSE))=TRUE,"該当番号なし",VLOOKUP(VALUE(LEFT(C86,3)),jh_code!$H$2:$I$171,2,FALSE)))</f>
      </c>
      <c r="J86" s="75"/>
      <c r="K86" s="78"/>
      <c r="L86" s="118"/>
      <c r="M86" s="120"/>
      <c r="N86" s="82">
        <f t="shared" si="31"/>
      </c>
      <c r="O86" s="12" t="s">
        <v>764</v>
      </c>
      <c r="P86" s="13">
        <f>IF(D86="","","0"&amp;RIGHT(FIXED(L86/100,2),2)&amp;RIGHT(FIXED(M86/100,2),2))</f>
      </c>
      <c r="Q86" s="40">
        <f t="shared" si="32"/>
      </c>
      <c r="R86" s="29">
        <f t="shared" si="33"/>
      </c>
      <c r="S86" s="30">
        <f t="shared" si="34"/>
      </c>
      <c r="T86" s="30">
        <f t="shared" si="35"/>
      </c>
      <c r="U86" s="21">
        <f t="shared" si="36"/>
      </c>
      <c r="V86" s="21">
        <f t="shared" si="37"/>
      </c>
      <c r="W86" s="21">
        <f t="shared" si="38"/>
      </c>
      <c r="X86" s="34">
        <f t="shared" si="39"/>
      </c>
      <c r="Y86" s="243">
        <f t="shared" si="28"/>
      </c>
      <c r="Z86" s="88">
        <f t="shared" si="29"/>
        <v>6</v>
      </c>
      <c r="AA86" s="88">
        <v>3</v>
      </c>
    </row>
    <row r="87" spans="1:23" ht="18" customHeight="1">
      <c r="A87" s="57" t="s">
        <v>407</v>
      </c>
      <c r="B87" s="263"/>
      <c r="C87" s="114"/>
      <c r="D87" s="114"/>
      <c r="E87" s="114"/>
      <c r="F87" s="114"/>
      <c r="G87" s="114"/>
      <c r="H87" s="114"/>
      <c r="I87" s="74">
        <f>IF(C87="","",IF(ISERROR(VLOOKUP(VALUE(LEFT(C87,3)),jh_code!$H$2:$I$171,2,FALSE))=TRUE,"該当番号なし",VLOOKUP(VALUE(LEFT(C87,3)),jh_code!$H$2:$I$171,2,FALSE)))</f>
      </c>
      <c r="J87" s="74"/>
      <c r="K87" s="77"/>
      <c r="L87" s="106"/>
      <c r="M87" s="107"/>
      <c r="N87" s="80">
        <f t="shared" si="31"/>
      </c>
      <c r="O87" s="12"/>
      <c r="P87" s="206" t="e">
        <f>VALUE(K87&amp;L87&amp;M87)</f>
        <v>#VALUE!</v>
      </c>
      <c r="Q87" s="40">
        <f t="shared" si="32"/>
      </c>
      <c r="R87" s="29">
        <f t="shared" si="33"/>
      </c>
      <c r="S87" s="30">
        <f t="shared" si="34"/>
      </c>
      <c r="T87" s="30">
        <f t="shared" si="35"/>
      </c>
      <c r="U87" s="21">
        <f t="shared" si="36"/>
      </c>
      <c r="V87" s="21">
        <f t="shared" si="37"/>
      </c>
      <c r="W87" s="277">
        <f t="shared" si="38"/>
      </c>
    </row>
    <row r="88" spans="1:23" ht="18" customHeight="1">
      <c r="A88" s="59" t="s">
        <v>407</v>
      </c>
      <c r="B88" s="264"/>
      <c r="C88" s="116"/>
      <c r="D88" s="116"/>
      <c r="E88" s="116"/>
      <c r="F88" s="116"/>
      <c r="G88" s="116"/>
      <c r="H88" s="116"/>
      <c r="I88" s="76">
        <f>IF(C88="","",IF(ISERROR(VLOOKUP(VALUE(LEFT(C88,3)),jh_code!$H$2:$I$171,2,FALSE))=TRUE,"該当番号なし",VLOOKUP(VALUE(LEFT(C88,3)),jh_code!$H$2:$I$171,2,FALSE)))</f>
      </c>
      <c r="J88" s="76"/>
      <c r="K88" s="79"/>
      <c r="L88" s="79"/>
      <c r="M88" s="81"/>
      <c r="N88" s="81">
        <f t="shared" si="31"/>
      </c>
      <c r="O88" s="12"/>
      <c r="P88" s="13"/>
      <c r="Q88" s="40">
        <f t="shared" si="32"/>
      </c>
      <c r="R88" s="29">
        <f t="shared" si="33"/>
      </c>
      <c r="S88" s="30">
        <f t="shared" si="34"/>
      </c>
      <c r="T88" s="30">
        <f t="shared" si="35"/>
      </c>
      <c r="U88" s="21">
        <f t="shared" si="36"/>
      </c>
      <c r="V88" s="21">
        <f t="shared" si="37"/>
      </c>
      <c r="W88" s="277">
        <f t="shared" si="38"/>
      </c>
    </row>
    <row r="89" spans="1:23" ht="18" customHeight="1">
      <c r="A89" s="59" t="s">
        <v>407</v>
      </c>
      <c r="B89" s="264"/>
      <c r="C89" s="116"/>
      <c r="D89" s="116"/>
      <c r="E89" s="116"/>
      <c r="F89" s="116"/>
      <c r="G89" s="116"/>
      <c r="H89" s="116"/>
      <c r="I89" s="76">
        <f>IF(C89="","",IF(ISERROR(VLOOKUP(VALUE(LEFT(C89,3)),jh_code!$H$2:$I$171,2,FALSE))=TRUE,"該当番号なし",VLOOKUP(VALUE(LEFT(C89,3)),jh_code!$H$2:$I$171,2,FALSE)))</f>
      </c>
      <c r="J89" s="76"/>
      <c r="K89" s="79"/>
      <c r="L89" s="79"/>
      <c r="M89" s="81"/>
      <c r="N89" s="81">
        <f t="shared" si="31"/>
      </c>
      <c r="O89" s="12"/>
      <c r="P89" s="13"/>
      <c r="Q89" s="40">
        <f t="shared" si="32"/>
      </c>
      <c r="R89" s="29">
        <f t="shared" si="33"/>
      </c>
      <c r="S89" s="30">
        <f t="shared" si="34"/>
      </c>
      <c r="T89" s="30">
        <f t="shared" si="35"/>
      </c>
      <c r="U89" s="21">
        <f t="shared" si="36"/>
      </c>
      <c r="V89" s="21">
        <f t="shared" si="37"/>
      </c>
      <c r="W89" s="277">
        <f t="shared" si="38"/>
      </c>
    </row>
    <row r="90" spans="1:23" ht="18" customHeight="1">
      <c r="A90" s="221" t="s">
        <v>407</v>
      </c>
      <c r="B90" s="265"/>
      <c r="C90" s="215"/>
      <c r="D90" s="215"/>
      <c r="E90" s="215"/>
      <c r="F90" s="215"/>
      <c r="G90" s="215"/>
      <c r="H90" s="215"/>
      <c r="I90" s="224">
        <f>IF(C90="","",IF(ISERROR(VLOOKUP(VALUE(LEFT(C90,3)),jh_code!$H$2:$I$171,2,FALSE))=TRUE,"該当番号なし",VLOOKUP(VALUE(LEFT(C90,3)),jh_code!$H$2:$I$171,2,FALSE)))</f>
      </c>
      <c r="J90" s="224"/>
      <c r="K90" s="225"/>
      <c r="L90" s="225"/>
      <c r="M90" s="226"/>
      <c r="N90" s="226">
        <f t="shared" si="31"/>
      </c>
      <c r="O90" s="12"/>
      <c r="P90" s="13"/>
      <c r="Q90" s="234">
        <f t="shared" si="32"/>
      </c>
      <c r="R90" s="235">
        <f t="shared" si="33"/>
      </c>
      <c r="S90" s="236">
        <f t="shared" si="34"/>
      </c>
      <c r="T90" s="236">
        <f t="shared" si="35"/>
      </c>
      <c r="U90" s="237">
        <f t="shared" si="36"/>
      </c>
      <c r="V90" s="237">
        <f t="shared" si="37"/>
      </c>
      <c r="W90" s="278">
        <f t="shared" si="38"/>
      </c>
    </row>
    <row r="91" spans="1:23" ht="18" customHeight="1">
      <c r="A91" s="59" t="s">
        <v>407</v>
      </c>
      <c r="B91" s="264"/>
      <c r="C91" s="116"/>
      <c r="D91" s="116"/>
      <c r="E91" s="116"/>
      <c r="F91" s="116"/>
      <c r="G91" s="116"/>
      <c r="H91" s="116"/>
      <c r="I91" s="76">
        <f>IF(C91="","",IF(ISERROR(VLOOKUP(VALUE(LEFT(C91,3)),jh_code!$H$2:$I$171,2,FALSE))=TRUE,"該当番号なし",VLOOKUP(VALUE(LEFT(C91,3)),jh_code!$H$2:$I$171,2,FALSE)))</f>
      </c>
      <c r="J91" s="76"/>
      <c r="K91" s="79"/>
      <c r="L91" s="79"/>
      <c r="M91" s="81"/>
      <c r="N91" s="81">
        <f t="shared" si="31"/>
      </c>
      <c r="O91" s="12"/>
      <c r="P91" s="13"/>
      <c r="Q91" s="40">
        <f t="shared" si="32"/>
      </c>
      <c r="R91" s="29">
        <f t="shared" si="33"/>
      </c>
      <c r="S91" s="30">
        <f t="shared" si="34"/>
      </c>
      <c r="T91" s="30">
        <f t="shared" si="35"/>
      </c>
      <c r="U91" s="21">
        <f t="shared" si="36"/>
      </c>
      <c r="V91" s="21">
        <f t="shared" si="37"/>
      </c>
      <c r="W91" s="277">
        <f t="shared" si="38"/>
      </c>
    </row>
    <row r="92" spans="1:23" ht="18" customHeight="1">
      <c r="A92" s="58" t="s">
        <v>407</v>
      </c>
      <c r="B92" s="266"/>
      <c r="C92" s="115"/>
      <c r="D92" s="115"/>
      <c r="E92" s="115"/>
      <c r="F92" s="115"/>
      <c r="G92" s="115"/>
      <c r="H92" s="115"/>
      <c r="I92" s="75">
        <f>IF(C92="","",IF(ISERROR(VLOOKUP(VALUE(LEFT(C92,3)),jh_code!$H$2:$I$171,2,FALSE))=TRUE,"該当番号なし",VLOOKUP(VALUE(LEFT(C92,3)),jh_code!$H$2:$I$171,2,FALSE)))</f>
      </c>
      <c r="J92" s="75"/>
      <c r="K92" s="78"/>
      <c r="L92" s="78"/>
      <c r="M92" s="82"/>
      <c r="N92" s="82">
        <f t="shared" si="31"/>
      </c>
      <c r="O92" s="12"/>
      <c r="P92" s="13"/>
      <c r="Q92" s="41">
        <f t="shared" si="32"/>
      </c>
      <c r="R92" s="32">
        <f t="shared" si="33"/>
      </c>
      <c r="S92" s="33">
        <f t="shared" si="34"/>
      </c>
      <c r="T92" s="33">
        <f t="shared" si="35"/>
      </c>
      <c r="U92" s="20">
        <f t="shared" si="36"/>
      </c>
      <c r="V92" s="20">
        <f t="shared" si="37"/>
      </c>
      <c r="W92" s="279">
        <f t="shared" si="38"/>
      </c>
    </row>
    <row r="93" ht="13.5">
      <c r="Q93" s="2" t="s">
        <v>670</v>
      </c>
    </row>
    <row r="94" spans="16:22" ht="13.5">
      <c r="P94" s="380" t="s">
        <v>797</v>
      </c>
      <c r="Q94" s="42" t="s">
        <v>673</v>
      </c>
      <c r="R94" s="43" t="s">
        <v>663</v>
      </c>
      <c r="S94" s="43" t="s">
        <v>664</v>
      </c>
      <c r="T94" s="43" t="s">
        <v>665</v>
      </c>
      <c r="U94" s="43" t="s">
        <v>666</v>
      </c>
      <c r="V94" s="44"/>
    </row>
    <row r="95" spans="16:22" ht="13.5">
      <c r="P95" s="380"/>
      <c r="Q95" s="45">
        <f>$D$8*10000+1</f>
        <v>580001</v>
      </c>
      <c r="R95" s="46"/>
      <c r="S95" s="46" t="str">
        <f>VLOOKUP($D$8,g_code!$B$2:$D$51,2,FALSE)</f>
        <v>明石</v>
      </c>
      <c r="T95" s="46" t="str">
        <f>VLOOKUP($D$8,g_code!$B$2:$D$51,3,FALSE)</f>
        <v>ｱｶｼｼ</v>
      </c>
      <c r="U95" s="46" t="e">
        <f>P45</f>
        <v>#VALUE!</v>
      </c>
      <c r="V95" s="47"/>
    </row>
    <row r="96" spans="1:22" ht="13.5">
      <c r="A96" s="5"/>
      <c r="B96" s="269"/>
      <c r="I96" s="2" t="s">
        <v>456</v>
      </c>
      <c r="P96" s="380"/>
      <c r="Q96" s="45">
        <f aca="true" t="shared" si="40" ref="Q96:Q101">Q45</f>
      </c>
      <c r="R96" s="46"/>
      <c r="S96" s="46"/>
      <c r="T96" s="46"/>
      <c r="U96" s="46"/>
      <c r="V96" s="47"/>
    </row>
    <row r="97" spans="1:22" ht="13.5">
      <c r="A97" s="5"/>
      <c r="B97" s="269"/>
      <c r="I97" s="2" t="s">
        <v>464</v>
      </c>
      <c r="K97" s="2">
        <v>4101</v>
      </c>
      <c r="P97" s="380"/>
      <c r="Q97" s="45">
        <f t="shared" si="40"/>
      </c>
      <c r="R97" s="46"/>
      <c r="S97" s="46"/>
      <c r="T97" s="46"/>
      <c r="U97" s="46"/>
      <c r="V97" s="47"/>
    </row>
    <row r="98" spans="1:22" ht="13.5">
      <c r="A98" s="5"/>
      <c r="B98" s="269"/>
      <c r="I98" s="2" t="s">
        <v>465</v>
      </c>
      <c r="K98" s="2">
        <v>4102</v>
      </c>
      <c r="P98" s="380"/>
      <c r="Q98" s="45">
        <f t="shared" si="40"/>
      </c>
      <c r="R98" s="46"/>
      <c r="S98" s="46"/>
      <c r="T98" s="46"/>
      <c r="U98" s="46"/>
      <c r="V98" s="47"/>
    </row>
    <row r="99" spans="1:22" ht="13.5">
      <c r="A99" s="5"/>
      <c r="B99" s="269"/>
      <c r="I99" s="2" t="s">
        <v>910</v>
      </c>
      <c r="K99" s="2">
        <v>4103</v>
      </c>
      <c r="P99" s="380"/>
      <c r="Q99" s="45">
        <f t="shared" si="40"/>
      </c>
      <c r="R99" s="46"/>
      <c r="S99" s="46"/>
      <c r="T99" s="46"/>
      <c r="U99" s="46"/>
      <c r="V99" s="47"/>
    </row>
    <row r="100" spans="1:22" ht="13.5">
      <c r="A100" s="5"/>
      <c r="B100" s="269"/>
      <c r="I100" s="2" t="s">
        <v>466</v>
      </c>
      <c r="K100" s="2">
        <v>4104</v>
      </c>
      <c r="P100" s="380"/>
      <c r="Q100" s="45">
        <f t="shared" si="40"/>
      </c>
      <c r="R100" s="46"/>
      <c r="S100" s="46"/>
      <c r="T100" s="46"/>
      <c r="U100" s="46"/>
      <c r="V100" s="47"/>
    </row>
    <row r="101" spans="1:22" ht="13.5">
      <c r="A101" s="5"/>
      <c r="B101" s="269"/>
      <c r="I101" s="2" t="s">
        <v>467</v>
      </c>
      <c r="K101" s="2">
        <v>4105</v>
      </c>
      <c r="P101" s="380"/>
      <c r="Q101" s="48">
        <f t="shared" si="40"/>
      </c>
      <c r="R101" s="49"/>
      <c r="S101" s="49"/>
      <c r="T101" s="49"/>
      <c r="U101" s="49"/>
      <c r="V101" s="50"/>
    </row>
    <row r="102" spans="1:22" ht="13.5">
      <c r="A102" s="5"/>
      <c r="B102" s="269"/>
      <c r="I102" s="2" t="s">
        <v>468</v>
      </c>
      <c r="K102" s="2">
        <v>4106</v>
      </c>
      <c r="P102" s="380" t="s">
        <v>796</v>
      </c>
      <c r="Q102" s="42" t="s">
        <v>662</v>
      </c>
      <c r="R102" s="43" t="s">
        <v>663</v>
      </c>
      <c r="S102" s="43" t="s">
        <v>664</v>
      </c>
      <c r="T102" s="43" t="s">
        <v>665</v>
      </c>
      <c r="U102" s="43" t="s">
        <v>666</v>
      </c>
      <c r="V102" s="44"/>
    </row>
    <row r="103" spans="1:22" ht="13.5">
      <c r="A103" s="5"/>
      <c r="B103" s="269"/>
      <c r="I103" s="2" t="s">
        <v>469</v>
      </c>
      <c r="K103" s="2">
        <v>4107</v>
      </c>
      <c r="P103" s="380"/>
      <c r="Q103" s="45">
        <f>$D$8*10000+5</f>
        <v>580005</v>
      </c>
      <c r="R103" s="46"/>
      <c r="S103" s="46" t="str">
        <f>VLOOKUP($D$8,g_code!$B$2:$D$51,2,FALSE)</f>
        <v>明石</v>
      </c>
      <c r="T103" s="46" t="str">
        <f>VLOOKUP($D$8,g_code!$B$2:$D$51,3,FALSE)</f>
        <v>ｱｶｼｼ</v>
      </c>
      <c r="U103" s="46" t="e">
        <f>P71</f>
        <v>#VALUE!</v>
      </c>
      <c r="V103" s="47"/>
    </row>
    <row r="104" spans="1:22" ht="13.5">
      <c r="A104" s="5"/>
      <c r="B104" s="269"/>
      <c r="I104" s="2" t="s">
        <v>470</v>
      </c>
      <c r="K104" s="2">
        <v>4109</v>
      </c>
      <c r="P104" s="380"/>
      <c r="Q104" s="45">
        <f aca="true" t="shared" si="41" ref="Q104:Q109">Q71</f>
      </c>
      <c r="R104" s="46"/>
      <c r="S104" s="46"/>
      <c r="T104" s="46"/>
      <c r="U104" s="46"/>
      <c r="V104" s="47"/>
    </row>
    <row r="105" spans="1:22" ht="13.5">
      <c r="A105" s="5"/>
      <c r="B105" s="269"/>
      <c r="I105" s="2" t="s">
        <v>471</v>
      </c>
      <c r="K105" s="2">
        <v>4110</v>
      </c>
      <c r="P105" s="380"/>
      <c r="Q105" s="45">
        <f t="shared" si="41"/>
      </c>
      <c r="R105" s="46"/>
      <c r="S105" s="46"/>
      <c r="T105" s="46"/>
      <c r="U105" s="46"/>
      <c r="V105" s="47"/>
    </row>
    <row r="106" spans="1:22" ht="13.5">
      <c r="A106" s="5"/>
      <c r="B106" s="269"/>
      <c r="I106" s="2" t="s">
        <v>685</v>
      </c>
      <c r="K106" s="2">
        <v>4111</v>
      </c>
      <c r="P106" s="380"/>
      <c r="Q106" s="45">
        <f t="shared" si="41"/>
      </c>
      <c r="R106" s="46"/>
      <c r="S106" s="46"/>
      <c r="T106" s="46"/>
      <c r="U106" s="46"/>
      <c r="V106" s="47"/>
    </row>
    <row r="107" spans="1:22" ht="13.5">
      <c r="A107" s="5"/>
      <c r="B107" s="269"/>
      <c r="I107" s="2" t="s">
        <v>472</v>
      </c>
      <c r="K107" s="2">
        <v>4112</v>
      </c>
      <c r="P107" s="380"/>
      <c r="Q107" s="45">
        <f t="shared" si="41"/>
      </c>
      <c r="R107" s="46"/>
      <c r="S107" s="46"/>
      <c r="T107" s="46"/>
      <c r="U107" s="46"/>
      <c r="V107" s="47"/>
    </row>
    <row r="108" spans="1:22" ht="13.5">
      <c r="A108" s="5"/>
      <c r="B108" s="269"/>
      <c r="I108" s="2" t="s">
        <v>473</v>
      </c>
      <c r="K108" s="2">
        <v>4113</v>
      </c>
      <c r="P108" s="380"/>
      <c r="Q108" s="45">
        <f t="shared" si="41"/>
      </c>
      <c r="R108" s="46"/>
      <c r="S108" s="46"/>
      <c r="T108" s="46"/>
      <c r="U108" s="46"/>
      <c r="V108" s="47"/>
    </row>
    <row r="109" spans="1:22" ht="13.5">
      <c r="A109" s="5"/>
      <c r="B109" s="269"/>
      <c r="I109" s="2" t="s">
        <v>474</v>
      </c>
      <c r="K109" s="2">
        <v>4114</v>
      </c>
      <c r="P109" s="380"/>
      <c r="Q109" s="45">
        <f t="shared" si="41"/>
      </c>
      <c r="R109" s="49"/>
      <c r="S109" s="49"/>
      <c r="T109" s="49"/>
      <c r="U109" s="49"/>
      <c r="V109" s="50"/>
    </row>
    <row r="110" spans="1:22" ht="13.5">
      <c r="A110" s="5"/>
      <c r="B110" s="269"/>
      <c r="I110" s="2" t="s">
        <v>475</v>
      </c>
      <c r="K110" s="2">
        <v>4115</v>
      </c>
      <c r="P110" s="380" t="s">
        <v>795</v>
      </c>
      <c r="Q110" s="42" t="s">
        <v>662</v>
      </c>
      <c r="R110" s="43" t="s">
        <v>663</v>
      </c>
      <c r="S110" s="43" t="s">
        <v>664</v>
      </c>
      <c r="T110" s="43" t="s">
        <v>665</v>
      </c>
      <c r="U110" s="43" t="s">
        <v>666</v>
      </c>
      <c r="V110" s="44"/>
    </row>
    <row r="111" spans="1:22" ht="13.5">
      <c r="A111" s="5"/>
      <c r="B111" s="269"/>
      <c r="I111" s="2" t="s">
        <v>476</v>
      </c>
      <c r="K111" s="2">
        <v>4116</v>
      </c>
      <c r="P111" s="380"/>
      <c r="Q111" s="45">
        <f>$D$8*10000+6</f>
        <v>580006</v>
      </c>
      <c r="R111" s="46"/>
      <c r="S111" s="46" t="str">
        <f>VLOOKUP($D$8,g_code!$B$2:$D$51,2,FALSE)</f>
        <v>明石</v>
      </c>
      <c r="T111" s="46" t="str">
        <f>VLOOKUP($D$8,g_code!$B$2:$D$51,3,FALSE)</f>
        <v>ｱｶｼｼ</v>
      </c>
      <c r="U111" s="46" t="e">
        <f>P87</f>
        <v>#VALUE!</v>
      </c>
      <c r="V111" s="47"/>
    </row>
    <row r="112" spans="1:22" ht="13.5">
      <c r="A112" s="5"/>
      <c r="B112" s="269"/>
      <c r="I112" s="2" t="s">
        <v>477</v>
      </c>
      <c r="K112" s="2">
        <v>4117</v>
      </c>
      <c r="P112" s="380"/>
      <c r="Q112" s="45">
        <f aca="true" t="shared" si="42" ref="Q112:Q117">Q87</f>
      </c>
      <c r="R112" s="46"/>
      <c r="S112" s="46"/>
      <c r="T112" s="46"/>
      <c r="U112" s="46"/>
      <c r="V112" s="47"/>
    </row>
    <row r="113" spans="1:22" ht="13.5">
      <c r="A113" s="5"/>
      <c r="B113" s="269"/>
      <c r="I113" s="2" t="s">
        <v>478</v>
      </c>
      <c r="K113" s="2">
        <v>4118</v>
      </c>
      <c r="P113" s="380"/>
      <c r="Q113" s="45">
        <f t="shared" si="42"/>
      </c>
      <c r="R113" s="46"/>
      <c r="S113" s="46"/>
      <c r="T113" s="46"/>
      <c r="U113" s="46"/>
      <c r="V113" s="47"/>
    </row>
    <row r="114" spans="1:22" ht="13.5">
      <c r="A114" s="5"/>
      <c r="B114" s="269"/>
      <c r="I114" s="2" t="s">
        <v>479</v>
      </c>
      <c r="K114" s="2">
        <v>4119</v>
      </c>
      <c r="P114" s="380"/>
      <c r="Q114" s="45">
        <f t="shared" si="42"/>
      </c>
      <c r="R114" s="46"/>
      <c r="S114" s="46"/>
      <c r="T114" s="46"/>
      <c r="U114" s="46"/>
      <c r="V114" s="47"/>
    </row>
    <row r="115" spans="1:22" ht="13.5">
      <c r="A115" s="5"/>
      <c r="B115" s="269"/>
      <c r="I115" s="2" t="s">
        <v>480</v>
      </c>
      <c r="K115" s="2">
        <v>4120</v>
      </c>
      <c r="P115" s="380"/>
      <c r="Q115" s="45">
        <f t="shared" si="42"/>
      </c>
      <c r="R115" s="46"/>
      <c r="S115" s="46"/>
      <c r="T115" s="46"/>
      <c r="U115" s="46"/>
      <c r="V115" s="47"/>
    </row>
    <row r="116" spans="1:22" ht="13.5">
      <c r="A116" s="5"/>
      <c r="B116" s="269"/>
      <c r="I116" s="2" t="s">
        <v>481</v>
      </c>
      <c r="K116" s="2">
        <v>4121</v>
      </c>
      <c r="P116" s="380"/>
      <c r="Q116" s="45">
        <f t="shared" si="42"/>
      </c>
      <c r="R116" s="46"/>
      <c r="S116" s="46"/>
      <c r="T116" s="46"/>
      <c r="U116" s="46"/>
      <c r="V116" s="47"/>
    </row>
    <row r="117" spans="1:22" ht="13.5">
      <c r="A117" s="5"/>
      <c r="B117" s="269"/>
      <c r="I117" s="2" t="s">
        <v>482</v>
      </c>
      <c r="K117" s="2">
        <v>4122</v>
      </c>
      <c r="P117" s="380"/>
      <c r="Q117" s="45">
        <f t="shared" si="42"/>
      </c>
      <c r="R117" s="49"/>
      <c r="S117" s="49"/>
      <c r="T117" s="49"/>
      <c r="U117" s="49"/>
      <c r="V117" s="50"/>
    </row>
    <row r="118" spans="1:11" ht="13.5">
      <c r="A118" s="5"/>
      <c r="B118" s="269"/>
      <c r="I118" s="2" t="s">
        <v>483</v>
      </c>
      <c r="K118" s="2">
        <v>4123</v>
      </c>
    </row>
    <row r="119" spans="1:11" ht="13.5">
      <c r="A119" s="5"/>
      <c r="B119" s="269"/>
      <c r="I119" s="2" t="s">
        <v>484</v>
      </c>
      <c r="K119" s="2">
        <v>4124</v>
      </c>
    </row>
    <row r="120" spans="1:11" ht="13.5">
      <c r="A120" s="5"/>
      <c r="B120" s="269"/>
      <c r="I120" s="2" t="s">
        <v>485</v>
      </c>
      <c r="K120" s="2">
        <v>4125</v>
      </c>
    </row>
    <row r="121" spans="1:11" ht="13.5">
      <c r="A121" s="5"/>
      <c r="B121" s="269"/>
      <c r="I121" s="2" t="s">
        <v>486</v>
      </c>
      <c r="K121" s="2">
        <v>4126</v>
      </c>
    </row>
    <row r="122" spans="1:11" ht="13.5">
      <c r="A122" s="5"/>
      <c r="B122" s="269"/>
      <c r="I122" s="2" t="s">
        <v>487</v>
      </c>
      <c r="K122" s="2">
        <v>4127</v>
      </c>
    </row>
    <row r="123" spans="1:11" ht="13.5">
      <c r="A123" s="5"/>
      <c r="B123" s="269"/>
      <c r="I123" s="2" t="s">
        <v>488</v>
      </c>
      <c r="K123" s="2">
        <v>4128</v>
      </c>
    </row>
    <row r="124" spans="1:11" ht="13.5">
      <c r="A124" s="5"/>
      <c r="B124" s="269"/>
      <c r="I124" s="2" t="s">
        <v>489</v>
      </c>
      <c r="K124" s="2">
        <v>4129</v>
      </c>
    </row>
    <row r="125" spans="1:11" ht="13.5">
      <c r="A125" s="5"/>
      <c r="B125" s="269"/>
      <c r="I125" s="2" t="s">
        <v>490</v>
      </c>
      <c r="K125" s="2">
        <v>4130</v>
      </c>
    </row>
    <row r="126" spans="1:11" ht="13.5">
      <c r="A126" s="5"/>
      <c r="B126" s="269"/>
      <c r="I126" s="2" t="s">
        <v>491</v>
      </c>
      <c r="K126" s="2">
        <v>4131</v>
      </c>
    </row>
    <row r="127" spans="1:11" ht="13.5">
      <c r="A127" s="5"/>
      <c r="B127" s="269"/>
      <c r="I127" s="2" t="s">
        <v>492</v>
      </c>
      <c r="K127" s="2">
        <v>4132</v>
      </c>
    </row>
    <row r="128" spans="1:11" ht="13.5">
      <c r="A128" s="5"/>
      <c r="B128" s="269"/>
      <c r="I128" s="2" t="s">
        <v>493</v>
      </c>
      <c r="K128" s="2">
        <v>4133</v>
      </c>
    </row>
    <row r="129" spans="1:11" ht="13.5">
      <c r="A129" s="5"/>
      <c r="B129" s="269"/>
      <c r="I129" s="2" t="s">
        <v>494</v>
      </c>
      <c r="K129" s="2">
        <v>4134</v>
      </c>
    </row>
    <row r="130" spans="1:11" ht="13.5">
      <c r="A130" s="5"/>
      <c r="B130" s="269"/>
      <c r="I130" s="2" t="s">
        <v>495</v>
      </c>
      <c r="K130" s="2">
        <v>4135</v>
      </c>
    </row>
    <row r="131" spans="1:11" ht="13.5">
      <c r="A131" s="5"/>
      <c r="B131" s="269"/>
      <c r="I131" s="2" t="s">
        <v>496</v>
      </c>
      <c r="K131" s="2">
        <v>4136</v>
      </c>
    </row>
    <row r="132" spans="1:11" ht="13.5">
      <c r="A132" s="5"/>
      <c r="B132" s="269"/>
      <c r="I132" s="2" t="s">
        <v>497</v>
      </c>
      <c r="K132" s="2">
        <v>4137</v>
      </c>
    </row>
    <row r="133" spans="1:11" ht="13.5">
      <c r="A133" s="5"/>
      <c r="B133" s="269"/>
      <c r="I133" s="2" t="s">
        <v>498</v>
      </c>
      <c r="K133" s="2">
        <v>4138</v>
      </c>
    </row>
    <row r="134" spans="1:11" ht="13.5">
      <c r="A134" s="5"/>
      <c r="B134" s="269"/>
      <c r="I134" s="2" t="s">
        <v>499</v>
      </c>
      <c r="K134" s="2">
        <v>4139</v>
      </c>
    </row>
    <row r="135" spans="1:11" ht="13.5">
      <c r="A135" s="5"/>
      <c r="B135" s="269"/>
      <c r="I135" s="2" t="s">
        <v>500</v>
      </c>
      <c r="K135" s="2">
        <v>4140</v>
      </c>
    </row>
    <row r="136" spans="1:11" ht="13.5">
      <c r="A136" s="5"/>
      <c r="B136" s="269"/>
      <c r="I136" s="2" t="s">
        <v>501</v>
      </c>
      <c r="K136" s="2">
        <v>4141</v>
      </c>
    </row>
    <row r="137" spans="1:11" ht="13.5">
      <c r="A137" s="5"/>
      <c r="B137" s="269"/>
      <c r="I137" s="2" t="s">
        <v>502</v>
      </c>
      <c r="K137" s="2">
        <v>4142</v>
      </c>
    </row>
    <row r="138" spans="1:11" ht="13.5">
      <c r="A138" s="5"/>
      <c r="B138" s="269"/>
      <c r="I138" s="2" t="s">
        <v>707</v>
      </c>
      <c r="K138" s="2">
        <v>4143</v>
      </c>
    </row>
    <row r="139" spans="1:11" ht="13.5">
      <c r="A139" s="5"/>
      <c r="B139" s="269"/>
      <c r="I139" s="2" t="s">
        <v>690</v>
      </c>
      <c r="K139" s="2">
        <v>4145</v>
      </c>
    </row>
    <row r="140" spans="1:11" ht="13.5">
      <c r="A140" s="5"/>
      <c r="B140" s="269"/>
      <c r="I140" s="2" t="s">
        <v>695</v>
      </c>
      <c r="K140" s="2">
        <v>4146</v>
      </c>
    </row>
    <row r="141" spans="1:11" ht="13.5">
      <c r="A141" s="5"/>
      <c r="B141" s="269"/>
      <c r="I141" s="2" t="s">
        <v>503</v>
      </c>
      <c r="K141" s="2">
        <v>4147</v>
      </c>
    </row>
    <row r="142" spans="1:11" ht="13.5">
      <c r="A142" s="5"/>
      <c r="B142" s="269"/>
      <c r="I142" s="2" t="s">
        <v>687</v>
      </c>
      <c r="K142" s="2">
        <v>4148</v>
      </c>
    </row>
    <row r="143" spans="1:9" ht="13.5">
      <c r="A143" s="5"/>
      <c r="B143" s="269"/>
      <c r="I143" s="2" t="s">
        <v>457</v>
      </c>
    </row>
    <row r="144" spans="1:11" ht="13.5">
      <c r="A144" s="5"/>
      <c r="B144" s="269"/>
      <c r="I144" s="2" t="s">
        <v>504</v>
      </c>
      <c r="K144" s="2">
        <v>4201</v>
      </c>
    </row>
    <row r="145" spans="1:11" ht="13.5">
      <c r="A145" s="5"/>
      <c r="B145" s="269"/>
      <c r="I145" s="2" t="s">
        <v>505</v>
      </c>
      <c r="K145" s="2">
        <v>4202</v>
      </c>
    </row>
    <row r="146" spans="9:11" ht="13.5">
      <c r="I146" s="2" t="s">
        <v>506</v>
      </c>
      <c r="K146" s="2">
        <v>4203</v>
      </c>
    </row>
    <row r="147" spans="9:11" ht="13.5">
      <c r="I147" s="2" t="s">
        <v>649</v>
      </c>
      <c r="K147" s="2">
        <v>4204</v>
      </c>
    </row>
    <row r="148" spans="9:11" ht="13.5">
      <c r="I148" s="2" t="s">
        <v>507</v>
      </c>
      <c r="K148" s="2">
        <v>4206</v>
      </c>
    </row>
    <row r="149" spans="9:11" ht="13.5">
      <c r="I149" s="2" t="s">
        <v>508</v>
      </c>
      <c r="K149" s="2">
        <v>4207</v>
      </c>
    </row>
    <row r="150" spans="9:11" ht="13.5">
      <c r="I150" s="2" t="s">
        <v>509</v>
      </c>
      <c r="K150" s="2">
        <v>4208</v>
      </c>
    </row>
    <row r="151" spans="9:11" ht="13.5">
      <c r="I151" s="2" t="s">
        <v>510</v>
      </c>
      <c r="K151" s="2">
        <v>4209</v>
      </c>
    </row>
    <row r="152" spans="9:11" ht="13.5">
      <c r="I152" s="2" t="s">
        <v>511</v>
      </c>
      <c r="K152" s="2">
        <v>4210</v>
      </c>
    </row>
    <row r="153" spans="9:11" ht="13.5">
      <c r="I153" s="2" t="s">
        <v>512</v>
      </c>
      <c r="K153" s="2">
        <v>4211</v>
      </c>
    </row>
    <row r="154" spans="9:11" ht="13.5">
      <c r="I154" s="2" t="s">
        <v>513</v>
      </c>
      <c r="K154" s="2">
        <v>4212</v>
      </c>
    </row>
    <row r="155" spans="9:11" ht="13.5">
      <c r="I155" s="2" t="s">
        <v>514</v>
      </c>
      <c r="K155" s="2">
        <v>4213</v>
      </c>
    </row>
    <row r="156" spans="9:11" ht="13.5">
      <c r="I156" s="2" t="s">
        <v>515</v>
      </c>
      <c r="K156" s="2">
        <v>4214</v>
      </c>
    </row>
    <row r="157" spans="9:11" ht="13.5">
      <c r="I157" s="2" t="s">
        <v>516</v>
      </c>
      <c r="K157" s="2">
        <v>4215</v>
      </c>
    </row>
    <row r="158" spans="9:11" ht="13.5">
      <c r="I158" s="2" t="s">
        <v>708</v>
      </c>
      <c r="K158" s="2">
        <v>4216</v>
      </c>
    </row>
    <row r="159" spans="9:11" ht="13.5">
      <c r="I159" s="2" t="s">
        <v>517</v>
      </c>
      <c r="K159" s="2">
        <v>4217</v>
      </c>
    </row>
    <row r="160" spans="9:11" ht="13.5">
      <c r="I160" s="2" t="s">
        <v>518</v>
      </c>
      <c r="K160" s="2">
        <v>4218</v>
      </c>
    </row>
    <row r="161" spans="9:11" ht="13.5">
      <c r="I161" s="2" t="s">
        <v>519</v>
      </c>
      <c r="K161" s="2">
        <v>4219</v>
      </c>
    </row>
    <row r="162" spans="9:11" ht="13.5">
      <c r="I162" s="2" t="s">
        <v>520</v>
      </c>
      <c r="K162" s="2">
        <v>4220</v>
      </c>
    </row>
    <row r="163" spans="9:11" ht="13.5">
      <c r="I163" s="2" t="s">
        <v>521</v>
      </c>
      <c r="K163" s="2">
        <v>4221</v>
      </c>
    </row>
    <row r="164" spans="9:11" ht="13.5">
      <c r="I164" s="2" t="s">
        <v>522</v>
      </c>
      <c r="K164" s="2">
        <v>4222</v>
      </c>
    </row>
    <row r="165" spans="9:11" ht="13.5">
      <c r="I165" s="2" t="s">
        <v>523</v>
      </c>
      <c r="K165" s="2">
        <v>4224</v>
      </c>
    </row>
    <row r="166" spans="9:11" ht="13.5">
      <c r="I166" s="2" t="s">
        <v>524</v>
      </c>
      <c r="K166" s="2">
        <v>4225</v>
      </c>
    </row>
    <row r="167" spans="9:11" ht="13.5">
      <c r="I167" s="2" t="s">
        <v>525</v>
      </c>
      <c r="K167" s="2">
        <v>4226</v>
      </c>
    </row>
    <row r="168" spans="9:11" ht="13.5">
      <c r="I168" s="2" t="s">
        <v>526</v>
      </c>
      <c r="K168" s="2">
        <v>4227</v>
      </c>
    </row>
    <row r="169" spans="9:11" ht="13.5">
      <c r="I169" s="2" t="s">
        <v>527</v>
      </c>
      <c r="K169" s="2">
        <v>4228</v>
      </c>
    </row>
    <row r="170" spans="9:11" ht="13.5">
      <c r="I170" s="2" t="s">
        <v>528</v>
      </c>
      <c r="K170" s="2">
        <v>4229</v>
      </c>
    </row>
    <row r="171" spans="9:11" ht="13.5">
      <c r="I171" s="2" t="s">
        <v>529</v>
      </c>
      <c r="K171" s="2">
        <v>4230</v>
      </c>
    </row>
    <row r="172" spans="9:11" ht="13.5">
      <c r="I172" s="2" t="s">
        <v>530</v>
      </c>
      <c r="K172" s="2">
        <v>4231</v>
      </c>
    </row>
    <row r="173" spans="9:11" ht="13.5">
      <c r="I173" s="2" t="s">
        <v>531</v>
      </c>
      <c r="K173" s="2">
        <v>4232</v>
      </c>
    </row>
    <row r="174" spans="9:11" ht="13.5">
      <c r="I174" s="2" t="s">
        <v>697</v>
      </c>
      <c r="K174" s="2">
        <v>4233</v>
      </c>
    </row>
    <row r="175" spans="9:11" ht="13.5">
      <c r="I175" s="2" t="s">
        <v>533</v>
      </c>
      <c r="K175" s="2">
        <v>4234</v>
      </c>
    </row>
    <row r="176" spans="9:11" ht="13.5">
      <c r="I176" s="2" t="s">
        <v>534</v>
      </c>
      <c r="K176" s="2">
        <v>4235</v>
      </c>
    </row>
    <row r="177" spans="9:11" ht="13.5">
      <c r="I177" s="2" t="s">
        <v>535</v>
      </c>
      <c r="K177" s="2">
        <v>4236</v>
      </c>
    </row>
    <row r="178" spans="9:11" ht="13.5">
      <c r="I178" s="2" t="s">
        <v>686</v>
      </c>
      <c r="K178" s="2">
        <v>4237</v>
      </c>
    </row>
    <row r="179" spans="9:11" ht="13.5">
      <c r="I179" s="2" t="s">
        <v>536</v>
      </c>
      <c r="K179" s="2">
        <v>4238</v>
      </c>
    </row>
    <row r="180" spans="9:11" ht="13.5">
      <c r="I180" s="2" t="s">
        <v>537</v>
      </c>
      <c r="K180" s="2">
        <v>4239</v>
      </c>
    </row>
    <row r="181" spans="9:11" ht="13.5">
      <c r="I181" s="2" t="s">
        <v>709</v>
      </c>
      <c r="K181" s="2">
        <v>4240</v>
      </c>
    </row>
    <row r="182" spans="9:11" ht="13.5">
      <c r="I182" s="2" t="s">
        <v>538</v>
      </c>
      <c r="K182" s="2">
        <v>4241</v>
      </c>
    </row>
    <row r="183" spans="9:11" ht="13.5">
      <c r="I183" s="2" t="s">
        <v>539</v>
      </c>
      <c r="K183" s="2">
        <v>4242</v>
      </c>
    </row>
    <row r="184" spans="9:11" ht="13.5">
      <c r="I184" s="2" t="s">
        <v>699</v>
      </c>
      <c r="K184" s="2">
        <v>4244</v>
      </c>
    </row>
    <row r="185" spans="9:11" ht="13.5">
      <c r="I185" s="2" t="s">
        <v>700</v>
      </c>
      <c r="K185" s="2">
        <v>4245</v>
      </c>
    </row>
    <row r="186" spans="9:11" ht="13.5">
      <c r="I186" s="2" t="s">
        <v>540</v>
      </c>
      <c r="K186" s="2">
        <v>4246</v>
      </c>
    </row>
    <row r="187" spans="9:11" ht="13.5">
      <c r="I187" s="2" t="s">
        <v>541</v>
      </c>
      <c r="K187" s="2">
        <v>4247</v>
      </c>
    </row>
    <row r="188" spans="9:11" ht="13.5">
      <c r="I188" s="2" t="s">
        <v>542</v>
      </c>
      <c r="K188" s="2">
        <v>4248</v>
      </c>
    </row>
    <row r="189" spans="9:11" ht="13.5">
      <c r="I189" s="2" t="s">
        <v>710</v>
      </c>
      <c r="K189" s="2">
        <v>4249</v>
      </c>
    </row>
    <row r="190" spans="9:11" ht="13.5">
      <c r="I190" s="2" t="s">
        <v>543</v>
      </c>
      <c r="K190" s="2">
        <v>4250</v>
      </c>
    </row>
    <row r="191" spans="9:11" ht="13.5">
      <c r="I191" s="2" t="s">
        <v>711</v>
      </c>
      <c r="K191" s="2">
        <v>4251</v>
      </c>
    </row>
    <row r="192" spans="9:11" ht="13.5">
      <c r="I192" s="2" t="s">
        <v>544</v>
      </c>
      <c r="K192" s="2">
        <v>4252</v>
      </c>
    </row>
    <row r="193" spans="9:11" ht="13.5">
      <c r="I193" s="2" t="s">
        <v>545</v>
      </c>
      <c r="K193" s="2">
        <v>4253</v>
      </c>
    </row>
    <row r="194" spans="9:11" ht="13.5">
      <c r="I194" s="2" t="s">
        <v>546</v>
      </c>
      <c r="K194" s="2">
        <v>4254</v>
      </c>
    </row>
    <row r="195" spans="9:11" ht="13.5">
      <c r="I195" s="2" t="s">
        <v>547</v>
      </c>
      <c r="K195" s="2">
        <v>4255</v>
      </c>
    </row>
    <row r="196" spans="9:11" ht="13.5">
      <c r="I196" s="2" t="s">
        <v>548</v>
      </c>
      <c r="K196" s="2">
        <v>4257</v>
      </c>
    </row>
    <row r="197" ht="13.5">
      <c r="I197" s="2" t="s">
        <v>458</v>
      </c>
    </row>
    <row r="198" spans="9:11" ht="13.5">
      <c r="I198" s="2" t="s">
        <v>549</v>
      </c>
      <c r="K198" s="2">
        <v>4301</v>
      </c>
    </row>
    <row r="199" spans="9:11" ht="13.5">
      <c r="I199" s="2" t="s">
        <v>550</v>
      </c>
      <c r="K199" s="2">
        <v>4302</v>
      </c>
    </row>
    <row r="200" spans="9:11" ht="13.5">
      <c r="I200" s="2" t="s">
        <v>551</v>
      </c>
      <c r="K200" s="2">
        <v>4303</v>
      </c>
    </row>
    <row r="201" spans="9:11" ht="13.5">
      <c r="I201" s="2" t="s">
        <v>552</v>
      </c>
      <c r="K201" s="2">
        <v>4304</v>
      </c>
    </row>
    <row r="202" spans="9:11" ht="13.5">
      <c r="I202" s="2" t="s">
        <v>553</v>
      </c>
      <c r="K202" s="2">
        <v>4305</v>
      </c>
    </row>
    <row r="203" spans="9:11" ht="13.5">
      <c r="I203" s="2" t="s">
        <v>554</v>
      </c>
      <c r="K203" s="2">
        <v>4306</v>
      </c>
    </row>
    <row r="204" spans="9:11" ht="13.5">
      <c r="I204" s="2" t="s">
        <v>555</v>
      </c>
      <c r="K204" s="2">
        <v>4307</v>
      </c>
    </row>
    <row r="205" spans="9:11" ht="13.5">
      <c r="I205" s="2" t="s">
        <v>712</v>
      </c>
      <c r="K205" s="2">
        <v>4308</v>
      </c>
    </row>
    <row r="206" spans="9:11" ht="13.5">
      <c r="I206" s="2" t="s">
        <v>556</v>
      </c>
      <c r="K206" s="2">
        <v>4309</v>
      </c>
    </row>
    <row r="207" spans="9:11" ht="13.5">
      <c r="I207" s="2" t="s">
        <v>557</v>
      </c>
      <c r="K207" s="2">
        <v>4310</v>
      </c>
    </row>
    <row r="208" spans="9:11" ht="13.5">
      <c r="I208" s="2" t="s">
        <v>558</v>
      </c>
      <c r="K208" s="2">
        <v>4311</v>
      </c>
    </row>
    <row r="209" spans="9:11" ht="13.5">
      <c r="I209" s="2" t="s">
        <v>559</v>
      </c>
      <c r="K209" s="2">
        <v>4312</v>
      </c>
    </row>
    <row r="210" spans="9:11" ht="13.5">
      <c r="I210" s="2" t="s">
        <v>560</v>
      </c>
      <c r="K210" s="2">
        <v>4313</v>
      </c>
    </row>
    <row r="211" spans="9:11" ht="13.5">
      <c r="I211" s="2" t="s">
        <v>561</v>
      </c>
      <c r="K211" s="2">
        <v>4314</v>
      </c>
    </row>
    <row r="212" spans="9:11" ht="13.5">
      <c r="I212" s="2" t="s">
        <v>562</v>
      </c>
      <c r="K212" s="2">
        <v>4315</v>
      </c>
    </row>
    <row r="213" spans="9:11" ht="13.5">
      <c r="I213" s="2" t="s">
        <v>563</v>
      </c>
      <c r="K213" s="2">
        <v>4316</v>
      </c>
    </row>
    <row r="214" spans="9:11" ht="13.5">
      <c r="I214" s="2" t="s">
        <v>564</v>
      </c>
      <c r="K214" s="2">
        <v>4317</v>
      </c>
    </row>
    <row r="215" spans="9:11" ht="13.5">
      <c r="I215" s="2" t="s">
        <v>565</v>
      </c>
      <c r="K215" s="2">
        <v>4318</v>
      </c>
    </row>
    <row r="216" spans="9:11" ht="13.5">
      <c r="I216" s="2" t="s">
        <v>566</v>
      </c>
      <c r="K216" s="2">
        <v>4319</v>
      </c>
    </row>
    <row r="217" spans="9:11" ht="13.5">
      <c r="I217" s="2" t="s">
        <v>567</v>
      </c>
      <c r="K217" s="2">
        <v>4320</v>
      </c>
    </row>
    <row r="218" spans="9:11" ht="13.5">
      <c r="I218" s="2" t="s">
        <v>568</v>
      </c>
      <c r="K218" s="2">
        <v>4321</v>
      </c>
    </row>
    <row r="219" spans="9:11" ht="13.5">
      <c r="I219" s="2" t="s">
        <v>569</v>
      </c>
      <c r="K219" s="2">
        <v>4322</v>
      </c>
    </row>
    <row r="220" spans="9:11" ht="13.5">
      <c r="I220" s="2" t="s">
        <v>570</v>
      </c>
      <c r="K220" s="2">
        <v>4323</v>
      </c>
    </row>
    <row r="221" spans="9:11" ht="13.5">
      <c r="I221" s="2" t="s">
        <v>571</v>
      </c>
      <c r="K221" s="2">
        <v>4324</v>
      </c>
    </row>
    <row r="222" spans="9:11" ht="13.5">
      <c r="I222" s="2" t="s">
        <v>572</v>
      </c>
      <c r="K222" s="2">
        <v>4325</v>
      </c>
    </row>
    <row r="223" spans="9:11" ht="13.5">
      <c r="I223" s="2" t="s">
        <v>573</v>
      </c>
      <c r="K223" s="2">
        <v>4326</v>
      </c>
    </row>
    <row r="224" spans="9:11" ht="13.5">
      <c r="I224" s="2" t="s">
        <v>574</v>
      </c>
      <c r="K224" s="2">
        <v>4327</v>
      </c>
    </row>
    <row r="225" spans="9:11" ht="13.5">
      <c r="I225" s="2" t="s">
        <v>575</v>
      </c>
      <c r="K225" s="2">
        <v>4328</v>
      </c>
    </row>
    <row r="226" spans="9:11" ht="13.5">
      <c r="I226" s="2" t="s">
        <v>576</v>
      </c>
      <c r="K226" s="2">
        <v>4329</v>
      </c>
    </row>
    <row r="227" spans="9:11" ht="13.5">
      <c r="I227" s="2" t="s">
        <v>577</v>
      </c>
      <c r="K227" s="2">
        <v>4330</v>
      </c>
    </row>
    <row r="228" spans="9:11" ht="13.5">
      <c r="I228" s="2" t="s">
        <v>578</v>
      </c>
      <c r="K228" s="2">
        <v>4331</v>
      </c>
    </row>
    <row r="229" spans="9:11" ht="13.5">
      <c r="I229" s="2" t="s">
        <v>579</v>
      </c>
      <c r="K229" s="2">
        <v>4332</v>
      </c>
    </row>
    <row r="230" ht="13.5">
      <c r="I230" s="2" t="s">
        <v>459</v>
      </c>
    </row>
    <row r="231" spans="9:11" ht="13.5">
      <c r="I231" s="2" t="s">
        <v>580</v>
      </c>
      <c r="K231" s="2">
        <v>4401</v>
      </c>
    </row>
    <row r="232" spans="9:11" ht="13.5">
      <c r="I232" s="2" t="s">
        <v>581</v>
      </c>
      <c r="K232" s="2">
        <v>4402</v>
      </c>
    </row>
    <row r="233" spans="9:11" ht="13.5">
      <c r="I233" s="2" t="s">
        <v>582</v>
      </c>
      <c r="K233" s="2">
        <v>4403</v>
      </c>
    </row>
    <row r="234" spans="9:11" ht="13.5">
      <c r="I234" s="2" t="s">
        <v>583</v>
      </c>
      <c r="K234" s="2">
        <v>4404</v>
      </c>
    </row>
    <row r="235" spans="9:11" ht="13.5">
      <c r="I235" s="2" t="s">
        <v>584</v>
      </c>
      <c r="K235" s="2">
        <v>4405</v>
      </c>
    </row>
    <row r="236" spans="9:11" ht="13.5">
      <c r="I236" s="2" t="s">
        <v>585</v>
      </c>
      <c r="K236" s="2">
        <v>4406</v>
      </c>
    </row>
    <row r="237" spans="9:11" ht="13.5">
      <c r="I237" s="2" t="s">
        <v>586</v>
      </c>
      <c r="K237" s="2">
        <v>4407</v>
      </c>
    </row>
    <row r="238" spans="9:11" ht="13.5">
      <c r="I238" s="2" t="s">
        <v>587</v>
      </c>
      <c r="K238" s="2">
        <v>4408</v>
      </c>
    </row>
    <row r="239" spans="9:11" ht="13.5">
      <c r="I239" s="2" t="s">
        <v>588</v>
      </c>
      <c r="K239" s="2">
        <v>4409</v>
      </c>
    </row>
    <row r="240" spans="9:11" ht="13.5">
      <c r="I240" s="2" t="s">
        <v>589</v>
      </c>
      <c r="K240" s="2">
        <v>4410</v>
      </c>
    </row>
    <row r="241" spans="9:11" ht="13.5">
      <c r="I241" s="2" t="s">
        <v>590</v>
      </c>
      <c r="K241" s="2">
        <v>4411</v>
      </c>
    </row>
    <row r="242" spans="9:11" ht="13.5">
      <c r="I242" s="2" t="s">
        <v>591</v>
      </c>
      <c r="K242" s="2">
        <v>4412</v>
      </c>
    </row>
    <row r="243" spans="9:11" ht="13.5">
      <c r="I243" s="2" t="s">
        <v>592</v>
      </c>
      <c r="K243" s="2">
        <v>4413</v>
      </c>
    </row>
    <row r="244" spans="9:11" ht="13.5">
      <c r="I244" s="2" t="s">
        <v>593</v>
      </c>
      <c r="K244" s="2">
        <v>4414</v>
      </c>
    </row>
    <row r="245" spans="9:11" ht="13.5">
      <c r="I245" s="2" t="s">
        <v>594</v>
      </c>
      <c r="K245" s="2">
        <v>4415</v>
      </c>
    </row>
    <row r="246" spans="9:11" ht="13.5">
      <c r="I246" s="2" t="s">
        <v>595</v>
      </c>
      <c r="K246" s="2">
        <v>4416</v>
      </c>
    </row>
    <row r="247" spans="9:11" ht="13.5">
      <c r="I247" s="2" t="s">
        <v>596</v>
      </c>
      <c r="K247" s="2">
        <v>4417</v>
      </c>
    </row>
    <row r="248" spans="9:11" ht="13.5">
      <c r="I248" s="2" t="s">
        <v>597</v>
      </c>
      <c r="K248" s="2">
        <v>4418</v>
      </c>
    </row>
    <row r="249" spans="9:11" ht="13.5">
      <c r="I249" s="2" t="s">
        <v>598</v>
      </c>
      <c r="K249" s="2">
        <v>4419</v>
      </c>
    </row>
    <row r="250" spans="9:11" ht="13.5">
      <c r="I250" s="2" t="s">
        <v>599</v>
      </c>
      <c r="K250" s="2">
        <v>4420</v>
      </c>
    </row>
    <row r="251" spans="9:11" ht="13.5">
      <c r="I251" s="2" t="s">
        <v>600</v>
      </c>
      <c r="K251" s="2">
        <v>4421</v>
      </c>
    </row>
    <row r="252" spans="9:11" ht="13.5">
      <c r="I252" s="2" t="s">
        <v>601</v>
      </c>
      <c r="K252" s="2">
        <v>4422</v>
      </c>
    </row>
    <row r="253" spans="9:11" ht="13.5">
      <c r="I253" s="2" t="s">
        <v>602</v>
      </c>
      <c r="K253" s="2">
        <v>4423</v>
      </c>
    </row>
    <row r="254" spans="9:11" ht="13.5">
      <c r="I254" s="2" t="s">
        <v>603</v>
      </c>
      <c r="K254" s="2">
        <v>4424</v>
      </c>
    </row>
    <row r="255" spans="9:11" ht="13.5">
      <c r="I255" s="2" t="s">
        <v>604</v>
      </c>
      <c r="K255" s="2">
        <v>4425</v>
      </c>
    </row>
    <row r="256" spans="9:11" ht="13.5">
      <c r="I256" s="2" t="s">
        <v>605</v>
      </c>
      <c r="K256" s="2">
        <v>4426</v>
      </c>
    </row>
    <row r="257" spans="9:11" ht="13.5">
      <c r="I257" s="2" t="s">
        <v>606</v>
      </c>
      <c r="K257" s="2">
        <v>4427</v>
      </c>
    </row>
    <row r="258" spans="9:11" ht="13.5">
      <c r="I258" s="2" t="s">
        <v>607</v>
      </c>
      <c r="K258" s="2">
        <v>4429</v>
      </c>
    </row>
    <row r="259" spans="9:11" ht="13.5">
      <c r="I259" s="2" t="s">
        <v>608</v>
      </c>
      <c r="K259" s="2">
        <v>4430</v>
      </c>
    </row>
    <row r="260" spans="9:11" ht="13.5">
      <c r="I260" s="2" t="s">
        <v>609</v>
      </c>
      <c r="K260" s="2">
        <v>4431</v>
      </c>
    </row>
    <row r="261" spans="9:11" ht="13.5">
      <c r="I261" s="2" t="s">
        <v>610</v>
      </c>
      <c r="K261" s="2">
        <v>4432</v>
      </c>
    </row>
    <row r="262" spans="9:11" ht="13.5">
      <c r="I262" s="2" t="s">
        <v>611</v>
      </c>
      <c r="K262" s="2">
        <v>4433</v>
      </c>
    </row>
    <row r="263" spans="9:11" ht="13.5">
      <c r="I263" s="2" t="s">
        <v>612</v>
      </c>
      <c r="K263" s="2">
        <v>4434</v>
      </c>
    </row>
    <row r="264" spans="9:11" ht="13.5">
      <c r="I264" s="2" t="s">
        <v>613</v>
      </c>
      <c r="K264" s="2">
        <v>4435</v>
      </c>
    </row>
    <row r="265" spans="9:11" ht="13.5">
      <c r="I265" s="2" t="s">
        <v>614</v>
      </c>
      <c r="K265" s="2">
        <v>4436</v>
      </c>
    </row>
    <row r="266" spans="9:11" ht="13.5">
      <c r="I266" s="2" t="s">
        <v>701</v>
      </c>
      <c r="K266" s="2">
        <v>4437</v>
      </c>
    </row>
    <row r="267" spans="9:11" ht="13.5">
      <c r="I267" s="2" t="s">
        <v>702</v>
      </c>
      <c r="K267" s="2">
        <v>4438</v>
      </c>
    </row>
    <row r="268" spans="9:11" ht="13.5">
      <c r="I268" s="2" t="s">
        <v>615</v>
      </c>
      <c r="K268" s="2">
        <v>4439</v>
      </c>
    </row>
    <row r="269" ht="13.5">
      <c r="I269" s="2" t="s">
        <v>460</v>
      </c>
    </row>
    <row r="270" spans="9:11" ht="13.5">
      <c r="I270" s="2" t="s">
        <v>616</v>
      </c>
      <c r="K270" s="2">
        <v>4501</v>
      </c>
    </row>
    <row r="271" spans="9:11" ht="13.5">
      <c r="I271" s="2" t="s">
        <v>617</v>
      </c>
      <c r="K271" s="2">
        <v>4502</v>
      </c>
    </row>
    <row r="272" spans="9:11" ht="13.5">
      <c r="I272" s="2" t="s">
        <v>618</v>
      </c>
      <c r="K272" s="2">
        <v>4503</v>
      </c>
    </row>
    <row r="273" spans="9:11" ht="13.5">
      <c r="I273" s="2" t="s">
        <v>619</v>
      </c>
      <c r="K273" s="2">
        <v>4504</v>
      </c>
    </row>
    <row r="274" spans="9:11" ht="13.5">
      <c r="I274" s="2" t="s">
        <v>620</v>
      </c>
      <c r="K274" s="2">
        <v>4505</v>
      </c>
    </row>
    <row r="275" spans="9:11" ht="13.5">
      <c r="I275" s="2" t="s">
        <v>621</v>
      </c>
      <c r="K275" s="2">
        <v>4506</v>
      </c>
    </row>
    <row r="276" spans="9:11" ht="13.5">
      <c r="I276" s="2" t="s">
        <v>622</v>
      </c>
      <c r="K276" s="2">
        <v>4507</v>
      </c>
    </row>
    <row r="277" spans="9:11" ht="13.5">
      <c r="I277" s="2" t="s">
        <v>703</v>
      </c>
      <c r="K277" s="2">
        <v>4508</v>
      </c>
    </row>
    <row r="278" spans="9:11" ht="13.5">
      <c r="I278" s="2" t="s">
        <v>623</v>
      </c>
      <c r="K278" s="2">
        <v>4509</v>
      </c>
    </row>
    <row r="279" spans="9:11" ht="13.5">
      <c r="I279" s="2" t="s">
        <v>624</v>
      </c>
      <c r="K279" s="2">
        <v>4510</v>
      </c>
    </row>
    <row r="280" spans="9:11" ht="13.5">
      <c r="I280" s="2" t="s">
        <v>625</v>
      </c>
      <c r="K280" s="2">
        <v>4511</v>
      </c>
    </row>
    <row r="281" spans="9:11" ht="13.5">
      <c r="I281" s="2" t="s">
        <v>626</v>
      </c>
      <c r="K281" s="2">
        <v>4512</v>
      </c>
    </row>
    <row r="282" spans="9:11" ht="13.5">
      <c r="I282" s="2" t="s">
        <v>627</v>
      </c>
      <c r="K282" s="2">
        <v>4513</v>
      </c>
    </row>
    <row r="283" ht="13.5">
      <c r="I283" s="2" t="s">
        <v>461</v>
      </c>
    </row>
    <row r="284" spans="9:11" ht="13.5">
      <c r="I284" s="2" t="s">
        <v>628</v>
      </c>
      <c r="K284" s="2">
        <v>4601</v>
      </c>
    </row>
    <row r="285" spans="9:11" ht="13.5">
      <c r="I285" s="2" t="s">
        <v>629</v>
      </c>
      <c r="K285" s="2">
        <v>4602</v>
      </c>
    </row>
    <row r="286" spans="9:11" ht="13.5">
      <c r="I286" s="2" t="s">
        <v>630</v>
      </c>
      <c r="K286" s="2">
        <v>4603</v>
      </c>
    </row>
    <row r="287" spans="9:11" ht="13.5">
      <c r="I287" s="2" t="s">
        <v>631</v>
      </c>
      <c r="K287" s="2">
        <v>4605</v>
      </c>
    </row>
    <row r="288" spans="9:11" ht="13.5">
      <c r="I288" s="2" t="s">
        <v>632</v>
      </c>
      <c r="K288" s="2">
        <v>4606</v>
      </c>
    </row>
    <row r="289" spans="9:11" ht="13.5">
      <c r="I289" s="2" t="s">
        <v>633</v>
      </c>
      <c r="K289" s="2">
        <v>4607</v>
      </c>
    </row>
    <row r="290" spans="9:11" ht="13.5">
      <c r="I290" s="2" t="s">
        <v>634</v>
      </c>
      <c r="K290" s="2">
        <v>4609</v>
      </c>
    </row>
    <row r="291" spans="9:11" ht="13.5">
      <c r="I291" s="2" t="s">
        <v>635</v>
      </c>
      <c r="K291" s="2">
        <v>4610</v>
      </c>
    </row>
    <row r="292" spans="9:11" ht="13.5">
      <c r="I292" s="2" t="s">
        <v>636</v>
      </c>
      <c r="K292" s="2">
        <v>4611</v>
      </c>
    </row>
    <row r="293" spans="9:11" ht="13.5">
      <c r="I293" s="2" t="s">
        <v>637</v>
      </c>
      <c r="K293" s="2">
        <v>4612</v>
      </c>
    </row>
    <row r="294" spans="9:11" ht="13.5">
      <c r="I294" s="2" t="s">
        <v>638</v>
      </c>
      <c r="K294" s="2">
        <v>4613</v>
      </c>
    </row>
    <row r="295" spans="9:11" ht="13.5">
      <c r="I295" s="2" t="s">
        <v>639</v>
      </c>
      <c r="K295" s="2">
        <v>4614</v>
      </c>
    </row>
    <row r="296" spans="9:11" ht="13.5">
      <c r="I296" s="2" t="s">
        <v>704</v>
      </c>
      <c r="K296" s="2">
        <v>4616</v>
      </c>
    </row>
    <row r="297" spans="9:11" ht="13.5">
      <c r="I297" s="2" t="s">
        <v>640</v>
      </c>
      <c r="K297" s="2">
        <v>4617</v>
      </c>
    </row>
    <row r="298" ht="13.5">
      <c r="I298" s="2" t="s">
        <v>462</v>
      </c>
    </row>
    <row r="299" spans="9:11" ht="13.5">
      <c r="I299" s="2" t="s">
        <v>641</v>
      </c>
      <c r="K299" s="2">
        <v>4701</v>
      </c>
    </row>
    <row r="300" spans="9:11" ht="13.5">
      <c r="I300" s="2" t="s">
        <v>642</v>
      </c>
      <c r="K300" s="2">
        <v>4702</v>
      </c>
    </row>
    <row r="301" spans="9:11" ht="13.5">
      <c r="I301" s="2" t="s">
        <v>643</v>
      </c>
      <c r="K301" s="2">
        <v>4703</v>
      </c>
    </row>
    <row r="302" spans="9:11" ht="13.5">
      <c r="I302" s="2" t="s">
        <v>644</v>
      </c>
      <c r="K302" s="2">
        <v>4704</v>
      </c>
    </row>
    <row r="303" spans="9:11" ht="13.5">
      <c r="I303" s="2" t="s">
        <v>645</v>
      </c>
      <c r="K303" s="2">
        <v>4705</v>
      </c>
    </row>
    <row r="304" spans="9:11" ht="13.5">
      <c r="I304" s="2" t="s">
        <v>646</v>
      </c>
      <c r="K304" s="2">
        <v>4706</v>
      </c>
    </row>
    <row r="305" spans="9:11" ht="13.5">
      <c r="I305" s="2" t="s">
        <v>647</v>
      </c>
      <c r="K305" s="2">
        <v>4707</v>
      </c>
    </row>
    <row r="306" spans="9:11" ht="13.5">
      <c r="I306" s="2" t="s">
        <v>648</v>
      </c>
      <c r="K306" s="2">
        <v>4708</v>
      </c>
    </row>
  </sheetData>
  <sheetProtection sheet="1" selectLockedCells="1"/>
  <mergeCells count="61">
    <mergeCell ref="A77:D78"/>
    <mergeCell ref="K78:M78"/>
    <mergeCell ref="P110:P117"/>
    <mergeCell ref="P102:P109"/>
    <mergeCell ref="P94:P101"/>
    <mergeCell ref="K52:M52"/>
    <mergeCell ref="A51:D52"/>
    <mergeCell ref="M17:M18"/>
    <mergeCell ref="C11:N11"/>
    <mergeCell ref="C13:D13"/>
    <mergeCell ref="K17:L17"/>
    <mergeCell ref="E18:F18"/>
    <mergeCell ref="K18:L18"/>
    <mergeCell ref="E17:F17"/>
    <mergeCell ref="C16:D16"/>
    <mergeCell ref="H16:I16"/>
    <mergeCell ref="J16:K16"/>
    <mergeCell ref="C15:D15"/>
    <mergeCell ref="H8:K8"/>
    <mergeCell ref="F8:G8"/>
    <mergeCell ref="D8:E8"/>
    <mergeCell ref="E10:F10"/>
    <mergeCell ref="A8:C8"/>
    <mergeCell ref="H10:K10"/>
    <mergeCell ref="C9:D9"/>
    <mergeCell ref="E9:F9"/>
    <mergeCell ref="H9:K9"/>
    <mergeCell ref="A1:N1"/>
    <mergeCell ref="A2:C2"/>
    <mergeCell ref="M2:N2"/>
    <mergeCell ref="A3:C3"/>
    <mergeCell ref="A9:B10"/>
    <mergeCell ref="L10:N10"/>
    <mergeCell ref="A4:C4"/>
    <mergeCell ref="A5:N5"/>
    <mergeCell ref="A6:N6"/>
    <mergeCell ref="C14:D14"/>
    <mergeCell ref="C10:D10"/>
    <mergeCell ref="E14:F14"/>
    <mergeCell ref="G13:G14"/>
    <mergeCell ref="H13:I13"/>
    <mergeCell ref="L9:N9"/>
    <mergeCell ref="H14:I14"/>
    <mergeCell ref="E15:F15"/>
    <mergeCell ref="G15:G16"/>
    <mergeCell ref="H15:I15"/>
    <mergeCell ref="L13:L14"/>
    <mergeCell ref="G17:H18"/>
    <mergeCell ref="J17:J18"/>
    <mergeCell ref="J14:K14"/>
    <mergeCell ref="E16:F16"/>
    <mergeCell ref="A11:B11"/>
    <mergeCell ref="A13:B14"/>
    <mergeCell ref="A15:B16"/>
    <mergeCell ref="K19:M19"/>
    <mergeCell ref="M15:N16"/>
    <mergeCell ref="E13:F13"/>
    <mergeCell ref="J13:K13"/>
    <mergeCell ref="M13:N14"/>
    <mergeCell ref="J15:K15"/>
    <mergeCell ref="L15:L16"/>
  </mergeCells>
  <conditionalFormatting sqref="C54:C64 C74:C76 C80:C86 C66">
    <cfRule type="expression" priority="63" dxfId="0" stopIfTrue="1">
      <formula>C54=""</formula>
    </cfRule>
    <cfRule type="expression" priority="64" dxfId="21" stopIfTrue="1">
      <formula>I54="該当番号なし"</formula>
    </cfRule>
  </conditionalFormatting>
  <conditionalFormatting sqref="H8 C14:F14 C10:F10 H10:N10 C11:N11 H14:K14">
    <cfRule type="expression" priority="65" dxfId="0" stopIfTrue="1">
      <formula>IF(C8="",TRUE,FALSE)</formula>
    </cfRule>
  </conditionalFormatting>
  <conditionalFormatting sqref="H8:K8">
    <cfRule type="cellIs" priority="66" dxfId="0" operator="equal" stopIfTrue="1">
      <formula>""""""</formula>
    </cfRule>
  </conditionalFormatting>
  <conditionalFormatting sqref="D54:H64 L54:M66 D74:H76 D80:H86 L80:M86 D66:H66">
    <cfRule type="expression" priority="67" dxfId="0" stopIfTrue="1">
      <formula>D54=""</formula>
    </cfRule>
  </conditionalFormatting>
  <conditionalFormatting sqref="C67:C70">
    <cfRule type="expression" priority="54" dxfId="0" stopIfTrue="1">
      <formula>C67=""</formula>
    </cfRule>
    <cfRule type="expression" priority="55" dxfId="21" stopIfTrue="1">
      <formula>I67="該当番号なし"</formula>
    </cfRule>
  </conditionalFormatting>
  <conditionalFormatting sqref="D67:H70 L67:M70">
    <cfRule type="expression" priority="56" dxfId="0" stopIfTrue="1">
      <formula>D67=""</formula>
    </cfRule>
  </conditionalFormatting>
  <conditionalFormatting sqref="C90:C92">
    <cfRule type="expression" priority="50" dxfId="0" stopIfTrue="1">
      <formula>C90=""</formula>
    </cfRule>
    <cfRule type="expression" priority="51" dxfId="21" stopIfTrue="1">
      <formula>I90="該当番号なし"</formula>
    </cfRule>
  </conditionalFormatting>
  <conditionalFormatting sqref="D90:H92">
    <cfRule type="expression" priority="52" dxfId="0" stopIfTrue="1">
      <formula>D90=""</formula>
    </cfRule>
  </conditionalFormatting>
  <conditionalFormatting sqref="K82:K84">
    <cfRule type="expression" priority="53" dxfId="0" stopIfTrue="1">
      <formula>K82=""</formula>
    </cfRule>
  </conditionalFormatting>
  <conditionalFormatting sqref="C71:C73">
    <cfRule type="expression" priority="41" dxfId="0" stopIfTrue="1">
      <formula>C71=""</formula>
    </cfRule>
    <cfRule type="expression" priority="42" dxfId="21" stopIfTrue="1">
      <formula>I71="該当番号なし"</formula>
    </cfRule>
  </conditionalFormatting>
  <conditionalFormatting sqref="D71:H73">
    <cfRule type="expression" priority="43" dxfId="0" stopIfTrue="1">
      <formula>D71=""</formula>
    </cfRule>
  </conditionalFormatting>
  <conditionalFormatting sqref="C87:C89">
    <cfRule type="expression" priority="38" dxfId="0" stopIfTrue="1">
      <formula>C87=""</formula>
    </cfRule>
    <cfRule type="expression" priority="39" dxfId="21" stopIfTrue="1">
      <formula>I87="該当番号なし"</formula>
    </cfRule>
  </conditionalFormatting>
  <conditionalFormatting sqref="D87:H89">
    <cfRule type="expression" priority="40" dxfId="0" stopIfTrue="1">
      <formula>D87=""</formula>
    </cfRule>
  </conditionalFormatting>
  <conditionalFormatting sqref="K58:K60">
    <cfRule type="expression" priority="37" dxfId="0" stopIfTrue="1">
      <formula>K58=""</formula>
    </cfRule>
  </conditionalFormatting>
  <conditionalFormatting sqref="L87:M87">
    <cfRule type="expression" priority="35" dxfId="0" stopIfTrue="1">
      <formula>L87=""</formula>
    </cfRule>
  </conditionalFormatting>
  <conditionalFormatting sqref="L71:M71">
    <cfRule type="expression" priority="34" dxfId="0" stopIfTrue="1">
      <formula>L71=""</formula>
    </cfRule>
  </conditionalFormatting>
  <conditionalFormatting sqref="L45:M45">
    <cfRule type="expression" priority="33" dxfId="0" stopIfTrue="1">
      <formula>L45=""</formula>
    </cfRule>
  </conditionalFormatting>
  <conditionalFormatting sqref="C16:F16 H16:K16">
    <cfRule type="expression" priority="28" dxfId="0" stopIfTrue="1">
      <formula>IF(C16="",TRUE,FALSE)</formula>
    </cfRule>
  </conditionalFormatting>
  <conditionalFormatting sqref="C65">
    <cfRule type="expression" priority="25" dxfId="0" stopIfTrue="1">
      <formula>C65=""</formula>
    </cfRule>
    <cfRule type="expression" priority="26" dxfId="21" stopIfTrue="1">
      <formula>I65="該当番号なし"</formula>
    </cfRule>
  </conditionalFormatting>
  <conditionalFormatting sqref="D65:H65">
    <cfRule type="expression" priority="27" dxfId="0" stopIfTrue="1">
      <formula>D65=""</formula>
    </cfRule>
  </conditionalFormatting>
  <conditionalFormatting sqref="I21:I26 I48:I50 I30:I32 I35:I44">
    <cfRule type="expression" priority="18" dxfId="0" stopIfTrue="1">
      <formula>IF(AND(I21="",J21=""),TRUE,FALSE)</formula>
    </cfRule>
  </conditionalFormatting>
  <conditionalFormatting sqref="J21:J26 J48:J50 J30:J32 J35:J44">
    <cfRule type="expression" priority="19" dxfId="0" stopIfTrue="1">
      <formula>IF(AND(J21="",女子申込!#REF!=""),TRUE,FALSE)</formula>
    </cfRule>
  </conditionalFormatting>
  <conditionalFormatting sqref="C21:H26 C48:H50 C30:H32 C35:H42">
    <cfRule type="expression" priority="20" dxfId="0" stopIfTrue="1">
      <formula>C21=""</formula>
    </cfRule>
  </conditionalFormatting>
  <conditionalFormatting sqref="C43:H44">
    <cfRule type="expression" priority="17" dxfId="0" stopIfTrue="1">
      <formula>C43=""</formula>
    </cfRule>
  </conditionalFormatting>
  <conditionalFormatting sqref="I45:I47">
    <cfRule type="expression" priority="14" dxfId="0" stopIfTrue="1">
      <formula>IF(AND(I45="",J45=""),TRUE,FALSE)</formula>
    </cfRule>
  </conditionalFormatting>
  <conditionalFormatting sqref="J45:J47">
    <cfRule type="expression" priority="15" dxfId="0" stopIfTrue="1">
      <formula>IF(AND(J45="",女子申込!#REF!=""),TRUE,FALSE)</formula>
    </cfRule>
  </conditionalFormatting>
  <conditionalFormatting sqref="C45:H47">
    <cfRule type="expression" priority="16" dxfId="0" stopIfTrue="1">
      <formula>C45=""</formula>
    </cfRule>
  </conditionalFormatting>
  <conditionalFormatting sqref="I27:I29">
    <cfRule type="expression" priority="11" dxfId="0" stopIfTrue="1">
      <formula>IF(AND(I27="",J27=""),TRUE,FALSE)</formula>
    </cfRule>
  </conditionalFormatting>
  <conditionalFormatting sqref="J27:J29">
    <cfRule type="expression" priority="12" dxfId="0" stopIfTrue="1">
      <formula>IF(AND(J27="",女子申込!#REF!=""),TRUE,FALSE)</formula>
    </cfRule>
  </conditionalFormatting>
  <conditionalFormatting sqref="C27:H29">
    <cfRule type="expression" priority="13" dxfId="0" stopIfTrue="1">
      <formula>C27=""</formula>
    </cfRule>
  </conditionalFormatting>
  <conditionalFormatting sqref="I33:I34">
    <cfRule type="expression" priority="8" dxfId="0" stopIfTrue="1">
      <formula>IF(AND(I33="",J33=""),TRUE,FALSE)</formula>
    </cfRule>
  </conditionalFormatting>
  <conditionalFormatting sqref="J33:J34">
    <cfRule type="expression" priority="9" dxfId="0" stopIfTrue="1">
      <formula>IF(AND(J33="",女子申込!#REF!=""),TRUE,FALSE)</formula>
    </cfRule>
  </conditionalFormatting>
  <conditionalFormatting sqref="C33:H34">
    <cfRule type="expression" priority="10" dxfId="0" stopIfTrue="1">
      <formula>C33=""</formula>
    </cfRule>
  </conditionalFormatting>
  <conditionalFormatting sqref="K25:K26">
    <cfRule type="expression" priority="7" dxfId="0" stopIfTrue="1">
      <formula>K25=""</formula>
    </cfRule>
  </conditionalFormatting>
  <conditionalFormatting sqref="K30:K32">
    <cfRule type="expression" priority="6" dxfId="0" stopIfTrue="1">
      <formula>K30=""</formula>
    </cfRule>
  </conditionalFormatting>
  <conditionalFormatting sqref="K27:K29">
    <cfRule type="expression" priority="5" dxfId="0" stopIfTrue="1">
      <formula>K27=""</formula>
    </cfRule>
  </conditionalFormatting>
  <conditionalFormatting sqref="L21:M26 L30:M32 L35:M42">
    <cfRule type="expression" priority="4" dxfId="0" stopIfTrue="1">
      <formula>L21=""</formula>
    </cfRule>
  </conditionalFormatting>
  <conditionalFormatting sqref="L43:M44">
    <cfRule type="expression" priority="3" dxfId="0" stopIfTrue="1">
      <formula>L43=""</formula>
    </cfRule>
  </conditionalFormatting>
  <conditionalFormatting sqref="L27:M29">
    <cfRule type="expression" priority="2" dxfId="0" stopIfTrue="1">
      <formula>L27=""</formula>
    </cfRule>
  </conditionalFormatting>
  <conditionalFormatting sqref="L33:M34">
    <cfRule type="expression" priority="1" dxfId="0" stopIfTrue="1">
      <formula>L33=""</formula>
    </cfRule>
  </conditionalFormatting>
  <dataValidations count="12">
    <dataValidation allowBlank="1" showInputMessage="1" showErrorMessage="1" imeMode="hiragana" sqref="D80:E92 I16:K17 C11:N11 C10:F10 C14:F14 D54:E76 C16:F16 H14:K14 H16 D21:E50"/>
    <dataValidation allowBlank="1" showInputMessage="1" showErrorMessage="1" imeMode="halfKatakana" sqref="F54:G76 F80:G92 F21:G50"/>
    <dataValidation allowBlank="1" showInputMessage="1" showErrorMessage="1" imeMode="off" sqref="H10:N10 L80:L87 K58:K60 K82:K84 H21:H50 L21:L45 L54:L71 L46:M50 K21:K50"/>
    <dataValidation type="whole" allowBlank="1" showInputMessage="1" showErrorMessage="1" imeMode="off" sqref="E17:F17">
      <formula1>0</formula1>
      <formula2>99</formula2>
    </dataValidation>
    <dataValidation type="whole" allowBlank="1" showInputMessage="1" showErrorMessage="1" promptTitle="中学生個人番号" prompt="学校番号＋個人番号の5桁を入力&#10;所属は自動表示されます。" imeMode="off" sqref="C54:C76">
      <formula1>10000</formula1>
      <formula2>99999</formula2>
    </dataValidation>
    <dataValidation type="whole" allowBlank="1" showInputMessage="1" showErrorMessage="1" imeMode="off" sqref="H54:H76">
      <formula1>1</formula1>
      <formula2>3</formula2>
    </dataValidation>
    <dataValidation allowBlank="1" showInputMessage="1" showErrorMessage="1" promptTitle="記録入力" prompt="手動計時は1桁&#10;電気計時は2桁で入力" imeMode="off" sqref="M80:M87 M54:M71 M21:M45"/>
    <dataValidation type="list" allowBlank="1" showInputMessage="1" showErrorMessage="1" promptTitle="所属(高体連)" prompt="▼リストより選択してください" sqref="I21:I50">
      <formula1>$I$96:$I$310</formula1>
    </dataValidation>
    <dataValidation type="whole" allowBlank="1" showInputMessage="1" showErrorMessage="1" promptTitle="登録番号" prompt="4桁以内の登録番号を入力" imeMode="off" sqref="C21:C50">
      <formula1>1</formula1>
      <formula2>9999</formula2>
    </dataValidation>
    <dataValidation allowBlank="1" showInputMessage="1" showErrorMessage="1" promptTitle="所属" prompt="大学は○○大&#10;地域陸協は○○陸協&#10;その他は登録団体名を入力" imeMode="hiragana" sqref="J21:J50"/>
    <dataValidation type="whole" allowBlank="1" showInputMessage="1" showErrorMessage="1" promptTitle="小学生個人番号" prompt="学校番号＋個人番号の5桁を入力&#10;所属は自動表示されます。" imeMode="off" sqref="C80:C92">
      <formula1>10000</formula1>
      <formula2>99999</formula2>
    </dataValidation>
    <dataValidation type="whole" allowBlank="1" showInputMessage="1" showErrorMessage="1" imeMode="off" sqref="H80:H92">
      <formula1>4</formula1>
      <formula2>6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3"/>
  <rowBreaks count="1" manualBreakCount="1">
    <brk id="50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5"/>
  <sheetViews>
    <sheetView zoomScalePageLayoutView="0" workbookViewId="0" topLeftCell="A75">
      <selection activeCell="I90" sqref="I90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7" width="9.00390625" style="2" customWidth="1"/>
    <col min="8" max="8" width="7.50390625" style="2" bestFit="1" customWidth="1"/>
    <col min="9" max="9" width="16.125" style="207" bestFit="1" customWidth="1"/>
    <col min="10" max="10" width="4.50390625" style="2" bestFit="1" customWidth="1"/>
    <col min="11" max="16384" width="9.00390625" style="2" customWidth="1"/>
  </cols>
  <sheetData>
    <row r="1" spans="1:6" ht="13.5">
      <c r="A1" s="6" t="s">
        <v>16</v>
      </c>
      <c r="B1" s="1" t="s">
        <v>17</v>
      </c>
      <c r="D1" s="22" t="s">
        <v>16</v>
      </c>
      <c r="E1" s="23" t="s">
        <v>463</v>
      </c>
      <c r="F1" s="24" t="s">
        <v>651</v>
      </c>
    </row>
    <row r="2" spans="1:9" ht="13.5">
      <c r="A2" s="6">
        <v>101</v>
      </c>
      <c r="B2" s="8" t="s">
        <v>18</v>
      </c>
      <c r="D2" s="9">
        <v>4101</v>
      </c>
      <c r="E2" s="8" t="s">
        <v>464</v>
      </c>
      <c r="F2" s="25">
        <v>284101</v>
      </c>
      <c r="H2" s="6">
        <v>401</v>
      </c>
      <c r="I2" s="208" t="s">
        <v>798</v>
      </c>
    </row>
    <row r="3" spans="1:9" ht="13.5">
      <c r="A3" s="6">
        <v>102</v>
      </c>
      <c r="B3" s="8" t="s">
        <v>19</v>
      </c>
      <c r="D3" s="9">
        <v>4102</v>
      </c>
      <c r="E3" s="8" t="s">
        <v>465</v>
      </c>
      <c r="F3" s="25">
        <v>284102</v>
      </c>
      <c r="H3" s="6">
        <v>402</v>
      </c>
      <c r="I3" s="208" t="s">
        <v>799</v>
      </c>
    </row>
    <row r="4" spans="1:9" ht="13.5">
      <c r="A4" s="6">
        <v>103</v>
      </c>
      <c r="B4" s="8" t="s">
        <v>20</v>
      </c>
      <c r="D4" s="9">
        <v>4103</v>
      </c>
      <c r="E4" s="8" t="s">
        <v>717</v>
      </c>
      <c r="F4" s="25">
        <v>284103</v>
      </c>
      <c r="H4" s="6">
        <v>404</v>
      </c>
      <c r="I4" s="208" t="s">
        <v>800</v>
      </c>
    </row>
    <row r="5" spans="1:9" ht="13.5">
      <c r="A5" s="6">
        <v>104</v>
      </c>
      <c r="B5" s="8" t="s">
        <v>21</v>
      </c>
      <c r="D5" s="9">
        <v>4104</v>
      </c>
      <c r="E5" s="8" t="s">
        <v>466</v>
      </c>
      <c r="F5" s="25">
        <v>284104</v>
      </c>
      <c r="H5" s="6">
        <v>405</v>
      </c>
      <c r="I5" s="208" t="s">
        <v>801</v>
      </c>
    </row>
    <row r="6" spans="1:9" ht="13.5">
      <c r="A6" s="6">
        <v>105</v>
      </c>
      <c r="B6" s="8" t="s">
        <v>22</v>
      </c>
      <c r="D6" s="9">
        <v>4105</v>
      </c>
      <c r="E6" s="8" t="s">
        <v>467</v>
      </c>
      <c r="F6" s="25">
        <v>284105</v>
      </c>
      <c r="H6" s="6">
        <v>406</v>
      </c>
      <c r="I6" s="208" t="s">
        <v>802</v>
      </c>
    </row>
    <row r="7" spans="1:9" ht="13.5">
      <c r="A7" s="6">
        <v>106</v>
      </c>
      <c r="B7" s="8" t="s">
        <v>23</v>
      </c>
      <c r="D7" s="9">
        <v>4106</v>
      </c>
      <c r="E7" s="8" t="s">
        <v>468</v>
      </c>
      <c r="F7" s="25">
        <v>284106</v>
      </c>
      <c r="H7" s="6">
        <v>407</v>
      </c>
      <c r="I7" s="208" t="s">
        <v>803</v>
      </c>
    </row>
    <row r="8" spans="1:9" ht="13.5">
      <c r="A8" s="6">
        <v>107</v>
      </c>
      <c r="B8" s="8" t="s">
        <v>24</v>
      </c>
      <c r="D8" s="9">
        <v>4107</v>
      </c>
      <c r="E8" s="8" t="s">
        <v>469</v>
      </c>
      <c r="F8" s="25">
        <v>284107</v>
      </c>
      <c r="H8" s="6">
        <v>408</v>
      </c>
      <c r="I8" s="208" t="s">
        <v>804</v>
      </c>
    </row>
    <row r="9" spans="1:9" ht="13.5">
      <c r="A9" s="6">
        <v>108</v>
      </c>
      <c r="B9" s="8" t="s">
        <v>25</v>
      </c>
      <c r="D9" s="9">
        <v>4109</v>
      </c>
      <c r="E9" s="8" t="s">
        <v>470</v>
      </c>
      <c r="F9" s="25">
        <v>284109</v>
      </c>
      <c r="H9" s="6">
        <v>411</v>
      </c>
      <c r="I9" s="208" t="s">
        <v>777</v>
      </c>
    </row>
    <row r="10" spans="1:9" ht="13.5">
      <c r="A10" s="6">
        <v>109</v>
      </c>
      <c r="B10" s="8" t="s">
        <v>26</v>
      </c>
      <c r="D10" s="9">
        <v>4110</v>
      </c>
      <c r="E10" s="8" t="s">
        <v>471</v>
      </c>
      <c r="F10" s="25">
        <v>284110</v>
      </c>
      <c r="H10" s="6">
        <v>412</v>
      </c>
      <c r="I10" s="208" t="s">
        <v>805</v>
      </c>
    </row>
    <row r="11" spans="1:9" ht="13.5">
      <c r="A11" s="6">
        <v>110</v>
      </c>
      <c r="B11" s="8" t="s">
        <v>27</v>
      </c>
      <c r="D11" s="9">
        <v>4111</v>
      </c>
      <c r="E11" s="8"/>
      <c r="F11" s="25"/>
      <c r="H11" s="6">
        <v>413</v>
      </c>
      <c r="I11" s="208" t="s">
        <v>778</v>
      </c>
    </row>
    <row r="12" spans="1:9" ht="13.5">
      <c r="A12" s="6">
        <v>111</v>
      </c>
      <c r="B12" s="8" t="s">
        <v>28</v>
      </c>
      <c r="D12" s="9">
        <v>4112</v>
      </c>
      <c r="E12" s="8" t="s">
        <v>472</v>
      </c>
      <c r="F12" s="25">
        <v>284112</v>
      </c>
      <c r="H12" s="6">
        <v>416</v>
      </c>
      <c r="I12" s="208" t="s">
        <v>779</v>
      </c>
    </row>
    <row r="13" spans="1:9" ht="13.5">
      <c r="A13" s="6">
        <v>112</v>
      </c>
      <c r="B13" s="8" t="s">
        <v>29</v>
      </c>
      <c r="D13" s="9">
        <v>4113</v>
      </c>
      <c r="E13" s="8" t="s">
        <v>473</v>
      </c>
      <c r="F13" s="25">
        <v>284113</v>
      </c>
      <c r="H13" s="6">
        <v>421</v>
      </c>
      <c r="I13" s="208" t="s">
        <v>806</v>
      </c>
    </row>
    <row r="14" spans="1:9" ht="13.5">
      <c r="A14" s="6">
        <v>113</v>
      </c>
      <c r="B14" s="8" t="s">
        <v>30</v>
      </c>
      <c r="D14" s="9">
        <v>4114</v>
      </c>
      <c r="E14" s="8" t="s">
        <v>474</v>
      </c>
      <c r="F14" s="25">
        <v>284114</v>
      </c>
      <c r="H14" s="6">
        <v>422</v>
      </c>
      <c r="I14" s="208" t="s">
        <v>780</v>
      </c>
    </row>
    <row r="15" spans="1:9" ht="13.5">
      <c r="A15" s="6">
        <v>114</v>
      </c>
      <c r="B15" s="8" t="s">
        <v>31</v>
      </c>
      <c r="D15" s="9">
        <v>4115</v>
      </c>
      <c r="E15" s="8" t="s">
        <v>475</v>
      </c>
      <c r="F15" s="25">
        <v>284115</v>
      </c>
      <c r="H15" s="6">
        <v>424</v>
      </c>
      <c r="I15" s="208" t="s">
        <v>781</v>
      </c>
    </row>
    <row r="16" spans="1:9" ht="13.5">
      <c r="A16" s="6">
        <v>115</v>
      </c>
      <c r="B16" s="8" t="s">
        <v>32</v>
      </c>
      <c r="D16" s="9">
        <v>4116</v>
      </c>
      <c r="E16" s="8" t="s">
        <v>476</v>
      </c>
      <c r="F16" s="25">
        <v>284116</v>
      </c>
      <c r="H16" s="6">
        <v>426</v>
      </c>
      <c r="I16" s="208" t="s">
        <v>782</v>
      </c>
    </row>
    <row r="17" spans="1:9" ht="13.5">
      <c r="A17" s="6">
        <v>116</v>
      </c>
      <c r="B17" s="8" t="s">
        <v>33</v>
      </c>
      <c r="D17" s="9">
        <v>4117</v>
      </c>
      <c r="E17" s="8" t="s">
        <v>477</v>
      </c>
      <c r="F17" s="25">
        <v>284117</v>
      </c>
      <c r="H17" s="6">
        <v>427</v>
      </c>
      <c r="I17" s="208" t="s">
        <v>783</v>
      </c>
    </row>
    <row r="18" spans="1:9" ht="13.5">
      <c r="A18" s="6">
        <v>117</v>
      </c>
      <c r="B18" s="8" t="s">
        <v>34</v>
      </c>
      <c r="D18" s="9">
        <v>4118</v>
      </c>
      <c r="E18" s="8" t="s">
        <v>478</v>
      </c>
      <c r="F18" s="25">
        <v>284118</v>
      </c>
      <c r="H18" s="6">
        <v>428</v>
      </c>
      <c r="I18" s="208" t="s">
        <v>784</v>
      </c>
    </row>
    <row r="19" spans="1:9" ht="13.5">
      <c r="A19" s="6">
        <v>118</v>
      </c>
      <c r="B19" s="8" t="s">
        <v>35</v>
      </c>
      <c r="D19" s="9">
        <v>4119</v>
      </c>
      <c r="E19" s="8" t="s">
        <v>479</v>
      </c>
      <c r="F19" s="25">
        <v>284119</v>
      </c>
      <c r="H19" s="6">
        <v>429</v>
      </c>
      <c r="I19" s="208" t="s">
        <v>785</v>
      </c>
    </row>
    <row r="20" spans="1:9" ht="13.5">
      <c r="A20" s="6">
        <v>119</v>
      </c>
      <c r="B20" s="8" t="s">
        <v>36</v>
      </c>
      <c r="D20" s="9">
        <v>4120</v>
      </c>
      <c r="E20" s="8" t="s">
        <v>480</v>
      </c>
      <c r="F20" s="25">
        <v>284120</v>
      </c>
      <c r="H20" s="6">
        <v>430</v>
      </c>
      <c r="I20" s="208" t="s">
        <v>807</v>
      </c>
    </row>
    <row r="21" spans="1:9" ht="13.5">
      <c r="A21" s="6">
        <v>120</v>
      </c>
      <c r="B21" s="8" t="s">
        <v>37</v>
      </c>
      <c r="D21" s="9">
        <v>4121</v>
      </c>
      <c r="E21" s="8" t="s">
        <v>481</v>
      </c>
      <c r="F21" s="25">
        <v>284121</v>
      </c>
      <c r="H21" s="6">
        <v>431</v>
      </c>
      <c r="I21" s="208" t="s">
        <v>808</v>
      </c>
    </row>
    <row r="22" spans="1:9" ht="13.5">
      <c r="A22" s="6">
        <v>121</v>
      </c>
      <c r="B22" s="8" t="s">
        <v>38</v>
      </c>
      <c r="D22" s="9">
        <v>4122</v>
      </c>
      <c r="E22" s="8" t="s">
        <v>482</v>
      </c>
      <c r="F22" s="25">
        <v>284122</v>
      </c>
      <c r="H22" s="6">
        <v>432</v>
      </c>
      <c r="I22" s="208" t="s">
        <v>786</v>
      </c>
    </row>
    <row r="23" spans="1:9" ht="13.5">
      <c r="A23" s="6">
        <v>122</v>
      </c>
      <c r="B23" s="8" t="s">
        <v>39</v>
      </c>
      <c r="D23" s="9">
        <v>4123</v>
      </c>
      <c r="E23" s="8" t="s">
        <v>483</v>
      </c>
      <c r="F23" s="25">
        <v>284123</v>
      </c>
      <c r="H23" s="6">
        <v>433</v>
      </c>
      <c r="I23" s="208" t="s">
        <v>809</v>
      </c>
    </row>
    <row r="24" spans="1:9" ht="13.5">
      <c r="A24" s="6">
        <v>123</v>
      </c>
      <c r="B24" s="8" t="s">
        <v>40</v>
      </c>
      <c r="D24" s="9">
        <v>4124</v>
      </c>
      <c r="E24" s="8" t="s">
        <v>484</v>
      </c>
      <c r="F24" s="25">
        <v>284124</v>
      </c>
      <c r="H24" s="6">
        <v>434</v>
      </c>
      <c r="I24" s="208" t="s">
        <v>787</v>
      </c>
    </row>
    <row r="25" spans="1:9" ht="13.5">
      <c r="A25" s="6">
        <v>124</v>
      </c>
      <c r="B25" s="8" t="s">
        <v>41</v>
      </c>
      <c r="D25" s="9">
        <v>4125</v>
      </c>
      <c r="E25" s="8" t="s">
        <v>485</v>
      </c>
      <c r="F25" s="25">
        <v>284125</v>
      </c>
      <c r="H25" s="6">
        <v>435</v>
      </c>
      <c r="I25" s="208" t="s">
        <v>810</v>
      </c>
    </row>
    <row r="26" spans="1:9" ht="13.5">
      <c r="A26" s="6">
        <v>125</v>
      </c>
      <c r="B26" s="8" t="s">
        <v>42</v>
      </c>
      <c r="D26" s="9">
        <v>4126</v>
      </c>
      <c r="E26" s="8" t="s">
        <v>486</v>
      </c>
      <c r="F26" s="25">
        <v>284126</v>
      </c>
      <c r="H26" s="6">
        <v>436</v>
      </c>
      <c r="I26" s="208" t="s">
        <v>811</v>
      </c>
    </row>
    <row r="27" spans="1:9" ht="13.5">
      <c r="A27" s="6">
        <v>127</v>
      </c>
      <c r="B27" s="8" t="s">
        <v>43</v>
      </c>
      <c r="D27" s="9">
        <v>4127</v>
      </c>
      <c r="E27" s="8" t="s">
        <v>487</v>
      </c>
      <c r="F27" s="25">
        <v>284127</v>
      </c>
      <c r="H27" s="6">
        <v>437</v>
      </c>
      <c r="I27" s="208" t="s">
        <v>812</v>
      </c>
    </row>
    <row r="28" spans="1:9" ht="13.5">
      <c r="A28" s="6">
        <v>128</v>
      </c>
      <c r="B28" s="8" t="s">
        <v>44</v>
      </c>
      <c r="D28" s="9">
        <v>4128</v>
      </c>
      <c r="E28" s="8" t="s">
        <v>488</v>
      </c>
      <c r="F28" s="25">
        <v>284128</v>
      </c>
      <c r="H28" s="6">
        <v>438</v>
      </c>
      <c r="I28" s="208" t="s">
        <v>813</v>
      </c>
    </row>
    <row r="29" spans="1:9" ht="13.5">
      <c r="A29" s="6">
        <v>129</v>
      </c>
      <c r="B29" s="8" t="s">
        <v>45</v>
      </c>
      <c r="D29" s="9">
        <v>4129</v>
      </c>
      <c r="E29" s="8" t="s">
        <v>489</v>
      </c>
      <c r="F29" s="25">
        <v>284129</v>
      </c>
      <c r="H29" s="6">
        <v>439</v>
      </c>
      <c r="I29" s="208" t="s">
        <v>788</v>
      </c>
    </row>
    <row r="30" spans="1:9" ht="13.5">
      <c r="A30" s="6">
        <v>130</v>
      </c>
      <c r="B30" s="8" t="s">
        <v>46</v>
      </c>
      <c r="D30" s="9">
        <v>4130</v>
      </c>
      <c r="E30" s="8" t="s">
        <v>490</v>
      </c>
      <c r="F30" s="25">
        <v>284130</v>
      </c>
      <c r="H30" s="6">
        <v>440</v>
      </c>
      <c r="I30" s="208" t="s">
        <v>789</v>
      </c>
    </row>
    <row r="31" spans="1:9" ht="13.5">
      <c r="A31" s="6">
        <v>131</v>
      </c>
      <c r="B31" s="8" t="s">
        <v>713</v>
      </c>
      <c r="D31" s="9">
        <v>4131</v>
      </c>
      <c r="E31" s="8" t="s">
        <v>491</v>
      </c>
      <c r="F31" s="25">
        <v>284131</v>
      </c>
      <c r="H31" s="6">
        <v>441</v>
      </c>
      <c r="I31" s="2" t="s">
        <v>790</v>
      </c>
    </row>
    <row r="32" spans="1:9" ht="13.5">
      <c r="A32" s="6">
        <v>132</v>
      </c>
      <c r="B32" s="8" t="s">
        <v>47</v>
      </c>
      <c r="D32" s="9">
        <v>4132</v>
      </c>
      <c r="E32" s="8" t="s">
        <v>492</v>
      </c>
      <c r="F32" s="25">
        <v>284132</v>
      </c>
      <c r="H32" s="6">
        <v>442</v>
      </c>
      <c r="I32" s="208" t="s">
        <v>791</v>
      </c>
    </row>
    <row r="33" spans="1:9" ht="13.5">
      <c r="A33" s="6">
        <v>133</v>
      </c>
      <c r="B33" s="8" t="s">
        <v>48</v>
      </c>
      <c r="D33" s="9">
        <v>4133</v>
      </c>
      <c r="E33" s="8" t="s">
        <v>493</v>
      </c>
      <c r="F33" s="25">
        <v>284133</v>
      </c>
      <c r="H33" s="6">
        <v>444</v>
      </c>
      <c r="I33" s="208" t="s">
        <v>814</v>
      </c>
    </row>
    <row r="34" spans="1:9" ht="13.5">
      <c r="A34" s="6">
        <v>134</v>
      </c>
      <c r="B34" s="8" t="s">
        <v>49</v>
      </c>
      <c r="D34" s="9">
        <v>4134</v>
      </c>
      <c r="E34" s="8" t="s">
        <v>494</v>
      </c>
      <c r="F34" s="25">
        <v>284134</v>
      </c>
      <c r="H34" s="6">
        <v>445</v>
      </c>
      <c r="I34" s="208" t="s">
        <v>815</v>
      </c>
    </row>
    <row r="35" spans="1:9" ht="13.5">
      <c r="A35" s="6">
        <v>135</v>
      </c>
      <c r="B35" s="8" t="s">
        <v>50</v>
      </c>
      <c r="D35" s="9">
        <v>4135</v>
      </c>
      <c r="E35" s="8" t="s">
        <v>495</v>
      </c>
      <c r="F35" s="25">
        <v>284135</v>
      </c>
      <c r="H35" s="6">
        <v>446</v>
      </c>
      <c r="I35" s="208" t="s">
        <v>816</v>
      </c>
    </row>
    <row r="36" spans="1:9" ht="13.5">
      <c r="A36" s="6">
        <v>136</v>
      </c>
      <c r="B36" s="8" t="s">
        <v>51</v>
      </c>
      <c r="D36" s="9">
        <v>4136</v>
      </c>
      <c r="E36" s="8" t="s">
        <v>496</v>
      </c>
      <c r="F36" s="25">
        <v>284136</v>
      </c>
      <c r="H36" s="6">
        <v>448</v>
      </c>
      <c r="I36" s="208" t="s">
        <v>817</v>
      </c>
    </row>
    <row r="37" spans="1:9" ht="13.5">
      <c r="A37" s="6">
        <v>137</v>
      </c>
      <c r="B37" s="8" t="s">
        <v>52</v>
      </c>
      <c r="D37" s="9">
        <v>4137</v>
      </c>
      <c r="E37" s="8" t="s">
        <v>497</v>
      </c>
      <c r="F37" s="25">
        <v>284137</v>
      </c>
      <c r="H37" s="6">
        <v>449</v>
      </c>
      <c r="I37" s="208" t="s">
        <v>818</v>
      </c>
    </row>
    <row r="38" spans="1:9" ht="13.5">
      <c r="A38" s="6">
        <v>138</v>
      </c>
      <c r="B38" s="8" t="s">
        <v>53</v>
      </c>
      <c r="D38" s="9">
        <v>4138</v>
      </c>
      <c r="E38" s="8" t="s">
        <v>498</v>
      </c>
      <c r="F38" s="25">
        <v>284138</v>
      </c>
      <c r="H38" s="6">
        <v>452</v>
      </c>
      <c r="I38" s="208" t="s">
        <v>819</v>
      </c>
    </row>
    <row r="39" spans="1:9" ht="13.5">
      <c r="A39" s="6">
        <v>139</v>
      </c>
      <c r="B39" s="8" t="s">
        <v>54</v>
      </c>
      <c r="D39" s="9">
        <v>4139</v>
      </c>
      <c r="E39" s="8" t="s">
        <v>499</v>
      </c>
      <c r="F39" s="25">
        <v>284139</v>
      </c>
      <c r="H39" s="6">
        <v>453</v>
      </c>
      <c r="I39" s="208" t="s">
        <v>820</v>
      </c>
    </row>
    <row r="40" spans="1:9" ht="13.5">
      <c r="A40" s="6">
        <v>140</v>
      </c>
      <c r="B40" s="8" t="s">
        <v>55</v>
      </c>
      <c r="D40" s="9">
        <v>4140</v>
      </c>
      <c r="E40" s="8" t="s">
        <v>500</v>
      </c>
      <c r="F40" s="25">
        <v>284140</v>
      </c>
      <c r="H40" s="6">
        <v>455</v>
      </c>
      <c r="I40" s="208" t="s">
        <v>792</v>
      </c>
    </row>
    <row r="41" spans="1:9" ht="13.5">
      <c r="A41" s="6">
        <v>141</v>
      </c>
      <c r="B41" s="8" t="s">
        <v>56</v>
      </c>
      <c r="D41" s="9">
        <v>4141</v>
      </c>
      <c r="E41" s="8" t="s">
        <v>501</v>
      </c>
      <c r="F41" s="25">
        <v>284141</v>
      </c>
      <c r="H41" s="6">
        <v>464</v>
      </c>
      <c r="I41" s="208" t="s">
        <v>793</v>
      </c>
    </row>
    <row r="42" spans="1:9" ht="13.5">
      <c r="A42" s="6">
        <v>142</v>
      </c>
      <c r="B42" s="8" t="s">
        <v>57</v>
      </c>
      <c r="D42" s="9">
        <v>4142</v>
      </c>
      <c r="E42" s="8" t="s">
        <v>502</v>
      </c>
      <c r="F42" s="25">
        <v>284142</v>
      </c>
      <c r="H42" s="6">
        <v>465</v>
      </c>
      <c r="I42" s="208" t="s">
        <v>794</v>
      </c>
    </row>
    <row r="43" spans="1:9" ht="13.5">
      <c r="A43" s="6">
        <v>143</v>
      </c>
      <c r="B43" s="8" t="s">
        <v>58</v>
      </c>
      <c r="D43" s="9">
        <v>4143</v>
      </c>
      <c r="E43" s="8" t="s">
        <v>684</v>
      </c>
      <c r="F43" s="25">
        <v>284143</v>
      </c>
      <c r="H43" s="6">
        <v>466</v>
      </c>
      <c r="I43" s="208" t="s">
        <v>821</v>
      </c>
    </row>
    <row r="44" spans="1:9" ht="13.5">
      <c r="A44" s="6">
        <v>144</v>
      </c>
      <c r="B44" s="8" t="s">
        <v>59</v>
      </c>
      <c r="D44" s="9">
        <v>4145</v>
      </c>
      <c r="E44" s="8" t="s">
        <v>690</v>
      </c>
      <c r="F44" s="25">
        <v>284145</v>
      </c>
      <c r="H44" s="6">
        <v>470</v>
      </c>
      <c r="I44" s="208" t="s">
        <v>822</v>
      </c>
    </row>
    <row r="45" spans="1:9" ht="13.5">
      <c r="A45" s="6">
        <v>145</v>
      </c>
      <c r="B45" s="8" t="s">
        <v>60</v>
      </c>
      <c r="D45" s="9">
        <v>4146</v>
      </c>
      <c r="E45" s="8" t="s">
        <v>695</v>
      </c>
      <c r="F45" s="25">
        <v>284146</v>
      </c>
      <c r="H45" s="6">
        <v>471</v>
      </c>
      <c r="I45" s="208" t="s">
        <v>823</v>
      </c>
    </row>
    <row r="46" spans="1:9" ht="13.5">
      <c r="A46" s="6">
        <v>146</v>
      </c>
      <c r="B46" s="8" t="s">
        <v>61</v>
      </c>
      <c r="D46" s="9">
        <v>4147</v>
      </c>
      <c r="E46" s="8" t="s">
        <v>503</v>
      </c>
      <c r="F46" s="25">
        <v>284147</v>
      </c>
      <c r="H46" s="6">
        <v>701</v>
      </c>
      <c r="I46" s="208" t="s">
        <v>824</v>
      </c>
    </row>
    <row r="47" spans="1:9" ht="13.5">
      <c r="A47" s="6">
        <v>147</v>
      </c>
      <c r="B47" s="8" t="s">
        <v>62</v>
      </c>
      <c r="D47" s="9">
        <v>4148</v>
      </c>
      <c r="E47" s="8" t="s">
        <v>694</v>
      </c>
      <c r="F47" s="25">
        <v>284148</v>
      </c>
      <c r="H47" s="6">
        <v>702</v>
      </c>
      <c r="I47" s="208" t="s">
        <v>825</v>
      </c>
    </row>
    <row r="48" spans="1:9" ht="13.5">
      <c r="A48" s="6">
        <v>148</v>
      </c>
      <c r="B48" s="8" t="s">
        <v>63</v>
      </c>
      <c r="D48" s="9">
        <v>4201</v>
      </c>
      <c r="E48" s="8" t="s">
        <v>504</v>
      </c>
      <c r="F48" s="25">
        <v>284201</v>
      </c>
      <c r="H48" s="6">
        <v>703</v>
      </c>
      <c r="I48" s="208" t="s">
        <v>826</v>
      </c>
    </row>
    <row r="49" spans="1:9" ht="13.5">
      <c r="A49" s="6">
        <v>150</v>
      </c>
      <c r="B49" s="8" t="s">
        <v>64</v>
      </c>
      <c r="D49" s="9">
        <v>4202</v>
      </c>
      <c r="E49" s="8" t="s">
        <v>505</v>
      </c>
      <c r="F49" s="25">
        <v>284202</v>
      </c>
      <c r="H49" s="6">
        <v>704</v>
      </c>
      <c r="I49" s="208" t="s">
        <v>827</v>
      </c>
    </row>
    <row r="50" spans="1:9" ht="13.5">
      <c r="A50" s="6">
        <v>151</v>
      </c>
      <c r="B50" s="8" t="s">
        <v>65</v>
      </c>
      <c r="D50" s="9">
        <v>4203</v>
      </c>
      <c r="E50" s="8" t="s">
        <v>506</v>
      </c>
      <c r="F50" s="25">
        <v>284203</v>
      </c>
      <c r="H50" s="6">
        <v>705</v>
      </c>
      <c r="I50" s="208" t="s">
        <v>828</v>
      </c>
    </row>
    <row r="51" spans="1:9" ht="13.5">
      <c r="A51" s="6">
        <v>152</v>
      </c>
      <c r="B51" s="8" t="s">
        <v>66</v>
      </c>
      <c r="D51" s="9">
        <v>4204</v>
      </c>
      <c r="E51" s="8" t="s">
        <v>650</v>
      </c>
      <c r="F51" s="25">
        <v>284204</v>
      </c>
      <c r="H51" s="6">
        <v>706</v>
      </c>
      <c r="I51" s="208" t="s">
        <v>829</v>
      </c>
    </row>
    <row r="52" spans="1:9" ht="13.5">
      <c r="A52" s="6">
        <v>153</v>
      </c>
      <c r="B52" s="8" t="s">
        <v>67</v>
      </c>
      <c r="D52" s="9">
        <v>4206</v>
      </c>
      <c r="E52" s="8" t="s">
        <v>507</v>
      </c>
      <c r="F52" s="25">
        <v>284206</v>
      </c>
      <c r="H52" s="6">
        <v>709</v>
      </c>
      <c r="I52" s="208" t="s">
        <v>830</v>
      </c>
    </row>
    <row r="53" spans="1:9" ht="13.5">
      <c r="A53" s="6">
        <v>154</v>
      </c>
      <c r="B53" s="8" t="s">
        <v>68</v>
      </c>
      <c r="D53" s="9">
        <v>4207</v>
      </c>
      <c r="E53" s="8" t="s">
        <v>508</v>
      </c>
      <c r="F53" s="25">
        <v>284207</v>
      </c>
      <c r="H53" s="6">
        <v>710</v>
      </c>
      <c r="I53" s="208" t="s">
        <v>831</v>
      </c>
    </row>
    <row r="54" spans="1:9" ht="13.5">
      <c r="A54" s="6">
        <v>155</v>
      </c>
      <c r="B54" s="8" t="s">
        <v>69</v>
      </c>
      <c r="D54" s="9">
        <v>4208</v>
      </c>
      <c r="E54" s="8" t="s">
        <v>509</v>
      </c>
      <c r="F54" s="25">
        <v>284208</v>
      </c>
      <c r="H54" s="6">
        <v>711</v>
      </c>
      <c r="I54" s="208" t="s">
        <v>832</v>
      </c>
    </row>
    <row r="55" spans="1:9" ht="13.5">
      <c r="A55" s="6">
        <v>156</v>
      </c>
      <c r="B55" s="8" t="s">
        <v>70</v>
      </c>
      <c r="D55" s="9">
        <v>4209</v>
      </c>
      <c r="E55" s="8" t="s">
        <v>510</v>
      </c>
      <c r="F55" s="25">
        <v>284209</v>
      </c>
      <c r="H55" s="6">
        <v>712</v>
      </c>
      <c r="I55" s="208" t="s">
        <v>833</v>
      </c>
    </row>
    <row r="56" spans="1:9" ht="13.5">
      <c r="A56" s="6">
        <v>157</v>
      </c>
      <c r="B56" s="8" t="s">
        <v>71</v>
      </c>
      <c r="D56" s="9">
        <v>4210</v>
      </c>
      <c r="E56" s="8" t="s">
        <v>511</v>
      </c>
      <c r="F56" s="25">
        <v>284210</v>
      </c>
      <c r="H56" s="6">
        <v>713</v>
      </c>
      <c r="I56" s="208" t="s">
        <v>834</v>
      </c>
    </row>
    <row r="57" spans="1:9" ht="13.5">
      <c r="A57" s="6">
        <v>158</v>
      </c>
      <c r="B57" s="8" t="s">
        <v>72</v>
      </c>
      <c r="D57" s="9">
        <v>4211</v>
      </c>
      <c r="E57" s="8" t="s">
        <v>512</v>
      </c>
      <c r="F57" s="25">
        <v>284211</v>
      </c>
      <c r="H57" s="6">
        <v>721</v>
      </c>
      <c r="I57" s="208" t="s">
        <v>835</v>
      </c>
    </row>
    <row r="58" spans="1:9" ht="13.5">
      <c r="A58" s="6">
        <v>159</v>
      </c>
      <c r="B58" s="8" t="s">
        <v>73</v>
      </c>
      <c r="D58" s="9">
        <v>4212</v>
      </c>
      <c r="E58" s="8" t="s">
        <v>513</v>
      </c>
      <c r="F58" s="25">
        <v>284212</v>
      </c>
      <c r="H58" s="6">
        <v>722</v>
      </c>
      <c r="I58" s="208" t="s">
        <v>836</v>
      </c>
    </row>
    <row r="59" spans="1:9" ht="13.5">
      <c r="A59" s="6">
        <v>160</v>
      </c>
      <c r="B59" s="8" t="s">
        <v>716</v>
      </c>
      <c r="D59" s="9">
        <v>4213</v>
      </c>
      <c r="E59" s="8" t="s">
        <v>514</v>
      </c>
      <c r="F59" s="25">
        <v>284213</v>
      </c>
      <c r="H59" s="6">
        <v>723</v>
      </c>
      <c r="I59" s="208" t="s">
        <v>837</v>
      </c>
    </row>
    <row r="60" spans="1:9" ht="13.5">
      <c r="A60" s="6">
        <v>161</v>
      </c>
      <c r="B60" s="8" t="s">
        <v>74</v>
      </c>
      <c r="D60" s="9">
        <v>4214</v>
      </c>
      <c r="E60" s="8" t="s">
        <v>515</v>
      </c>
      <c r="F60" s="25">
        <v>284214</v>
      </c>
      <c r="H60" s="6">
        <v>725</v>
      </c>
      <c r="I60" s="208" t="s">
        <v>838</v>
      </c>
    </row>
    <row r="61" spans="1:9" ht="13.5">
      <c r="A61" s="6">
        <v>162</v>
      </c>
      <c r="B61" s="8" t="s">
        <v>75</v>
      </c>
      <c r="D61" s="9">
        <v>4215</v>
      </c>
      <c r="E61" s="8" t="s">
        <v>516</v>
      </c>
      <c r="F61" s="25">
        <v>284215</v>
      </c>
      <c r="H61" s="6">
        <v>726</v>
      </c>
      <c r="I61" s="208" t="s">
        <v>839</v>
      </c>
    </row>
    <row r="62" spans="1:9" ht="13.5">
      <c r="A62" s="6">
        <v>163</v>
      </c>
      <c r="B62" s="8" t="s">
        <v>76</v>
      </c>
      <c r="D62" s="9">
        <v>4216</v>
      </c>
      <c r="E62" s="8" t="s">
        <v>696</v>
      </c>
      <c r="F62" s="25">
        <v>284216</v>
      </c>
      <c r="H62" s="6">
        <v>727</v>
      </c>
      <c r="I62" s="208" t="s">
        <v>840</v>
      </c>
    </row>
    <row r="63" spans="1:9" ht="13.5">
      <c r="A63" s="6">
        <v>164</v>
      </c>
      <c r="B63" s="8" t="s">
        <v>77</v>
      </c>
      <c r="D63" s="9">
        <v>4217</v>
      </c>
      <c r="E63" s="8" t="s">
        <v>517</v>
      </c>
      <c r="F63" s="25">
        <v>284217</v>
      </c>
      <c r="H63" s="6">
        <v>728</v>
      </c>
      <c r="I63" s="208" t="s">
        <v>841</v>
      </c>
    </row>
    <row r="64" spans="1:9" ht="13.5">
      <c r="A64" s="6">
        <v>165</v>
      </c>
      <c r="B64" s="8" t="s">
        <v>78</v>
      </c>
      <c r="D64" s="9">
        <v>4218</v>
      </c>
      <c r="E64" s="8" t="s">
        <v>518</v>
      </c>
      <c r="F64" s="25">
        <v>284218</v>
      </c>
      <c r="H64" s="6">
        <v>729</v>
      </c>
      <c r="I64" s="208" t="s">
        <v>842</v>
      </c>
    </row>
    <row r="65" spans="1:9" ht="13.5">
      <c r="A65" s="6">
        <v>166</v>
      </c>
      <c r="B65" s="8" t="s">
        <v>79</v>
      </c>
      <c r="D65" s="9">
        <v>4219</v>
      </c>
      <c r="E65" s="8" t="s">
        <v>519</v>
      </c>
      <c r="F65" s="25">
        <v>284219</v>
      </c>
      <c r="H65" s="6">
        <v>730</v>
      </c>
      <c r="I65" s="208" t="s">
        <v>843</v>
      </c>
    </row>
    <row r="66" spans="1:9" ht="13.5">
      <c r="A66" s="6">
        <v>167</v>
      </c>
      <c r="B66" s="8" t="s">
        <v>714</v>
      </c>
      <c r="D66" s="9">
        <v>4220</v>
      </c>
      <c r="E66" s="8" t="s">
        <v>520</v>
      </c>
      <c r="F66" s="25">
        <v>284220</v>
      </c>
      <c r="H66" s="6">
        <v>731</v>
      </c>
      <c r="I66" s="208" t="s">
        <v>844</v>
      </c>
    </row>
    <row r="67" spans="1:9" ht="13.5">
      <c r="A67" s="6">
        <v>168</v>
      </c>
      <c r="B67" s="8" t="s">
        <v>80</v>
      </c>
      <c r="D67" s="9">
        <v>4221</v>
      </c>
      <c r="E67" s="8" t="s">
        <v>521</v>
      </c>
      <c r="F67" s="25">
        <v>284221</v>
      </c>
      <c r="H67" s="6">
        <v>732</v>
      </c>
      <c r="I67" s="208" t="s">
        <v>845</v>
      </c>
    </row>
    <row r="68" spans="1:9" ht="13.5">
      <c r="A68" s="6">
        <v>169</v>
      </c>
      <c r="B68" s="8" t="s">
        <v>81</v>
      </c>
      <c r="D68" s="9">
        <v>4222</v>
      </c>
      <c r="E68" s="8" t="s">
        <v>522</v>
      </c>
      <c r="F68" s="25">
        <v>284222</v>
      </c>
      <c r="H68" s="6">
        <v>733</v>
      </c>
      <c r="I68" s="208" t="s">
        <v>846</v>
      </c>
    </row>
    <row r="69" spans="1:9" ht="13.5">
      <c r="A69" s="6">
        <v>170</v>
      </c>
      <c r="B69" s="8" t="s">
        <v>82</v>
      </c>
      <c r="D69" s="9">
        <v>4223</v>
      </c>
      <c r="E69" s="8"/>
      <c r="F69" s="25"/>
      <c r="H69" s="6">
        <v>734</v>
      </c>
      <c r="I69" s="208" t="s">
        <v>847</v>
      </c>
    </row>
    <row r="70" spans="1:9" ht="13.5">
      <c r="A70" s="6">
        <v>171</v>
      </c>
      <c r="B70" s="8" t="s">
        <v>83</v>
      </c>
      <c r="D70" s="9">
        <v>4224</v>
      </c>
      <c r="E70" s="8" t="s">
        <v>523</v>
      </c>
      <c r="F70" s="25">
        <v>284224</v>
      </c>
      <c r="H70" s="6">
        <v>735</v>
      </c>
      <c r="I70" s="208" t="s">
        <v>848</v>
      </c>
    </row>
    <row r="71" spans="1:9" ht="13.5">
      <c r="A71" s="6">
        <v>172</v>
      </c>
      <c r="B71" s="8" t="s">
        <v>84</v>
      </c>
      <c r="D71" s="9">
        <v>4225</v>
      </c>
      <c r="E71" s="8" t="s">
        <v>524</v>
      </c>
      <c r="F71" s="25">
        <v>284225</v>
      </c>
      <c r="H71" s="6">
        <v>737</v>
      </c>
      <c r="I71" s="208" t="s">
        <v>849</v>
      </c>
    </row>
    <row r="72" spans="1:9" ht="13.5">
      <c r="A72" s="6">
        <v>173</v>
      </c>
      <c r="B72" s="8" t="s">
        <v>85</v>
      </c>
      <c r="D72" s="9">
        <v>4226</v>
      </c>
      <c r="E72" s="8" t="s">
        <v>525</v>
      </c>
      <c r="F72" s="25">
        <v>284226</v>
      </c>
      <c r="H72" s="6">
        <v>742</v>
      </c>
      <c r="I72" s="208" t="s">
        <v>850</v>
      </c>
    </row>
    <row r="73" spans="1:9" ht="13.5">
      <c r="A73" s="6">
        <v>176</v>
      </c>
      <c r="B73" s="8" t="s">
        <v>86</v>
      </c>
      <c r="D73" s="9">
        <v>4227</v>
      </c>
      <c r="E73" s="8" t="s">
        <v>526</v>
      </c>
      <c r="F73" s="25">
        <v>284227</v>
      </c>
      <c r="H73" s="6">
        <v>744</v>
      </c>
      <c r="I73" s="208" t="s">
        <v>851</v>
      </c>
    </row>
    <row r="74" spans="1:9" ht="13.5">
      <c r="A74" s="6">
        <v>177</v>
      </c>
      <c r="B74" s="8" t="s">
        <v>87</v>
      </c>
      <c r="D74" s="9">
        <v>4228</v>
      </c>
      <c r="E74" s="8" t="s">
        <v>527</v>
      </c>
      <c r="F74" s="25">
        <v>284228</v>
      </c>
      <c r="H74" s="6">
        <v>753</v>
      </c>
      <c r="I74" s="208" t="s">
        <v>852</v>
      </c>
    </row>
    <row r="75" spans="1:9" ht="13.5">
      <c r="A75" s="6">
        <v>178</v>
      </c>
      <c r="B75" s="8" t="s">
        <v>88</v>
      </c>
      <c r="D75" s="9">
        <v>4229</v>
      </c>
      <c r="E75" s="8" t="s">
        <v>528</v>
      </c>
      <c r="F75" s="25">
        <v>284229</v>
      </c>
      <c r="H75" s="6">
        <v>759</v>
      </c>
      <c r="I75" s="208" t="s">
        <v>853</v>
      </c>
    </row>
    <row r="76" spans="1:9" ht="13.5">
      <c r="A76" s="6">
        <v>179</v>
      </c>
      <c r="B76" s="8" t="s">
        <v>89</v>
      </c>
      <c r="D76" s="9">
        <v>4230</v>
      </c>
      <c r="E76" s="8" t="s">
        <v>529</v>
      </c>
      <c r="F76" s="25">
        <v>284230</v>
      </c>
      <c r="H76" s="6">
        <v>760</v>
      </c>
      <c r="I76" s="208" t="s">
        <v>854</v>
      </c>
    </row>
    <row r="77" spans="1:9" ht="13.5">
      <c r="A77" s="6">
        <v>180</v>
      </c>
      <c r="B77" s="8" t="s">
        <v>90</v>
      </c>
      <c r="D77" s="9">
        <v>4231</v>
      </c>
      <c r="E77" s="8" t="s">
        <v>530</v>
      </c>
      <c r="F77" s="25">
        <v>284231</v>
      </c>
      <c r="H77" s="6">
        <v>761</v>
      </c>
      <c r="I77" s="208" t="s">
        <v>855</v>
      </c>
    </row>
    <row r="78" spans="1:9" ht="13.5">
      <c r="A78" s="6">
        <v>181</v>
      </c>
      <c r="B78" s="8" t="s">
        <v>91</v>
      </c>
      <c r="D78" s="9">
        <v>4232</v>
      </c>
      <c r="E78" s="8" t="s">
        <v>531</v>
      </c>
      <c r="F78" s="25">
        <v>284232</v>
      </c>
      <c r="H78" s="6">
        <v>301</v>
      </c>
      <c r="I78" s="208" t="s">
        <v>856</v>
      </c>
    </row>
    <row r="79" spans="1:9" ht="13.5">
      <c r="A79" s="6">
        <v>182</v>
      </c>
      <c r="B79" s="8" t="s">
        <v>92</v>
      </c>
      <c r="D79" s="9">
        <v>4233</v>
      </c>
      <c r="E79" s="8" t="s">
        <v>532</v>
      </c>
      <c r="F79" s="25">
        <v>284233</v>
      </c>
      <c r="H79" s="6">
        <v>302</v>
      </c>
      <c r="I79" s="208" t="s">
        <v>857</v>
      </c>
    </row>
    <row r="80" spans="1:9" ht="13.5">
      <c r="A80" s="6">
        <v>183</v>
      </c>
      <c r="B80" s="8" t="s">
        <v>93</v>
      </c>
      <c r="D80" s="9">
        <v>4234</v>
      </c>
      <c r="E80" s="8" t="s">
        <v>533</v>
      </c>
      <c r="F80" s="25">
        <v>284234</v>
      </c>
      <c r="H80" s="6">
        <v>306</v>
      </c>
      <c r="I80" s="208" t="s">
        <v>858</v>
      </c>
    </row>
    <row r="81" spans="1:9" ht="13.5">
      <c r="A81" s="6">
        <v>184</v>
      </c>
      <c r="B81" s="8" t="s">
        <v>94</v>
      </c>
      <c r="D81" s="9">
        <v>4235</v>
      </c>
      <c r="E81" s="8" t="s">
        <v>534</v>
      </c>
      <c r="F81" s="25">
        <v>284235</v>
      </c>
      <c r="H81" s="6">
        <v>307</v>
      </c>
      <c r="I81" s="208" t="s">
        <v>859</v>
      </c>
    </row>
    <row r="82" spans="1:9" ht="13.5">
      <c r="A82" s="6">
        <v>185</v>
      </c>
      <c r="B82" s="8" t="s">
        <v>95</v>
      </c>
      <c r="D82" s="9">
        <v>4236</v>
      </c>
      <c r="E82" s="8" t="s">
        <v>535</v>
      </c>
      <c r="F82" s="25">
        <v>284236</v>
      </c>
      <c r="H82" s="6">
        <v>310</v>
      </c>
      <c r="I82" s="208" t="s">
        <v>860</v>
      </c>
    </row>
    <row r="83" spans="1:9" ht="13.5">
      <c r="A83" s="6">
        <v>191</v>
      </c>
      <c r="B83" s="8" t="s">
        <v>96</v>
      </c>
      <c r="D83" s="9">
        <v>4237</v>
      </c>
      <c r="E83" s="8" t="s">
        <v>693</v>
      </c>
      <c r="F83" s="25">
        <v>284237</v>
      </c>
      <c r="H83" s="6">
        <v>313</v>
      </c>
      <c r="I83" s="208" t="s">
        <v>861</v>
      </c>
    </row>
    <row r="84" spans="1:9" ht="13.5">
      <c r="A84" s="6">
        <v>192</v>
      </c>
      <c r="B84" s="8" t="s">
        <v>97</v>
      </c>
      <c r="D84" s="9">
        <v>4238</v>
      </c>
      <c r="E84" s="8" t="s">
        <v>536</v>
      </c>
      <c r="F84" s="25">
        <v>284238</v>
      </c>
      <c r="H84" s="6">
        <v>315</v>
      </c>
      <c r="I84" s="208" t="s">
        <v>862</v>
      </c>
    </row>
    <row r="85" spans="1:9" ht="13.5">
      <c r="A85" s="6">
        <v>193</v>
      </c>
      <c r="B85" s="8" t="s">
        <v>98</v>
      </c>
      <c r="D85" s="9">
        <v>4239</v>
      </c>
      <c r="E85" s="8" t="s">
        <v>537</v>
      </c>
      <c r="F85" s="25">
        <v>284239</v>
      </c>
      <c r="H85" s="6">
        <v>316</v>
      </c>
      <c r="I85" s="208" t="s">
        <v>863</v>
      </c>
    </row>
    <row r="86" spans="1:9" ht="13.5">
      <c r="A86" s="6">
        <v>194</v>
      </c>
      <c r="B86" s="8" t="s">
        <v>99</v>
      </c>
      <c r="D86" s="9">
        <v>4240</v>
      </c>
      <c r="E86" s="8" t="s">
        <v>698</v>
      </c>
      <c r="F86" s="25">
        <v>284240</v>
      </c>
      <c r="H86" s="6">
        <v>317</v>
      </c>
      <c r="I86" s="208" t="s">
        <v>864</v>
      </c>
    </row>
    <row r="87" spans="1:9" ht="13.5">
      <c r="A87" s="6">
        <v>195</v>
      </c>
      <c r="B87" s="8" t="s">
        <v>100</v>
      </c>
      <c r="D87" s="9">
        <v>4241</v>
      </c>
      <c r="E87" s="8" t="s">
        <v>538</v>
      </c>
      <c r="F87" s="25">
        <v>284241</v>
      </c>
      <c r="H87" s="6">
        <v>319</v>
      </c>
      <c r="I87" s="208" t="s">
        <v>865</v>
      </c>
    </row>
    <row r="88" spans="1:9" ht="13.5">
      <c r="A88" s="6">
        <v>196</v>
      </c>
      <c r="B88" s="8" t="s">
        <v>101</v>
      </c>
      <c r="D88" s="9">
        <v>4242</v>
      </c>
      <c r="E88" s="8" t="s">
        <v>539</v>
      </c>
      <c r="F88" s="25">
        <v>284242</v>
      </c>
      <c r="H88" s="6">
        <v>320</v>
      </c>
      <c r="I88" s="208" t="s">
        <v>866</v>
      </c>
    </row>
    <row r="89" spans="1:9" ht="13.5">
      <c r="A89" s="6">
        <v>197</v>
      </c>
      <c r="B89" s="8" t="s">
        <v>102</v>
      </c>
      <c r="D89" s="9">
        <v>4244</v>
      </c>
      <c r="E89" s="8" t="s">
        <v>705</v>
      </c>
      <c r="F89" s="25">
        <v>284244</v>
      </c>
      <c r="H89" s="6">
        <v>321</v>
      </c>
      <c r="I89" s="208" t="s">
        <v>867</v>
      </c>
    </row>
    <row r="90" spans="1:9" ht="13.5">
      <c r="A90" s="6">
        <v>198</v>
      </c>
      <c r="B90" s="8" t="s">
        <v>103</v>
      </c>
      <c r="D90" s="9">
        <v>4245</v>
      </c>
      <c r="E90" s="8" t="s">
        <v>700</v>
      </c>
      <c r="F90" s="25">
        <v>284245</v>
      </c>
      <c r="H90" s="6">
        <v>322</v>
      </c>
      <c r="I90" s="208" t="s">
        <v>868</v>
      </c>
    </row>
    <row r="91" spans="1:9" ht="13.5">
      <c r="A91" s="6">
        <v>200</v>
      </c>
      <c r="B91" s="8" t="s">
        <v>104</v>
      </c>
      <c r="D91" s="9">
        <v>4246</v>
      </c>
      <c r="E91" s="8" t="s">
        <v>540</v>
      </c>
      <c r="F91" s="25">
        <v>284246</v>
      </c>
      <c r="H91" s="6">
        <v>323</v>
      </c>
      <c r="I91" s="208" t="s">
        <v>869</v>
      </c>
    </row>
    <row r="92" spans="1:9" ht="13.5">
      <c r="A92" s="6">
        <v>201</v>
      </c>
      <c r="B92" s="8" t="s">
        <v>105</v>
      </c>
      <c r="D92" s="9">
        <v>4247</v>
      </c>
      <c r="E92" s="8" t="s">
        <v>541</v>
      </c>
      <c r="F92" s="25">
        <v>284247</v>
      </c>
      <c r="H92" s="6">
        <v>324</v>
      </c>
      <c r="I92" s="208" t="s">
        <v>870</v>
      </c>
    </row>
    <row r="93" spans="1:9" ht="13.5">
      <c r="A93" s="6">
        <v>202</v>
      </c>
      <c r="B93" s="8" t="s">
        <v>106</v>
      </c>
      <c r="D93" s="9">
        <v>4248</v>
      </c>
      <c r="E93" s="8" t="s">
        <v>542</v>
      </c>
      <c r="F93" s="25">
        <v>284248</v>
      </c>
      <c r="H93" s="6">
        <v>326</v>
      </c>
      <c r="I93" s="208" t="s">
        <v>871</v>
      </c>
    </row>
    <row r="94" spans="1:9" ht="13.5">
      <c r="A94" s="6">
        <v>203</v>
      </c>
      <c r="B94" s="8" t="s">
        <v>107</v>
      </c>
      <c r="D94" s="9">
        <v>4249</v>
      </c>
      <c r="E94" s="8" t="s">
        <v>683</v>
      </c>
      <c r="F94" s="25">
        <v>284249</v>
      </c>
      <c r="H94" s="6">
        <v>327</v>
      </c>
      <c r="I94" s="208" t="s">
        <v>872</v>
      </c>
    </row>
    <row r="95" spans="1:9" ht="13.5">
      <c r="A95" s="6">
        <v>204</v>
      </c>
      <c r="B95" s="8" t="s">
        <v>108</v>
      </c>
      <c r="D95" s="9">
        <v>4250</v>
      </c>
      <c r="E95" s="8" t="s">
        <v>543</v>
      </c>
      <c r="F95" s="25">
        <v>284250</v>
      </c>
      <c r="H95" s="6">
        <v>328</v>
      </c>
      <c r="I95" s="208" t="s">
        <v>873</v>
      </c>
    </row>
    <row r="96" spans="1:9" ht="13.5">
      <c r="A96" s="6">
        <v>205</v>
      </c>
      <c r="B96" s="8" t="s">
        <v>109</v>
      </c>
      <c r="D96" s="9">
        <v>4251</v>
      </c>
      <c r="E96" s="8" t="s">
        <v>688</v>
      </c>
      <c r="F96" s="25">
        <v>284251</v>
      </c>
      <c r="H96" s="6">
        <v>329</v>
      </c>
      <c r="I96" s="208" t="s">
        <v>874</v>
      </c>
    </row>
    <row r="97" spans="1:9" ht="13.5">
      <c r="A97" s="6">
        <v>206</v>
      </c>
      <c r="B97" s="8" t="s">
        <v>110</v>
      </c>
      <c r="D97" s="9">
        <v>4252</v>
      </c>
      <c r="E97" s="8" t="s">
        <v>544</v>
      </c>
      <c r="F97" s="25">
        <v>284252</v>
      </c>
      <c r="H97" s="6">
        <v>762</v>
      </c>
      <c r="I97" s="208" t="s">
        <v>903</v>
      </c>
    </row>
    <row r="98" spans="1:9" ht="13.5">
      <c r="A98" s="6">
        <v>207</v>
      </c>
      <c r="B98" s="8" t="s">
        <v>111</v>
      </c>
      <c r="D98" s="9">
        <v>4253</v>
      </c>
      <c r="E98" s="8" t="s">
        <v>545</v>
      </c>
      <c r="F98" s="25">
        <v>284253</v>
      </c>
      <c r="H98" s="6">
        <v>763</v>
      </c>
      <c r="I98" s="208" t="s">
        <v>904</v>
      </c>
    </row>
    <row r="99" spans="1:9" ht="13.5">
      <c r="A99" s="6">
        <v>208</v>
      </c>
      <c r="B99" s="8" t="s">
        <v>112</v>
      </c>
      <c r="D99" s="9">
        <v>4254</v>
      </c>
      <c r="E99" s="8" t="s">
        <v>546</v>
      </c>
      <c r="F99" s="25">
        <v>284254</v>
      </c>
      <c r="H99" s="6">
        <v>318</v>
      </c>
      <c r="I99" s="208" t="s">
        <v>911</v>
      </c>
    </row>
    <row r="100" spans="1:9" ht="13.5">
      <c r="A100" s="6">
        <v>209</v>
      </c>
      <c r="B100" s="8" t="s">
        <v>113</v>
      </c>
      <c r="D100" s="9">
        <v>4255</v>
      </c>
      <c r="E100" s="8" t="s">
        <v>547</v>
      </c>
      <c r="F100" s="25">
        <v>284255</v>
      </c>
      <c r="H100" s="6">
        <v>309</v>
      </c>
      <c r="I100" s="208" t="s">
        <v>912</v>
      </c>
    </row>
    <row r="101" spans="1:9" ht="13.5">
      <c r="A101" s="6">
        <v>210</v>
      </c>
      <c r="B101" s="8" t="s">
        <v>114</v>
      </c>
      <c r="D101" s="9">
        <v>4256</v>
      </c>
      <c r="E101" s="8"/>
      <c r="F101" s="25"/>
      <c r="H101" s="6"/>
      <c r="I101" s="208"/>
    </row>
    <row r="102" spans="1:9" ht="13.5">
      <c r="A102" s="6">
        <v>211</v>
      </c>
      <c r="B102" s="8" t="s">
        <v>115</v>
      </c>
      <c r="D102" s="9">
        <v>4257</v>
      </c>
      <c r="E102" s="8" t="s">
        <v>548</v>
      </c>
      <c r="F102" s="25">
        <v>284257</v>
      </c>
      <c r="H102" s="6"/>
      <c r="I102" s="208"/>
    </row>
    <row r="103" spans="1:9" ht="13.5">
      <c r="A103" s="6">
        <v>213</v>
      </c>
      <c r="B103" s="8" t="s">
        <v>116</v>
      </c>
      <c r="D103" s="9">
        <v>4301</v>
      </c>
      <c r="E103" s="8" t="s">
        <v>549</v>
      </c>
      <c r="F103" s="25">
        <v>284301</v>
      </c>
      <c r="H103" s="6"/>
      <c r="I103" s="208"/>
    </row>
    <row r="104" spans="1:9" ht="13.5">
      <c r="A104" s="6">
        <v>214</v>
      </c>
      <c r="B104" s="8" t="s">
        <v>117</v>
      </c>
      <c r="D104" s="9">
        <v>4302</v>
      </c>
      <c r="E104" s="8" t="s">
        <v>550</v>
      </c>
      <c r="F104" s="25">
        <v>284302</v>
      </c>
      <c r="H104" s="6"/>
      <c r="I104" s="208"/>
    </row>
    <row r="105" spans="1:9" ht="13.5">
      <c r="A105" s="6">
        <v>215</v>
      </c>
      <c r="B105" s="8" t="s">
        <v>118</v>
      </c>
      <c r="D105" s="9">
        <v>4303</v>
      </c>
      <c r="E105" s="8" t="s">
        <v>551</v>
      </c>
      <c r="F105" s="25">
        <v>284303</v>
      </c>
      <c r="H105" s="6"/>
      <c r="I105" s="208"/>
    </row>
    <row r="106" spans="1:9" ht="13.5">
      <c r="A106" s="6">
        <v>216</v>
      </c>
      <c r="B106" s="8" t="s">
        <v>119</v>
      </c>
      <c r="D106" s="9">
        <v>4304</v>
      </c>
      <c r="E106" s="8" t="s">
        <v>552</v>
      </c>
      <c r="F106" s="25">
        <v>284304</v>
      </c>
      <c r="H106" s="6"/>
      <c r="I106" s="208"/>
    </row>
    <row r="107" spans="1:9" ht="13.5">
      <c r="A107" s="6">
        <v>217</v>
      </c>
      <c r="B107" s="8" t="s">
        <v>120</v>
      </c>
      <c r="D107" s="9">
        <v>4305</v>
      </c>
      <c r="E107" s="8" t="s">
        <v>553</v>
      </c>
      <c r="F107" s="25">
        <v>284305</v>
      </c>
      <c r="H107" s="6"/>
      <c r="I107" s="208"/>
    </row>
    <row r="108" spans="1:9" ht="13.5">
      <c r="A108" s="6">
        <v>218</v>
      </c>
      <c r="B108" s="8" t="s">
        <v>121</v>
      </c>
      <c r="D108" s="9">
        <v>4306</v>
      </c>
      <c r="E108" s="8" t="s">
        <v>554</v>
      </c>
      <c r="F108" s="25">
        <v>284306</v>
      </c>
      <c r="H108" s="6"/>
      <c r="I108" s="208"/>
    </row>
    <row r="109" spans="1:9" ht="13.5">
      <c r="A109" s="6">
        <v>219</v>
      </c>
      <c r="B109" s="8" t="s">
        <v>122</v>
      </c>
      <c r="D109" s="9">
        <v>4307</v>
      </c>
      <c r="E109" s="8" t="s">
        <v>555</v>
      </c>
      <c r="F109" s="25">
        <v>284307</v>
      </c>
      <c r="H109" s="6"/>
      <c r="I109" s="208"/>
    </row>
    <row r="110" spans="1:9" ht="13.5">
      <c r="A110" s="6">
        <v>221</v>
      </c>
      <c r="B110" s="8" t="s">
        <v>123</v>
      </c>
      <c r="D110" s="9">
        <v>4308</v>
      </c>
      <c r="E110" s="8" t="s">
        <v>689</v>
      </c>
      <c r="F110" s="25">
        <v>284308</v>
      </c>
      <c r="H110" s="6"/>
      <c r="I110" s="208"/>
    </row>
    <row r="111" spans="1:9" ht="13.5">
      <c r="A111" s="6">
        <v>222</v>
      </c>
      <c r="B111" s="8" t="s">
        <v>124</v>
      </c>
      <c r="D111" s="9">
        <v>4309</v>
      </c>
      <c r="E111" s="8" t="s">
        <v>556</v>
      </c>
      <c r="F111" s="25">
        <v>284309</v>
      </c>
      <c r="H111" s="6"/>
      <c r="I111" s="208"/>
    </row>
    <row r="112" spans="1:9" ht="13.5">
      <c r="A112" s="6">
        <v>223</v>
      </c>
      <c r="B112" s="8" t="s">
        <v>125</v>
      </c>
      <c r="D112" s="9">
        <v>4310</v>
      </c>
      <c r="E112" s="8" t="s">
        <v>557</v>
      </c>
      <c r="F112" s="25">
        <v>284310</v>
      </c>
      <c r="H112" s="6"/>
      <c r="I112" s="208"/>
    </row>
    <row r="113" spans="1:9" ht="13.5">
      <c r="A113" s="6">
        <v>224</v>
      </c>
      <c r="B113" s="8" t="s">
        <v>126</v>
      </c>
      <c r="D113" s="9">
        <v>4311</v>
      </c>
      <c r="E113" s="8" t="s">
        <v>558</v>
      </c>
      <c r="F113" s="25">
        <v>284311</v>
      </c>
      <c r="H113" s="6"/>
      <c r="I113" s="208"/>
    </row>
    <row r="114" spans="1:9" ht="13.5">
      <c r="A114" s="6">
        <v>225</v>
      </c>
      <c r="B114" s="8" t="s">
        <v>127</v>
      </c>
      <c r="D114" s="9">
        <v>4312</v>
      </c>
      <c r="E114" s="8" t="s">
        <v>559</v>
      </c>
      <c r="F114" s="25">
        <v>284312</v>
      </c>
      <c r="H114" s="6"/>
      <c r="I114" s="208"/>
    </row>
    <row r="115" spans="1:9" ht="13.5">
      <c r="A115" s="6">
        <v>226</v>
      </c>
      <c r="B115" s="8" t="s">
        <v>128</v>
      </c>
      <c r="D115" s="9">
        <v>4313</v>
      </c>
      <c r="E115" s="8" t="s">
        <v>560</v>
      </c>
      <c r="F115" s="25">
        <v>284313</v>
      </c>
      <c r="H115" s="6"/>
      <c r="I115" s="208"/>
    </row>
    <row r="116" spans="1:9" ht="13.5">
      <c r="A116" s="6">
        <v>228</v>
      </c>
      <c r="B116" s="8" t="s">
        <v>129</v>
      </c>
      <c r="D116" s="9">
        <v>4314</v>
      </c>
      <c r="E116" s="8" t="s">
        <v>561</v>
      </c>
      <c r="F116" s="25">
        <v>284314</v>
      </c>
      <c r="H116" s="6"/>
      <c r="I116" s="208"/>
    </row>
    <row r="117" spans="1:9" ht="13.5">
      <c r="A117" s="6">
        <v>229</v>
      </c>
      <c r="B117" s="8" t="s">
        <v>130</v>
      </c>
      <c r="D117" s="9">
        <v>4315</v>
      </c>
      <c r="E117" s="8" t="s">
        <v>562</v>
      </c>
      <c r="F117" s="25">
        <v>284315</v>
      </c>
      <c r="H117" s="6"/>
      <c r="I117" s="208"/>
    </row>
    <row r="118" spans="1:9" ht="13.5">
      <c r="A118" s="6">
        <v>230</v>
      </c>
      <c r="B118" s="8" t="s">
        <v>131</v>
      </c>
      <c r="D118" s="9">
        <v>4316</v>
      </c>
      <c r="E118" s="8" t="s">
        <v>563</v>
      </c>
      <c r="F118" s="25">
        <v>284316</v>
      </c>
      <c r="H118" s="6"/>
      <c r="I118" s="208"/>
    </row>
    <row r="119" spans="1:9" ht="13.5">
      <c r="A119" s="6">
        <v>231</v>
      </c>
      <c r="B119" s="8" t="s">
        <v>132</v>
      </c>
      <c r="D119" s="9">
        <v>4317</v>
      </c>
      <c r="E119" s="8" t="s">
        <v>564</v>
      </c>
      <c r="F119" s="25">
        <v>284317</v>
      </c>
      <c r="H119" s="6"/>
      <c r="I119" s="208"/>
    </row>
    <row r="120" spans="1:9" ht="13.5">
      <c r="A120" s="6">
        <v>232</v>
      </c>
      <c r="B120" s="8" t="s">
        <v>133</v>
      </c>
      <c r="D120" s="9">
        <v>4318</v>
      </c>
      <c r="E120" s="8" t="s">
        <v>565</v>
      </c>
      <c r="F120" s="25">
        <v>284318</v>
      </c>
      <c r="H120" s="6"/>
      <c r="I120" s="208"/>
    </row>
    <row r="121" spans="1:9" ht="13.5">
      <c r="A121" s="6">
        <v>233</v>
      </c>
      <c r="B121" s="8" t="s">
        <v>134</v>
      </c>
      <c r="D121" s="9">
        <v>4319</v>
      </c>
      <c r="E121" s="8" t="s">
        <v>566</v>
      </c>
      <c r="F121" s="25">
        <v>284319</v>
      </c>
      <c r="H121" s="6"/>
      <c r="I121" s="208"/>
    </row>
    <row r="122" spans="1:9" ht="13.5">
      <c r="A122" s="6">
        <v>234</v>
      </c>
      <c r="B122" s="8" t="s">
        <v>135</v>
      </c>
      <c r="D122" s="9">
        <v>4320</v>
      </c>
      <c r="E122" s="8" t="s">
        <v>567</v>
      </c>
      <c r="F122" s="25">
        <v>284320</v>
      </c>
      <c r="H122" s="6"/>
      <c r="I122" s="208"/>
    </row>
    <row r="123" spans="1:9" ht="13.5">
      <c r="A123" s="6">
        <v>235</v>
      </c>
      <c r="B123" s="8" t="s">
        <v>136</v>
      </c>
      <c r="D123" s="9">
        <v>4321</v>
      </c>
      <c r="E123" s="8" t="s">
        <v>568</v>
      </c>
      <c r="F123" s="25">
        <v>284321</v>
      </c>
      <c r="H123" s="6"/>
      <c r="I123" s="208"/>
    </row>
    <row r="124" spans="1:9" ht="13.5">
      <c r="A124" s="6">
        <v>236</v>
      </c>
      <c r="B124" s="8" t="s">
        <v>137</v>
      </c>
      <c r="D124" s="9">
        <v>4322</v>
      </c>
      <c r="E124" s="8" t="s">
        <v>569</v>
      </c>
      <c r="F124" s="25">
        <v>284322</v>
      </c>
      <c r="H124" s="6"/>
      <c r="I124" s="208"/>
    </row>
    <row r="125" spans="1:9" ht="13.5">
      <c r="A125" s="6">
        <v>237</v>
      </c>
      <c r="B125" s="8" t="s">
        <v>138</v>
      </c>
      <c r="D125" s="9">
        <v>4323</v>
      </c>
      <c r="E125" s="8" t="s">
        <v>570</v>
      </c>
      <c r="F125" s="25">
        <v>284323</v>
      </c>
      <c r="H125" s="6"/>
      <c r="I125" s="208"/>
    </row>
    <row r="126" spans="1:9" ht="13.5">
      <c r="A126" s="6">
        <v>238</v>
      </c>
      <c r="B126" s="8" t="s">
        <v>139</v>
      </c>
      <c r="D126" s="9">
        <v>4324</v>
      </c>
      <c r="E126" s="8" t="s">
        <v>571</v>
      </c>
      <c r="F126" s="25">
        <v>284324</v>
      </c>
      <c r="H126" s="6"/>
      <c r="I126" s="208"/>
    </row>
    <row r="127" spans="1:9" ht="13.5">
      <c r="A127" s="6">
        <v>239</v>
      </c>
      <c r="B127" s="8" t="s">
        <v>140</v>
      </c>
      <c r="D127" s="9">
        <v>4325</v>
      </c>
      <c r="E127" s="8" t="s">
        <v>572</v>
      </c>
      <c r="F127" s="25">
        <v>284325</v>
      </c>
      <c r="H127" s="6"/>
      <c r="I127" s="208"/>
    </row>
    <row r="128" spans="1:9" ht="13.5">
      <c r="A128" s="6">
        <v>240</v>
      </c>
      <c r="B128" s="8" t="s">
        <v>141</v>
      </c>
      <c r="D128" s="9">
        <v>4326</v>
      </c>
      <c r="E128" s="8" t="s">
        <v>573</v>
      </c>
      <c r="F128" s="25">
        <v>284326</v>
      </c>
      <c r="H128" s="6"/>
      <c r="I128" s="208"/>
    </row>
    <row r="129" spans="1:9" ht="13.5">
      <c r="A129" s="6">
        <v>241</v>
      </c>
      <c r="B129" s="8" t="s">
        <v>142</v>
      </c>
      <c r="D129" s="9">
        <v>4327</v>
      </c>
      <c r="E129" s="8" t="s">
        <v>574</v>
      </c>
      <c r="F129" s="25">
        <v>284327</v>
      </c>
      <c r="H129" s="6"/>
      <c r="I129" s="208"/>
    </row>
    <row r="130" spans="1:9" ht="13.5">
      <c r="A130" s="6">
        <v>242</v>
      </c>
      <c r="B130" s="8" t="s">
        <v>143</v>
      </c>
      <c r="D130" s="9">
        <v>4328</v>
      </c>
      <c r="E130" s="8" t="s">
        <v>575</v>
      </c>
      <c r="F130" s="25">
        <v>284328</v>
      </c>
      <c r="H130" s="6"/>
      <c r="I130" s="208"/>
    </row>
    <row r="131" spans="1:9" ht="13.5">
      <c r="A131" s="6">
        <v>243</v>
      </c>
      <c r="B131" s="8" t="s">
        <v>144</v>
      </c>
      <c r="D131" s="9">
        <v>4329</v>
      </c>
      <c r="E131" s="8" t="s">
        <v>576</v>
      </c>
      <c r="F131" s="25">
        <v>284329</v>
      </c>
      <c r="H131" s="6"/>
      <c r="I131" s="208"/>
    </row>
    <row r="132" spans="1:9" ht="13.5">
      <c r="A132" s="6">
        <v>244</v>
      </c>
      <c r="B132" s="8" t="s">
        <v>145</v>
      </c>
      <c r="D132" s="9">
        <v>4330</v>
      </c>
      <c r="E132" s="8" t="s">
        <v>577</v>
      </c>
      <c r="F132" s="25">
        <v>284330</v>
      </c>
      <c r="H132" s="6"/>
      <c r="I132" s="208"/>
    </row>
    <row r="133" spans="1:9" ht="13.5">
      <c r="A133" s="6">
        <v>245</v>
      </c>
      <c r="B133" s="8" t="s">
        <v>146</v>
      </c>
      <c r="D133" s="9">
        <v>4331</v>
      </c>
      <c r="E133" s="8" t="s">
        <v>578</v>
      </c>
      <c r="F133" s="25">
        <v>284331</v>
      </c>
      <c r="H133" s="6"/>
      <c r="I133" s="208"/>
    </row>
    <row r="134" spans="1:9" ht="13.5">
      <c r="A134" s="6">
        <v>248</v>
      </c>
      <c r="B134" s="8" t="s">
        <v>147</v>
      </c>
      <c r="D134" s="9">
        <v>4332</v>
      </c>
      <c r="E134" s="8" t="s">
        <v>579</v>
      </c>
      <c r="F134" s="25">
        <v>284332</v>
      </c>
      <c r="H134" s="6"/>
      <c r="I134" s="208"/>
    </row>
    <row r="135" spans="1:9" ht="13.5">
      <c r="A135" s="6">
        <v>249</v>
      </c>
      <c r="B135" s="8" t="s">
        <v>148</v>
      </c>
      <c r="D135" s="9">
        <v>4401</v>
      </c>
      <c r="E135" s="8" t="s">
        <v>580</v>
      </c>
      <c r="F135" s="25">
        <v>284401</v>
      </c>
      <c r="H135" s="6"/>
      <c r="I135" s="208"/>
    </row>
    <row r="136" spans="1:9" ht="13.5">
      <c r="A136" s="6">
        <v>250</v>
      </c>
      <c r="B136" s="8" t="s">
        <v>149</v>
      </c>
      <c r="D136" s="9">
        <v>4402</v>
      </c>
      <c r="E136" s="8" t="s">
        <v>581</v>
      </c>
      <c r="F136" s="25">
        <v>284402</v>
      </c>
      <c r="H136" s="6"/>
      <c r="I136" s="208"/>
    </row>
    <row r="137" spans="1:9" ht="13.5">
      <c r="A137" s="6">
        <v>251</v>
      </c>
      <c r="B137" s="8" t="s">
        <v>150</v>
      </c>
      <c r="D137" s="9">
        <v>4403</v>
      </c>
      <c r="E137" s="8" t="s">
        <v>582</v>
      </c>
      <c r="F137" s="25">
        <v>284403</v>
      </c>
      <c r="H137" s="6"/>
      <c r="I137" s="208"/>
    </row>
    <row r="138" spans="1:9" ht="13.5">
      <c r="A138" s="6">
        <v>252</v>
      </c>
      <c r="B138" s="8" t="s">
        <v>151</v>
      </c>
      <c r="D138" s="9">
        <v>4404</v>
      </c>
      <c r="E138" s="8" t="s">
        <v>583</v>
      </c>
      <c r="F138" s="25">
        <v>284404</v>
      </c>
      <c r="H138" s="6"/>
      <c r="I138" s="208"/>
    </row>
    <row r="139" spans="1:9" ht="13.5">
      <c r="A139" s="6">
        <v>253</v>
      </c>
      <c r="B139" s="8" t="s">
        <v>152</v>
      </c>
      <c r="D139" s="9">
        <v>4405</v>
      </c>
      <c r="E139" s="8" t="s">
        <v>584</v>
      </c>
      <c r="F139" s="25">
        <v>284405</v>
      </c>
      <c r="H139" s="6"/>
      <c r="I139" s="208"/>
    </row>
    <row r="140" spans="1:9" ht="13.5">
      <c r="A140" s="6">
        <v>254</v>
      </c>
      <c r="B140" s="8" t="s">
        <v>153</v>
      </c>
      <c r="D140" s="9">
        <v>4406</v>
      </c>
      <c r="E140" s="8" t="s">
        <v>585</v>
      </c>
      <c r="F140" s="25">
        <v>284406</v>
      </c>
      <c r="H140" s="6"/>
      <c r="I140" s="208"/>
    </row>
    <row r="141" spans="1:9" ht="13.5">
      <c r="A141" s="6">
        <v>255</v>
      </c>
      <c r="B141" s="8" t="s">
        <v>154</v>
      </c>
      <c r="D141" s="9">
        <v>4407</v>
      </c>
      <c r="E141" s="8" t="s">
        <v>586</v>
      </c>
      <c r="F141" s="25">
        <v>284407</v>
      </c>
      <c r="H141" s="6"/>
      <c r="I141" s="208"/>
    </row>
    <row r="142" spans="1:9" ht="13.5">
      <c r="A142" s="6">
        <v>256</v>
      </c>
      <c r="B142" s="8" t="s">
        <v>155</v>
      </c>
      <c r="D142" s="9">
        <v>4408</v>
      </c>
      <c r="E142" s="8" t="s">
        <v>587</v>
      </c>
      <c r="F142" s="25">
        <v>284408</v>
      </c>
      <c r="H142" s="6"/>
      <c r="I142" s="208"/>
    </row>
    <row r="143" spans="1:9" ht="13.5">
      <c r="A143" s="6">
        <v>257</v>
      </c>
      <c r="B143" s="8" t="s">
        <v>156</v>
      </c>
      <c r="D143" s="9">
        <v>4409</v>
      </c>
      <c r="E143" s="8" t="s">
        <v>588</v>
      </c>
      <c r="F143" s="25">
        <v>284409</v>
      </c>
      <c r="H143" s="6"/>
      <c r="I143" s="208"/>
    </row>
    <row r="144" spans="1:9" ht="13.5">
      <c r="A144" s="6">
        <v>258</v>
      </c>
      <c r="B144" s="8" t="s">
        <v>157</v>
      </c>
      <c r="D144" s="9">
        <v>4410</v>
      </c>
      <c r="E144" s="8" t="s">
        <v>589</v>
      </c>
      <c r="F144" s="25">
        <v>284410</v>
      </c>
      <c r="H144" s="6"/>
      <c r="I144" s="208"/>
    </row>
    <row r="145" spans="1:9" ht="13.5">
      <c r="A145" s="6">
        <v>259</v>
      </c>
      <c r="B145" s="8" t="s">
        <v>158</v>
      </c>
      <c r="D145" s="9">
        <v>4411</v>
      </c>
      <c r="E145" s="8" t="s">
        <v>590</v>
      </c>
      <c r="F145" s="25">
        <v>284411</v>
      </c>
      <c r="H145" s="6"/>
      <c r="I145" s="208"/>
    </row>
    <row r="146" spans="1:9" ht="13.5">
      <c r="A146" s="6">
        <v>260</v>
      </c>
      <c r="B146" s="8" t="s">
        <v>159</v>
      </c>
      <c r="D146" s="9">
        <v>4412</v>
      </c>
      <c r="E146" s="8" t="s">
        <v>591</v>
      </c>
      <c r="F146" s="25">
        <v>284412</v>
      </c>
      <c r="H146" s="6"/>
      <c r="I146" s="208"/>
    </row>
    <row r="147" spans="1:9" ht="13.5">
      <c r="A147" s="6">
        <v>261</v>
      </c>
      <c r="B147" s="8" t="s">
        <v>160</v>
      </c>
      <c r="D147" s="9">
        <v>4413</v>
      </c>
      <c r="E147" s="8" t="s">
        <v>592</v>
      </c>
      <c r="F147" s="25">
        <v>284413</v>
      </c>
      <c r="H147" s="6"/>
      <c r="I147" s="208"/>
    </row>
    <row r="148" spans="1:9" ht="13.5">
      <c r="A148" s="6">
        <v>262</v>
      </c>
      <c r="B148" s="8" t="s">
        <v>161</v>
      </c>
      <c r="D148" s="9">
        <v>4414</v>
      </c>
      <c r="E148" s="8" t="s">
        <v>593</v>
      </c>
      <c r="F148" s="25">
        <v>284414</v>
      </c>
      <c r="H148" s="6"/>
      <c r="I148" s="208"/>
    </row>
    <row r="149" spans="1:9" ht="13.5">
      <c r="A149" s="6">
        <v>263</v>
      </c>
      <c r="B149" s="8" t="s">
        <v>162</v>
      </c>
      <c r="D149" s="9">
        <v>4415</v>
      </c>
      <c r="E149" s="8" t="s">
        <v>594</v>
      </c>
      <c r="F149" s="25">
        <v>284415</v>
      </c>
      <c r="H149" s="6"/>
      <c r="I149" s="208"/>
    </row>
    <row r="150" spans="1:9" ht="13.5">
      <c r="A150" s="6">
        <v>264</v>
      </c>
      <c r="B150" s="8" t="s">
        <v>163</v>
      </c>
      <c r="D150" s="9">
        <v>4416</v>
      </c>
      <c r="E150" s="8" t="s">
        <v>595</v>
      </c>
      <c r="F150" s="25">
        <v>284416</v>
      </c>
      <c r="H150" s="6"/>
      <c r="I150" s="208"/>
    </row>
    <row r="151" spans="1:9" ht="13.5">
      <c r="A151" s="6">
        <v>265</v>
      </c>
      <c r="B151" s="8" t="s">
        <v>164</v>
      </c>
      <c r="D151" s="9">
        <v>4417</v>
      </c>
      <c r="E151" s="8" t="s">
        <v>596</v>
      </c>
      <c r="F151" s="25">
        <v>284417</v>
      </c>
      <c r="H151" s="6"/>
      <c r="I151" s="208"/>
    </row>
    <row r="152" spans="1:9" ht="13.5">
      <c r="A152" s="6">
        <v>266</v>
      </c>
      <c r="B152" s="8" t="s">
        <v>165</v>
      </c>
      <c r="D152" s="9">
        <v>4418</v>
      </c>
      <c r="E152" s="8" t="s">
        <v>597</v>
      </c>
      <c r="F152" s="25">
        <v>284418</v>
      </c>
      <c r="H152" s="6"/>
      <c r="I152" s="208"/>
    </row>
    <row r="153" spans="1:9" ht="13.5">
      <c r="A153" s="6">
        <v>267</v>
      </c>
      <c r="B153" s="8" t="s">
        <v>166</v>
      </c>
      <c r="D153" s="9">
        <v>4419</v>
      </c>
      <c r="E153" s="8" t="s">
        <v>598</v>
      </c>
      <c r="F153" s="25">
        <v>284419</v>
      </c>
      <c r="H153" s="6"/>
      <c r="I153" s="208"/>
    </row>
    <row r="154" spans="1:9" ht="13.5">
      <c r="A154" s="6">
        <v>268</v>
      </c>
      <c r="B154" s="8" t="s">
        <v>167</v>
      </c>
      <c r="D154" s="9">
        <v>4420</v>
      </c>
      <c r="E154" s="8" t="s">
        <v>599</v>
      </c>
      <c r="F154" s="25">
        <v>284420</v>
      </c>
      <c r="H154" s="6"/>
      <c r="I154" s="208"/>
    </row>
    <row r="155" spans="1:9" ht="13.5">
      <c r="A155" s="6">
        <v>269</v>
      </c>
      <c r="B155" s="8" t="s">
        <v>168</v>
      </c>
      <c r="D155" s="9">
        <v>4421</v>
      </c>
      <c r="E155" s="8" t="s">
        <v>600</v>
      </c>
      <c r="F155" s="25">
        <v>284421</v>
      </c>
      <c r="H155" s="6"/>
      <c r="I155" s="208"/>
    </row>
    <row r="156" spans="1:9" ht="13.5">
      <c r="A156" s="6">
        <v>270</v>
      </c>
      <c r="B156" s="8" t="s">
        <v>169</v>
      </c>
      <c r="D156" s="9">
        <v>4422</v>
      </c>
      <c r="E156" s="8" t="s">
        <v>601</v>
      </c>
      <c r="F156" s="25">
        <v>284422</v>
      </c>
      <c r="H156" s="6"/>
      <c r="I156" s="208"/>
    </row>
    <row r="157" spans="1:9" ht="13.5">
      <c r="A157" s="6">
        <v>271</v>
      </c>
      <c r="B157" s="8" t="s">
        <v>170</v>
      </c>
      <c r="D157" s="9">
        <v>4423</v>
      </c>
      <c r="E157" s="8" t="s">
        <v>602</v>
      </c>
      <c r="F157" s="25">
        <v>284423</v>
      </c>
      <c r="H157" s="6"/>
      <c r="I157" s="208"/>
    </row>
    <row r="158" spans="1:9" ht="13.5">
      <c r="A158" s="6">
        <v>272</v>
      </c>
      <c r="B158" s="8" t="s">
        <v>171</v>
      </c>
      <c r="D158" s="9">
        <v>4424</v>
      </c>
      <c r="E158" s="8" t="s">
        <v>603</v>
      </c>
      <c r="F158" s="25">
        <v>284424</v>
      </c>
      <c r="H158" s="6"/>
      <c r="I158" s="208"/>
    </row>
    <row r="159" spans="1:9" ht="13.5">
      <c r="A159" s="6">
        <v>273</v>
      </c>
      <c r="B159" s="8" t="s">
        <v>172</v>
      </c>
      <c r="D159" s="9">
        <v>4425</v>
      </c>
      <c r="E159" s="8" t="s">
        <v>604</v>
      </c>
      <c r="F159" s="25">
        <v>284425</v>
      </c>
      <c r="H159" s="6"/>
      <c r="I159" s="208"/>
    </row>
    <row r="160" spans="1:9" ht="13.5">
      <c r="A160" s="6">
        <v>274</v>
      </c>
      <c r="B160" s="8" t="s">
        <v>173</v>
      </c>
      <c r="D160" s="9">
        <v>4426</v>
      </c>
      <c r="E160" s="8" t="s">
        <v>605</v>
      </c>
      <c r="F160" s="25">
        <v>284426</v>
      </c>
      <c r="H160" s="6"/>
      <c r="I160" s="208"/>
    </row>
    <row r="161" spans="1:9" ht="13.5">
      <c r="A161" s="6">
        <v>275</v>
      </c>
      <c r="B161" s="8" t="s">
        <v>174</v>
      </c>
      <c r="D161" s="9">
        <v>4427</v>
      </c>
      <c r="E161" s="8" t="s">
        <v>606</v>
      </c>
      <c r="F161" s="25">
        <v>284427</v>
      </c>
      <c r="H161" s="6"/>
      <c r="I161" s="208"/>
    </row>
    <row r="162" spans="1:9" ht="13.5">
      <c r="A162" s="6">
        <v>276</v>
      </c>
      <c r="B162" s="8" t="s">
        <v>175</v>
      </c>
      <c r="D162" s="9">
        <v>4428</v>
      </c>
      <c r="E162" s="8"/>
      <c r="F162" s="25"/>
      <c r="H162" s="6"/>
      <c r="I162" s="208"/>
    </row>
    <row r="163" spans="1:9" ht="13.5">
      <c r="A163" s="6">
        <v>277</v>
      </c>
      <c r="B163" s="8" t="s">
        <v>176</v>
      </c>
      <c r="D163" s="9">
        <v>4429</v>
      </c>
      <c r="E163" s="8" t="s">
        <v>607</v>
      </c>
      <c r="F163" s="25">
        <v>284429</v>
      </c>
      <c r="H163" s="6"/>
      <c r="I163" s="208"/>
    </row>
    <row r="164" spans="1:9" ht="13.5">
      <c r="A164" s="6">
        <v>278</v>
      </c>
      <c r="B164" s="8" t="s">
        <v>177</v>
      </c>
      <c r="D164" s="9">
        <v>4430</v>
      </c>
      <c r="E164" s="8" t="s">
        <v>608</v>
      </c>
      <c r="F164" s="25">
        <v>284430</v>
      </c>
      <c r="H164" s="6"/>
      <c r="I164" s="208"/>
    </row>
    <row r="165" spans="1:9" ht="13.5">
      <c r="A165" s="6">
        <v>279</v>
      </c>
      <c r="B165" s="8" t="s">
        <v>178</v>
      </c>
      <c r="D165" s="9">
        <v>4431</v>
      </c>
      <c r="E165" s="8" t="s">
        <v>609</v>
      </c>
      <c r="F165" s="25">
        <v>284431</v>
      </c>
      <c r="H165" s="6"/>
      <c r="I165" s="208"/>
    </row>
    <row r="166" spans="1:9" ht="13.5">
      <c r="A166" s="6">
        <v>280</v>
      </c>
      <c r="B166" s="8" t="s">
        <v>179</v>
      </c>
      <c r="D166" s="9">
        <v>4432</v>
      </c>
      <c r="E166" s="8" t="s">
        <v>610</v>
      </c>
      <c r="F166" s="25">
        <v>284432</v>
      </c>
      <c r="H166" s="6"/>
      <c r="I166" s="208"/>
    </row>
    <row r="167" spans="1:9" ht="13.5">
      <c r="A167" s="6">
        <v>281</v>
      </c>
      <c r="B167" s="8" t="s">
        <v>180</v>
      </c>
      <c r="D167" s="9">
        <v>4433</v>
      </c>
      <c r="E167" s="8" t="s">
        <v>611</v>
      </c>
      <c r="F167" s="25">
        <v>284433</v>
      </c>
      <c r="H167" s="6"/>
      <c r="I167" s="208"/>
    </row>
    <row r="168" spans="1:9" ht="13.5">
      <c r="A168" s="6">
        <v>282</v>
      </c>
      <c r="B168" s="8" t="s">
        <v>181</v>
      </c>
      <c r="D168" s="9">
        <v>4434</v>
      </c>
      <c r="E168" s="8" t="s">
        <v>612</v>
      </c>
      <c r="F168" s="25">
        <v>284434</v>
      </c>
      <c r="H168" s="6"/>
      <c r="I168" s="208"/>
    </row>
    <row r="169" spans="1:9" ht="13.5">
      <c r="A169" s="6">
        <v>283</v>
      </c>
      <c r="B169" s="8" t="s">
        <v>182</v>
      </c>
      <c r="D169" s="9">
        <v>4435</v>
      </c>
      <c r="E169" s="8" t="s">
        <v>613</v>
      </c>
      <c r="F169" s="25">
        <v>284435</v>
      </c>
      <c r="H169" s="6"/>
      <c r="I169" s="208"/>
    </row>
    <row r="170" spans="1:9" ht="13.5">
      <c r="A170" s="6">
        <v>284</v>
      </c>
      <c r="B170" s="8" t="s">
        <v>183</v>
      </c>
      <c r="D170" s="9">
        <v>4436</v>
      </c>
      <c r="E170" s="8" t="s">
        <v>614</v>
      </c>
      <c r="F170" s="25">
        <v>284436</v>
      </c>
      <c r="H170" s="6"/>
      <c r="I170" s="208"/>
    </row>
    <row r="171" spans="1:9" ht="13.5">
      <c r="A171" s="6">
        <v>285</v>
      </c>
      <c r="B171" s="8" t="s">
        <v>184</v>
      </c>
      <c r="D171" s="9">
        <v>4437</v>
      </c>
      <c r="E171" s="8" t="s">
        <v>701</v>
      </c>
      <c r="F171" s="25">
        <v>284437</v>
      </c>
      <c r="H171" s="6"/>
      <c r="I171" s="208"/>
    </row>
    <row r="172" spans="1:9" ht="13.5">
      <c r="A172" s="6">
        <v>286</v>
      </c>
      <c r="B172" s="8" t="s">
        <v>185</v>
      </c>
      <c r="D172" s="9">
        <v>4438</v>
      </c>
      <c r="E172" s="8" t="s">
        <v>702</v>
      </c>
      <c r="F172" s="25">
        <v>284438</v>
      </c>
      <c r="H172" s="6"/>
      <c r="I172" s="208"/>
    </row>
    <row r="173" spans="1:9" ht="13.5">
      <c r="A173" s="6">
        <v>287</v>
      </c>
      <c r="B173" s="8" t="s">
        <v>186</v>
      </c>
      <c r="D173" s="9">
        <v>4439</v>
      </c>
      <c r="E173" s="8" t="s">
        <v>615</v>
      </c>
      <c r="F173" s="25">
        <v>284439</v>
      </c>
      <c r="H173" s="6"/>
      <c r="I173" s="208"/>
    </row>
    <row r="174" spans="1:9" ht="13.5">
      <c r="A174" s="6">
        <v>288</v>
      </c>
      <c r="B174" s="8" t="s">
        <v>187</v>
      </c>
      <c r="D174" s="9">
        <v>4501</v>
      </c>
      <c r="E174" s="8" t="s">
        <v>616</v>
      </c>
      <c r="F174" s="25">
        <v>284501</v>
      </c>
      <c r="H174" s="6"/>
      <c r="I174" s="208"/>
    </row>
    <row r="175" spans="1:9" ht="13.5">
      <c r="A175" s="6">
        <v>289</v>
      </c>
      <c r="B175" s="8" t="s">
        <v>188</v>
      </c>
      <c r="D175" s="9">
        <v>4502</v>
      </c>
      <c r="E175" s="8" t="s">
        <v>617</v>
      </c>
      <c r="F175" s="25">
        <v>284502</v>
      </c>
      <c r="H175" s="6"/>
      <c r="I175" s="208"/>
    </row>
    <row r="176" spans="1:9" ht="13.5">
      <c r="A176" s="6">
        <v>290</v>
      </c>
      <c r="B176" s="8" t="s">
        <v>189</v>
      </c>
      <c r="D176" s="9">
        <v>4503</v>
      </c>
      <c r="E176" s="8" t="s">
        <v>618</v>
      </c>
      <c r="F176" s="25">
        <v>284503</v>
      </c>
      <c r="H176" s="6"/>
      <c r="I176" s="208"/>
    </row>
    <row r="177" spans="1:9" ht="13.5">
      <c r="A177" s="6">
        <v>291</v>
      </c>
      <c r="B177" s="8" t="s">
        <v>190</v>
      </c>
      <c r="D177" s="9">
        <v>4504</v>
      </c>
      <c r="E177" s="8" t="s">
        <v>619</v>
      </c>
      <c r="F177" s="25">
        <v>284504</v>
      </c>
      <c r="H177" s="6"/>
      <c r="I177" s="208"/>
    </row>
    <row r="178" spans="1:9" ht="13.5">
      <c r="A178" s="6">
        <v>292</v>
      </c>
      <c r="B178" s="8" t="s">
        <v>191</v>
      </c>
      <c r="D178" s="9">
        <v>4505</v>
      </c>
      <c r="E178" s="8" t="s">
        <v>620</v>
      </c>
      <c r="F178" s="25">
        <v>284505</v>
      </c>
      <c r="H178" s="6"/>
      <c r="I178" s="208"/>
    </row>
    <row r="179" spans="1:9" ht="13.5">
      <c r="A179" s="6">
        <v>293</v>
      </c>
      <c r="B179" s="8" t="s">
        <v>192</v>
      </c>
      <c r="D179" s="9">
        <v>4506</v>
      </c>
      <c r="E179" s="8" t="s">
        <v>621</v>
      </c>
      <c r="F179" s="25">
        <v>284506</v>
      </c>
      <c r="H179" s="6"/>
      <c r="I179" s="208"/>
    </row>
    <row r="180" spans="1:9" ht="13.5">
      <c r="A180" s="6">
        <v>294</v>
      </c>
      <c r="B180" s="8" t="s">
        <v>193</v>
      </c>
      <c r="D180" s="9">
        <v>4507</v>
      </c>
      <c r="E180" s="8" t="s">
        <v>622</v>
      </c>
      <c r="F180" s="25">
        <v>284507</v>
      </c>
      <c r="H180" s="6"/>
      <c r="I180" s="208"/>
    </row>
    <row r="181" spans="1:9" ht="13.5">
      <c r="A181" s="6">
        <v>295</v>
      </c>
      <c r="B181" s="8" t="s">
        <v>194</v>
      </c>
      <c r="D181" s="9">
        <v>4508</v>
      </c>
      <c r="E181" s="8" t="s">
        <v>703</v>
      </c>
      <c r="F181" s="25">
        <v>284508</v>
      </c>
      <c r="H181" s="6"/>
      <c r="I181" s="208"/>
    </row>
    <row r="182" spans="1:9" ht="13.5">
      <c r="A182" s="6">
        <v>296</v>
      </c>
      <c r="B182" s="8" t="s">
        <v>195</v>
      </c>
      <c r="D182" s="9">
        <v>4509</v>
      </c>
      <c r="E182" s="8" t="s">
        <v>623</v>
      </c>
      <c r="F182" s="25">
        <v>284509</v>
      </c>
      <c r="H182" s="6"/>
      <c r="I182" s="208"/>
    </row>
    <row r="183" spans="1:9" ht="13.5">
      <c r="A183" s="6">
        <v>297</v>
      </c>
      <c r="B183" s="8" t="s">
        <v>715</v>
      </c>
      <c r="D183" s="9">
        <v>4510</v>
      </c>
      <c r="E183" s="8" t="s">
        <v>624</v>
      </c>
      <c r="F183" s="25">
        <v>284510</v>
      </c>
      <c r="H183" s="6"/>
      <c r="I183" s="2"/>
    </row>
    <row r="184" spans="1:9" ht="13.5">
      <c r="A184" s="6">
        <v>310</v>
      </c>
      <c r="B184" s="8" t="s">
        <v>196</v>
      </c>
      <c r="D184" s="9">
        <v>4511</v>
      </c>
      <c r="E184" s="8" t="s">
        <v>625</v>
      </c>
      <c r="F184" s="25">
        <v>284511</v>
      </c>
      <c r="H184" s="6"/>
      <c r="I184" s="208"/>
    </row>
    <row r="185" spans="1:9" ht="13.5">
      <c r="A185" s="6">
        <v>311</v>
      </c>
      <c r="B185" s="8" t="s">
        <v>197</v>
      </c>
      <c r="D185" s="9">
        <v>4512</v>
      </c>
      <c r="E185" s="8" t="s">
        <v>626</v>
      </c>
      <c r="F185" s="25">
        <v>284512</v>
      </c>
      <c r="H185" s="6"/>
      <c r="I185" s="208"/>
    </row>
    <row r="186" spans="1:9" ht="13.5">
      <c r="A186" s="6">
        <v>312</v>
      </c>
      <c r="B186" s="8" t="s">
        <v>198</v>
      </c>
      <c r="D186" s="9">
        <v>4513</v>
      </c>
      <c r="E186" s="8" t="s">
        <v>627</v>
      </c>
      <c r="F186" s="25">
        <v>284513</v>
      </c>
      <c r="H186" s="6"/>
      <c r="I186" s="208"/>
    </row>
    <row r="187" spans="1:9" ht="13.5">
      <c r="A187" s="6">
        <v>313</v>
      </c>
      <c r="B187" s="8" t="s">
        <v>199</v>
      </c>
      <c r="D187" s="9">
        <v>4601</v>
      </c>
      <c r="E187" s="8" t="s">
        <v>628</v>
      </c>
      <c r="F187" s="25">
        <v>284601</v>
      </c>
      <c r="H187" s="6"/>
      <c r="I187" s="208"/>
    </row>
    <row r="188" spans="1:9" ht="13.5">
      <c r="A188" s="6">
        <v>314</v>
      </c>
      <c r="B188" s="8" t="s">
        <v>200</v>
      </c>
      <c r="D188" s="9">
        <v>4602</v>
      </c>
      <c r="E188" s="8" t="s">
        <v>629</v>
      </c>
      <c r="F188" s="25">
        <v>284602</v>
      </c>
      <c r="H188" s="6"/>
      <c r="I188" s="208"/>
    </row>
    <row r="189" spans="1:9" ht="13.5">
      <c r="A189" s="6">
        <v>315</v>
      </c>
      <c r="B189" s="8" t="s">
        <v>201</v>
      </c>
      <c r="D189" s="9">
        <v>4603</v>
      </c>
      <c r="E189" s="8" t="s">
        <v>630</v>
      </c>
      <c r="F189" s="25">
        <v>284603</v>
      </c>
      <c r="H189" s="6"/>
      <c r="I189" s="208"/>
    </row>
    <row r="190" spans="1:9" ht="13.5">
      <c r="A190" s="6">
        <v>316</v>
      </c>
      <c r="B190" s="8" t="s">
        <v>202</v>
      </c>
      <c r="D190" s="9">
        <v>4604</v>
      </c>
      <c r="E190" s="8"/>
      <c r="F190" s="25"/>
      <c r="H190" s="6"/>
      <c r="I190" s="208"/>
    </row>
    <row r="191" spans="1:9" ht="13.5">
      <c r="A191" s="6">
        <v>317</v>
      </c>
      <c r="B191" s="8" t="s">
        <v>203</v>
      </c>
      <c r="D191" s="9">
        <v>4605</v>
      </c>
      <c r="E191" s="8" t="s">
        <v>631</v>
      </c>
      <c r="F191" s="25">
        <v>284605</v>
      </c>
      <c r="H191" s="6"/>
      <c r="I191" s="208"/>
    </row>
    <row r="192" spans="1:9" ht="13.5">
      <c r="A192" s="6">
        <v>318</v>
      </c>
      <c r="B192" s="8" t="s">
        <v>204</v>
      </c>
      <c r="D192" s="9">
        <v>4606</v>
      </c>
      <c r="E192" s="8" t="s">
        <v>632</v>
      </c>
      <c r="F192" s="25">
        <v>284606</v>
      </c>
      <c r="H192" s="6"/>
      <c r="I192" s="208"/>
    </row>
    <row r="193" spans="1:9" ht="13.5">
      <c r="A193" s="6">
        <v>319</v>
      </c>
      <c r="B193" s="8" t="s">
        <v>205</v>
      </c>
      <c r="D193" s="9">
        <v>4607</v>
      </c>
      <c r="E193" s="8" t="s">
        <v>633</v>
      </c>
      <c r="F193" s="25">
        <v>284607</v>
      </c>
      <c r="H193" s="6"/>
      <c r="I193" s="208"/>
    </row>
    <row r="194" spans="1:9" ht="13.5">
      <c r="A194" s="6">
        <v>320</v>
      </c>
      <c r="B194" s="8" t="s">
        <v>206</v>
      </c>
      <c r="D194" s="9">
        <v>4609</v>
      </c>
      <c r="E194" s="8" t="s">
        <v>634</v>
      </c>
      <c r="F194" s="25">
        <v>284609</v>
      </c>
      <c r="H194" s="6"/>
      <c r="I194" s="208"/>
    </row>
    <row r="195" spans="1:9" ht="13.5">
      <c r="A195" s="6">
        <v>321</v>
      </c>
      <c r="B195" s="8" t="s">
        <v>207</v>
      </c>
      <c r="D195" s="9">
        <v>4610</v>
      </c>
      <c r="E195" s="8" t="s">
        <v>635</v>
      </c>
      <c r="F195" s="25">
        <v>284610</v>
      </c>
      <c r="H195" s="6"/>
      <c r="I195" s="208"/>
    </row>
    <row r="196" spans="1:9" ht="13.5">
      <c r="A196" s="6">
        <v>322</v>
      </c>
      <c r="B196" s="8" t="s">
        <v>208</v>
      </c>
      <c r="D196" s="9">
        <v>4611</v>
      </c>
      <c r="E196" s="8" t="s">
        <v>636</v>
      </c>
      <c r="F196" s="25">
        <v>284611</v>
      </c>
      <c r="H196" s="6"/>
      <c r="I196" s="208"/>
    </row>
    <row r="197" spans="1:9" ht="13.5">
      <c r="A197" s="6">
        <v>323</v>
      </c>
      <c r="B197" s="8" t="s">
        <v>209</v>
      </c>
      <c r="D197" s="9">
        <v>4612</v>
      </c>
      <c r="E197" s="8" t="s">
        <v>637</v>
      </c>
      <c r="F197" s="25">
        <v>284612</v>
      </c>
      <c r="H197" s="6"/>
      <c r="I197" s="208"/>
    </row>
    <row r="198" spans="1:9" ht="13.5">
      <c r="A198" s="6">
        <v>328</v>
      </c>
      <c r="B198" s="8" t="s">
        <v>210</v>
      </c>
      <c r="D198" s="9">
        <v>4613</v>
      </c>
      <c r="E198" s="8" t="s">
        <v>638</v>
      </c>
      <c r="F198" s="25">
        <v>284613</v>
      </c>
      <c r="H198" s="6"/>
      <c r="I198" s="208"/>
    </row>
    <row r="199" spans="1:9" ht="13.5">
      <c r="A199" s="6">
        <v>329</v>
      </c>
      <c r="B199" s="8" t="s">
        <v>211</v>
      </c>
      <c r="D199" s="9">
        <v>4614</v>
      </c>
      <c r="E199" s="8" t="s">
        <v>639</v>
      </c>
      <c r="F199" s="25">
        <v>284614</v>
      </c>
      <c r="H199" s="6"/>
      <c r="I199" s="208"/>
    </row>
    <row r="200" spans="1:9" ht="13.5">
      <c r="A200" s="6">
        <v>330</v>
      </c>
      <c r="B200" s="8" t="s">
        <v>212</v>
      </c>
      <c r="D200" s="9">
        <v>4616</v>
      </c>
      <c r="E200" s="8" t="s">
        <v>692</v>
      </c>
      <c r="F200" s="25">
        <v>284616</v>
      </c>
      <c r="H200" s="6"/>
      <c r="I200" s="208"/>
    </row>
    <row r="201" spans="1:9" ht="13.5">
      <c r="A201" s="6">
        <v>331</v>
      </c>
      <c r="B201" s="8" t="s">
        <v>213</v>
      </c>
      <c r="D201" s="9">
        <v>4617</v>
      </c>
      <c r="E201" s="8" t="s">
        <v>640</v>
      </c>
      <c r="F201" s="25">
        <v>284617</v>
      </c>
      <c r="H201" s="6"/>
      <c r="I201" s="208"/>
    </row>
    <row r="202" spans="1:9" ht="13.5">
      <c r="A202" s="6">
        <v>332</v>
      </c>
      <c r="B202" s="8" t="s">
        <v>214</v>
      </c>
      <c r="D202" s="9">
        <v>4701</v>
      </c>
      <c r="E202" s="8" t="s">
        <v>641</v>
      </c>
      <c r="F202" s="25">
        <v>284701</v>
      </c>
      <c r="H202" s="6"/>
      <c r="I202" s="208"/>
    </row>
    <row r="203" spans="1:9" ht="13.5">
      <c r="A203" s="6">
        <v>333</v>
      </c>
      <c r="B203" s="8" t="s">
        <v>215</v>
      </c>
      <c r="D203" s="9">
        <v>4702</v>
      </c>
      <c r="E203" s="8" t="s">
        <v>642</v>
      </c>
      <c r="F203" s="25">
        <v>284702</v>
      </c>
      <c r="H203" s="6"/>
      <c r="I203" s="208"/>
    </row>
    <row r="204" spans="1:9" ht="13.5">
      <c r="A204" s="6">
        <v>334</v>
      </c>
      <c r="B204" s="8" t="s">
        <v>216</v>
      </c>
      <c r="D204" s="9">
        <v>4703</v>
      </c>
      <c r="E204" s="8" t="s">
        <v>643</v>
      </c>
      <c r="F204" s="25">
        <v>284703</v>
      </c>
      <c r="H204" s="6"/>
      <c r="I204" s="208"/>
    </row>
    <row r="205" spans="1:9" ht="13.5">
      <c r="A205" s="6">
        <v>335</v>
      </c>
      <c r="B205" s="8" t="s">
        <v>217</v>
      </c>
      <c r="D205" s="9">
        <v>4704</v>
      </c>
      <c r="E205" s="8" t="s">
        <v>644</v>
      </c>
      <c r="F205" s="25">
        <v>284704</v>
      </c>
      <c r="H205" s="6"/>
      <c r="I205" s="208"/>
    </row>
    <row r="206" spans="1:9" ht="13.5">
      <c r="A206" s="6">
        <v>336</v>
      </c>
      <c r="B206" s="8" t="s">
        <v>218</v>
      </c>
      <c r="D206" s="9">
        <v>4705</v>
      </c>
      <c r="E206" s="8" t="s">
        <v>645</v>
      </c>
      <c r="F206" s="25">
        <v>284705</v>
      </c>
      <c r="H206" s="6"/>
      <c r="I206" s="208"/>
    </row>
    <row r="207" spans="1:9" ht="13.5">
      <c r="A207" s="6">
        <v>337</v>
      </c>
      <c r="B207" s="8" t="s">
        <v>219</v>
      </c>
      <c r="D207" s="9">
        <v>4706</v>
      </c>
      <c r="E207" s="8" t="s">
        <v>646</v>
      </c>
      <c r="F207" s="25">
        <v>284706</v>
      </c>
      <c r="H207" s="6"/>
      <c r="I207" s="208"/>
    </row>
    <row r="208" spans="1:9" ht="13.5">
      <c r="A208" s="6">
        <v>338</v>
      </c>
      <c r="B208" s="8" t="s">
        <v>220</v>
      </c>
      <c r="D208" s="9">
        <v>4707</v>
      </c>
      <c r="E208" s="8" t="s">
        <v>647</v>
      </c>
      <c r="F208" s="25">
        <v>284707</v>
      </c>
      <c r="H208" s="6"/>
      <c r="I208" s="208"/>
    </row>
    <row r="209" spans="1:9" ht="13.5">
      <c r="A209" s="6">
        <v>339</v>
      </c>
      <c r="B209" s="8" t="s">
        <v>221</v>
      </c>
      <c r="D209" s="9">
        <v>4708</v>
      </c>
      <c r="E209" s="8" t="s">
        <v>648</v>
      </c>
      <c r="F209" s="25">
        <v>284708</v>
      </c>
      <c r="H209" s="6"/>
      <c r="I209" s="208"/>
    </row>
    <row r="210" spans="1:9" ht="13.5">
      <c r="A210" s="6">
        <v>343</v>
      </c>
      <c r="B210" s="8" t="s">
        <v>222</v>
      </c>
      <c r="D210" s="10">
        <v>4709</v>
      </c>
      <c r="E210" s="26"/>
      <c r="F210" s="27"/>
      <c r="H210" s="6"/>
      <c r="I210" s="208"/>
    </row>
    <row r="211" spans="1:9" ht="13.5">
      <c r="A211" s="6">
        <v>345</v>
      </c>
      <c r="B211" s="8" t="s">
        <v>223</v>
      </c>
      <c r="H211" s="6"/>
      <c r="I211" s="208"/>
    </row>
    <row r="212" spans="1:9" ht="13.5">
      <c r="A212" s="6">
        <v>346</v>
      </c>
      <c r="B212" s="8" t="s">
        <v>224</v>
      </c>
      <c r="H212" s="6"/>
      <c r="I212" s="208"/>
    </row>
    <row r="213" spans="1:9" ht="13.5">
      <c r="A213" s="6">
        <v>347</v>
      </c>
      <c r="B213" s="8" t="s">
        <v>225</v>
      </c>
      <c r="H213" s="6"/>
      <c r="I213" s="208"/>
    </row>
    <row r="214" spans="1:9" ht="13.5">
      <c r="A214" s="6">
        <v>350</v>
      </c>
      <c r="B214" s="8" t="s">
        <v>226</v>
      </c>
      <c r="H214" s="6"/>
      <c r="I214" s="208"/>
    </row>
    <row r="215" spans="1:9" ht="13.5">
      <c r="A215" s="6">
        <v>351</v>
      </c>
      <c r="B215" s="8" t="s">
        <v>227</v>
      </c>
      <c r="H215" s="6"/>
      <c r="I215" s="208"/>
    </row>
    <row r="216" spans="1:9" ht="13.5">
      <c r="A216" s="6">
        <v>352</v>
      </c>
      <c r="B216" s="8" t="s">
        <v>228</v>
      </c>
      <c r="H216" s="6"/>
      <c r="I216" s="208"/>
    </row>
    <row r="217" spans="1:9" ht="13.5">
      <c r="A217" s="6">
        <v>353</v>
      </c>
      <c r="B217" s="8" t="s">
        <v>229</v>
      </c>
      <c r="H217" s="6"/>
      <c r="I217" s="208"/>
    </row>
    <row r="218" spans="1:9" ht="13.5">
      <c r="A218" s="6">
        <v>354</v>
      </c>
      <c r="B218" s="8" t="s">
        <v>230</v>
      </c>
      <c r="H218" s="6"/>
      <c r="I218" s="208"/>
    </row>
    <row r="219" spans="1:9" ht="13.5">
      <c r="A219" s="6">
        <v>355</v>
      </c>
      <c r="B219" s="8" t="s">
        <v>231</v>
      </c>
      <c r="H219" s="6"/>
      <c r="I219" s="208"/>
    </row>
    <row r="220" spans="1:9" ht="13.5">
      <c r="A220" s="6">
        <v>356</v>
      </c>
      <c r="B220" s="8" t="s">
        <v>232</v>
      </c>
      <c r="H220" s="6"/>
      <c r="I220" s="208"/>
    </row>
    <row r="221" spans="1:9" ht="13.5">
      <c r="A221" s="6">
        <v>359</v>
      </c>
      <c r="B221" s="8" t="s">
        <v>233</v>
      </c>
      <c r="H221" s="6"/>
      <c r="I221" s="208"/>
    </row>
    <row r="222" spans="1:9" ht="13.5">
      <c r="A222" s="6">
        <v>360</v>
      </c>
      <c r="B222" s="8" t="s">
        <v>234</v>
      </c>
      <c r="H222" s="6"/>
      <c r="I222" s="208"/>
    </row>
    <row r="223" spans="1:9" ht="13.5">
      <c r="A223" s="6">
        <v>361</v>
      </c>
      <c r="B223" s="8" t="s">
        <v>235</v>
      </c>
      <c r="H223" s="6"/>
      <c r="I223" s="208"/>
    </row>
    <row r="224" spans="1:9" ht="13.5">
      <c r="A224" s="6">
        <v>362</v>
      </c>
      <c r="B224" s="8" t="s">
        <v>236</v>
      </c>
      <c r="H224" s="6"/>
      <c r="I224" s="208"/>
    </row>
    <row r="225" spans="1:9" ht="13.5">
      <c r="A225" s="6">
        <v>363</v>
      </c>
      <c r="B225" s="8" t="s">
        <v>237</v>
      </c>
      <c r="H225" s="6"/>
      <c r="I225" s="208"/>
    </row>
    <row r="226" spans="1:9" ht="13.5">
      <c r="A226" s="6">
        <v>364</v>
      </c>
      <c r="B226" s="8" t="s">
        <v>238</v>
      </c>
      <c r="H226" s="6"/>
      <c r="I226" s="208"/>
    </row>
    <row r="227" spans="1:9" ht="13.5">
      <c r="A227" s="6">
        <v>366</v>
      </c>
      <c r="B227" s="8" t="s">
        <v>239</v>
      </c>
      <c r="H227" s="6"/>
      <c r="I227" s="208"/>
    </row>
    <row r="228" spans="1:9" ht="13.5">
      <c r="A228" s="6">
        <v>369</v>
      </c>
      <c r="B228" s="8" t="s">
        <v>240</v>
      </c>
      <c r="H228" s="6"/>
      <c r="I228" s="208"/>
    </row>
    <row r="229" spans="1:9" ht="13.5">
      <c r="A229" s="6">
        <v>370</v>
      </c>
      <c r="B229" s="8" t="s">
        <v>241</v>
      </c>
      <c r="H229" s="6"/>
      <c r="I229" s="208"/>
    </row>
    <row r="230" spans="1:9" ht="13.5">
      <c r="A230" s="6">
        <v>371</v>
      </c>
      <c r="B230" s="8" t="s">
        <v>242</v>
      </c>
      <c r="H230" s="6"/>
      <c r="I230" s="208"/>
    </row>
    <row r="231" spans="1:9" ht="13.5">
      <c r="A231" s="6">
        <v>372</v>
      </c>
      <c r="B231" s="8" t="s">
        <v>243</v>
      </c>
      <c r="H231" s="6"/>
      <c r="I231" s="208"/>
    </row>
    <row r="232" spans="1:9" ht="13.5">
      <c r="A232" s="6">
        <v>375</v>
      </c>
      <c r="B232" s="8" t="s">
        <v>244</v>
      </c>
      <c r="H232" s="6"/>
      <c r="I232" s="208"/>
    </row>
    <row r="233" spans="1:9" ht="13.5">
      <c r="A233" s="6">
        <v>376</v>
      </c>
      <c r="B233" s="8" t="s">
        <v>245</v>
      </c>
      <c r="H233" s="6"/>
      <c r="I233" s="208"/>
    </row>
    <row r="234" spans="1:9" ht="13.5">
      <c r="A234" s="6">
        <v>377</v>
      </c>
      <c r="B234" s="8" t="s">
        <v>246</v>
      </c>
      <c r="H234" s="6"/>
      <c r="I234" s="208"/>
    </row>
    <row r="235" spans="1:9" ht="13.5">
      <c r="A235" s="6">
        <v>378</v>
      </c>
      <c r="B235" s="8" t="s">
        <v>247</v>
      </c>
      <c r="H235" s="6"/>
      <c r="I235" s="208"/>
    </row>
    <row r="236" spans="1:9" ht="13.5">
      <c r="A236" s="6">
        <v>381</v>
      </c>
      <c r="B236" s="8" t="s">
        <v>248</v>
      </c>
      <c r="H236" s="6"/>
      <c r="I236" s="208"/>
    </row>
    <row r="237" spans="1:9" ht="13.5">
      <c r="A237" s="6">
        <v>382</v>
      </c>
      <c r="B237" s="8" t="s">
        <v>249</v>
      </c>
      <c r="H237" s="6"/>
      <c r="I237" s="208"/>
    </row>
    <row r="238" spans="1:9" ht="13.5">
      <c r="A238" s="6">
        <v>383</v>
      </c>
      <c r="B238" s="8" t="s">
        <v>250</v>
      </c>
      <c r="H238" s="6"/>
      <c r="I238" s="208"/>
    </row>
    <row r="239" spans="1:9" ht="13.5">
      <c r="A239" s="6">
        <v>385</v>
      </c>
      <c r="B239" s="8" t="s">
        <v>251</v>
      </c>
      <c r="H239" s="6"/>
      <c r="I239" s="208"/>
    </row>
    <row r="240" spans="1:9" ht="13.5">
      <c r="A240" s="6">
        <v>388</v>
      </c>
      <c r="B240" s="8" t="s">
        <v>252</v>
      </c>
      <c r="H240" s="6"/>
      <c r="I240" s="208"/>
    </row>
    <row r="241" spans="1:9" ht="13.5">
      <c r="A241" s="6">
        <v>389</v>
      </c>
      <c r="B241" s="8" t="s">
        <v>253</v>
      </c>
      <c r="H241" s="6"/>
      <c r="I241" s="208"/>
    </row>
    <row r="242" spans="1:9" ht="13.5">
      <c r="A242" s="6">
        <v>390</v>
      </c>
      <c r="B242" s="8" t="s">
        <v>254</v>
      </c>
      <c r="H242" s="6"/>
      <c r="I242" s="208"/>
    </row>
    <row r="243" spans="1:9" ht="13.5">
      <c r="A243" s="6">
        <v>391</v>
      </c>
      <c r="B243" s="8" t="s">
        <v>255</v>
      </c>
      <c r="H243" s="6"/>
      <c r="I243" s="208"/>
    </row>
    <row r="244" spans="1:9" ht="13.5">
      <c r="A244" s="6">
        <v>394</v>
      </c>
      <c r="B244" s="8" t="s">
        <v>256</v>
      </c>
      <c r="H244" s="6"/>
      <c r="I244" s="208"/>
    </row>
    <row r="245" spans="1:9" ht="13.5">
      <c r="A245" s="6">
        <v>395</v>
      </c>
      <c r="B245" s="8" t="s">
        <v>257</v>
      </c>
      <c r="H245" s="6"/>
      <c r="I245" s="208"/>
    </row>
    <row r="246" spans="1:9" ht="13.5">
      <c r="A246" s="6">
        <v>396</v>
      </c>
      <c r="B246" s="8" t="s">
        <v>258</v>
      </c>
      <c r="H246" s="6"/>
      <c r="I246" s="208"/>
    </row>
    <row r="247" spans="1:9" ht="13.5">
      <c r="A247" s="6">
        <v>397</v>
      </c>
      <c r="B247" s="8" t="s">
        <v>259</v>
      </c>
      <c r="H247" s="6"/>
      <c r="I247" s="208"/>
    </row>
    <row r="248" spans="1:9" ht="13.5">
      <c r="A248" s="6">
        <v>401</v>
      </c>
      <c r="B248" s="8" t="s">
        <v>260</v>
      </c>
      <c r="H248" s="6"/>
      <c r="I248" s="208"/>
    </row>
    <row r="249" spans="1:9" ht="13.5">
      <c r="A249" s="6">
        <v>402</v>
      </c>
      <c r="B249" s="8" t="s">
        <v>261</v>
      </c>
      <c r="H249" s="6"/>
      <c r="I249" s="208"/>
    </row>
    <row r="250" spans="1:9" ht="13.5">
      <c r="A250" s="6">
        <v>403</v>
      </c>
      <c r="B250" s="8" t="s">
        <v>262</v>
      </c>
      <c r="H250" s="6"/>
      <c r="I250" s="208"/>
    </row>
    <row r="251" spans="1:9" ht="13.5">
      <c r="A251" s="6">
        <v>404</v>
      </c>
      <c r="B251" s="8" t="s">
        <v>263</v>
      </c>
      <c r="H251" s="6"/>
      <c r="I251" s="208"/>
    </row>
    <row r="252" spans="1:9" ht="13.5">
      <c r="A252" s="6">
        <v>405</v>
      </c>
      <c r="B252" s="8" t="s">
        <v>264</v>
      </c>
      <c r="H252" s="6"/>
      <c r="I252" s="208"/>
    </row>
    <row r="253" spans="1:9" ht="13.5">
      <c r="A253" s="6">
        <v>406</v>
      </c>
      <c r="B253" s="8" t="s">
        <v>265</v>
      </c>
      <c r="H253" s="6"/>
      <c r="I253" s="208"/>
    </row>
    <row r="254" spans="1:9" ht="13.5">
      <c r="A254" s="6">
        <v>407</v>
      </c>
      <c r="B254" s="8" t="s">
        <v>266</v>
      </c>
      <c r="H254" s="6"/>
      <c r="I254" s="208"/>
    </row>
    <row r="255" spans="1:9" ht="13.5">
      <c r="A255" s="6">
        <v>408</v>
      </c>
      <c r="B255" s="8" t="s">
        <v>267</v>
      </c>
      <c r="H255" s="6"/>
      <c r="I255" s="208"/>
    </row>
    <row r="256" spans="1:9" ht="13.5">
      <c r="A256" s="6">
        <v>409</v>
      </c>
      <c r="B256" s="8" t="s">
        <v>268</v>
      </c>
      <c r="H256" s="6"/>
      <c r="I256" s="208"/>
    </row>
    <row r="257" spans="1:9" ht="13.5">
      <c r="A257" s="6">
        <v>410</v>
      </c>
      <c r="B257" s="8" t="s">
        <v>269</v>
      </c>
      <c r="H257" s="6"/>
      <c r="I257" s="208"/>
    </row>
    <row r="258" spans="1:9" ht="13.5">
      <c r="A258" s="6">
        <v>411</v>
      </c>
      <c r="B258" s="8" t="s">
        <v>270</v>
      </c>
      <c r="H258" s="6"/>
      <c r="I258" s="208"/>
    </row>
    <row r="259" spans="1:9" ht="13.5">
      <c r="A259" s="6">
        <v>412</v>
      </c>
      <c r="B259" s="8" t="s">
        <v>271</v>
      </c>
      <c r="H259" s="6"/>
      <c r="I259" s="208"/>
    </row>
    <row r="260" spans="1:9" ht="13.5">
      <c r="A260" s="6">
        <v>413</v>
      </c>
      <c r="B260" s="8" t="s">
        <v>272</v>
      </c>
      <c r="H260" s="6"/>
      <c r="I260" s="208"/>
    </row>
    <row r="261" spans="1:9" ht="13.5">
      <c r="A261" s="6">
        <v>414</v>
      </c>
      <c r="B261" s="8" t="s">
        <v>273</v>
      </c>
      <c r="H261" s="6"/>
      <c r="I261" s="208"/>
    </row>
    <row r="262" spans="1:9" ht="13.5">
      <c r="A262" s="6">
        <v>415</v>
      </c>
      <c r="B262" s="8" t="s">
        <v>274</v>
      </c>
      <c r="H262" s="6"/>
      <c r="I262" s="208"/>
    </row>
    <row r="263" spans="1:9" ht="13.5">
      <c r="A263" s="6">
        <v>416</v>
      </c>
      <c r="B263" s="8" t="s">
        <v>275</v>
      </c>
      <c r="H263" s="6"/>
      <c r="I263" s="208"/>
    </row>
    <row r="264" spans="1:9" ht="13.5">
      <c r="A264" s="6">
        <v>417</v>
      </c>
      <c r="B264" s="8" t="s">
        <v>276</v>
      </c>
      <c r="H264" s="6"/>
      <c r="I264" s="208"/>
    </row>
    <row r="265" spans="1:9" ht="13.5">
      <c r="A265" s="6">
        <v>418</v>
      </c>
      <c r="B265" s="8" t="s">
        <v>277</v>
      </c>
      <c r="H265" s="6"/>
      <c r="I265" s="208"/>
    </row>
    <row r="266" spans="1:9" ht="13.5">
      <c r="A266" s="6">
        <v>419</v>
      </c>
      <c r="B266" s="8" t="s">
        <v>278</v>
      </c>
      <c r="H266" s="6"/>
      <c r="I266" s="208"/>
    </row>
    <row r="267" spans="1:9" ht="13.5">
      <c r="A267" s="6">
        <v>420</v>
      </c>
      <c r="B267" s="8" t="s">
        <v>279</v>
      </c>
      <c r="H267" s="6"/>
      <c r="I267" s="208"/>
    </row>
    <row r="268" spans="1:9" ht="13.5">
      <c r="A268" s="6">
        <v>424</v>
      </c>
      <c r="B268" s="8" t="s">
        <v>280</v>
      </c>
      <c r="H268" s="6"/>
      <c r="I268" s="208"/>
    </row>
    <row r="269" spans="1:9" ht="13.5">
      <c r="A269" s="6">
        <v>425</v>
      </c>
      <c r="B269" s="8" t="s">
        <v>281</v>
      </c>
      <c r="H269" s="6"/>
      <c r="I269" s="208"/>
    </row>
    <row r="270" spans="1:9" ht="13.5">
      <c r="A270" s="6">
        <v>427</v>
      </c>
      <c r="B270" s="8" t="s">
        <v>282</v>
      </c>
      <c r="H270" s="6"/>
      <c r="I270" s="208"/>
    </row>
    <row r="271" spans="1:9" ht="13.5">
      <c r="A271" s="6">
        <v>428</v>
      </c>
      <c r="B271" s="8" t="s">
        <v>283</v>
      </c>
      <c r="H271" s="6"/>
      <c r="I271" s="208"/>
    </row>
    <row r="272" spans="1:9" ht="13.5">
      <c r="A272" s="6">
        <v>429</v>
      </c>
      <c r="B272" s="8" t="s">
        <v>284</v>
      </c>
      <c r="H272" s="6"/>
      <c r="I272" s="208"/>
    </row>
    <row r="273" spans="1:9" ht="13.5">
      <c r="A273" s="6">
        <v>430</v>
      </c>
      <c r="B273" s="8" t="s">
        <v>285</v>
      </c>
      <c r="H273" s="6"/>
      <c r="I273" s="208"/>
    </row>
    <row r="274" spans="1:9" ht="13.5">
      <c r="A274" s="6">
        <v>432</v>
      </c>
      <c r="B274" s="8" t="s">
        <v>286</v>
      </c>
      <c r="H274" s="6"/>
      <c r="I274" s="208"/>
    </row>
    <row r="275" spans="1:9" ht="13.5">
      <c r="A275" s="6">
        <v>434</v>
      </c>
      <c r="B275" s="8" t="s">
        <v>287</v>
      </c>
      <c r="H275" s="6"/>
      <c r="I275" s="208"/>
    </row>
    <row r="276" spans="1:9" ht="13.5">
      <c r="A276" s="6">
        <v>435</v>
      </c>
      <c r="B276" s="8" t="s">
        <v>691</v>
      </c>
      <c r="H276" s="6"/>
      <c r="I276" s="208"/>
    </row>
    <row r="277" spans="1:9" ht="13.5">
      <c r="A277" s="6">
        <v>436</v>
      </c>
      <c r="B277" s="8" t="s">
        <v>288</v>
      </c>
      <c r="H277" s="6"/>
      <c r="I277" s="208"/>
    </row>
    <row r="278" spans="1:9" ht="13.5">
      <c r="A278" s="6">
        <v>437</v>
      </c>
      <c r="B278" s="8" t="s">
        <v>289</v>
      </c>
      <c r="H278" s="6"/>
      <c r="I278" s="208"/>
    </row>
    <row r="279" spans="1:9" ht="13.5">
      <c r="A279" s="6">
        <v>438</v>
      </c>
      <c r="B279" s="8" t="s">
        <v>290</v>
      </c>
      <c r="H279" s="6"/>
      <c r="I279" s="208"/>
    </row>
    <row r="280" spans="1:9" ht="13.5">
      <c r="A280" s="6">
        <v>439</v>
      </c>
      <c r="B280" s="8" t="s">
        <v>291</v>
      </c>
      <c r="H280" s="6"/>
      <c r="I280" s="208"/>
    </row>
    <row r="281" spans="1:9" ht="13.5">
      <c r="A281" s="6">
        <v>440</v>
      </c>
      <c r="B281" s="8" t="s">
        <v>292</v>
      </c>
      <c r="H281" s="6"/>
      <c r="I281" s="208"/>
    </row>
    <row r="282" spans="1:9" ht="13.5">
      <c r="A282" s="6">
        <v>451</v>
      </c>
      <c r="B282" s="8" t="s">
        <v>293</v>
      </c>
      <c r="H282" s="6"/>
      <c r="I282" s="208"/>
    </row>
    <row r="283" spans="1:9" ht="13.5">
      <c r="A283" s="6">
        <v>452</v>
      </c>
      <c r="B283" s="8" t="s">
        <v>294</v>
      </c>
      <c r="H283" s="6"/>
      <c r="I283" s="208"/>
    </row>
    <row r="284" spans="1:9" ht="13.5">
      <c r="A284" s="6">
        <v>454</v>
      </c>
      <c r="B284" s="8" t="s">
        <v>295</v>
      </c>
      <c r="H284" s="6"/>
      <c r="I284" s="208"/>
    </row>
    <row r="285" spans="1:9" ht="13.5">
      <c r="A285" s="6">
        <v>455</v>
      </c>
      <c r="B285" s="8" t="s">
        <v>296</v>
      </c>
      <c r="H285" s="6"/>
      <c r="I285" s="208"/>
    </row>
    <row r="286" spans="1:9" ht="13.5">
      <c r="A286" s="6">
        <v>456</v>
      </c>
      <c r="B286" s="8" t="s">
        <v>297</v>
      </c>
      <c r="H286" s="6"/>
      <c r="I286" s="208"/>
    </row>
    <row r="287" spans="1:9" ht="13.5">
      <c r="A287" s="6">
        <v>457</v>
      </c>
      <c r="B287" s="8" t="s">
        <v>298</v>
      </c>
      <c r="H287" s="6"/>
      <c r="I287" s="208"/>
    </row>
    <row r="288" spans="1:9" ht="13.5">
      <c r="A288" s="6">
        <v>458</v>
      </c>
      <c r="B288" s="8" t="s">
        <v>299</v>
      </c>
      <c r="H288" s="6"/>
      <c r="I288" s="208"/>
    </row>
    <row r="289" spans="1:9" ht="13.5">
      <c r="A289" s="6">
        <v>459</v>
      </c>
      <c r="B289" s="8" t="s">
        <v>300</v>
      </c>
      <c r="H289" s="6"/>
      <c r="I289" s="208"/>
    </row>
    <row r="290" spans="1:9" ht="13.5">
      <c r="A290" s="6">
        <v>460</v>
      </c>
      <c r="B290" s="8" t="s">
        <v>301</v>
      </c>
      <c r="H290" s="6"/>
      <c r="I290" s="208"/>
    </row>
    <row r="291" spans="1:9" ht="13.5">
      <c r="A291" s="6">
        <v>461</v>
      </c>
      <c r="B291" s="8" t="s">
        <v>302</v>
      </c>
      <c r="H291" s="6"/>
      <c r="I291" s="208"/>
    </row>
    <row r="292" spans="1:9" ht="13.5">
      <c r="A292" s="6">
        <v>501</v>
      </c>
      <c r="B292" s="8" t="s">
        <v>303</v>
      </c>
      <c r="H292" s="6"/>
      <c r="I292" s="208"/>
    </row>
    <row r="293" spans="1:9" ht="13.5">
      <c r="A293" s="6">
        <v>502</v>
      </c>
      <c r="B293" s="8" t="s">
        <v>304</v>
      </c>
      <c r="H293" s="6"/>
      <c r="I293" s="208"/>
    </row>
    <row r="294" spans="1:9" ht="13.5">
      <c r="A294" s="6">
        <v>503</v>
      </c>
      <c r="B294" s="8" t="s">
        <v>305</v>
      </c>
      <c r="H294" s="6"/>
      <c r="I294" s="208"/>
    </row>
    <row r="295" spans="1:9" ht="13.5">
      <c r="A295" s="6">
        <v>504</v>
      </c>
      <c r="B295" s="8" t="s">
        <v>306</v>
      </c>
      <c r="H295" s="6"/>
      <c r="I295" s="208"/>
    </row>
    <row r="296" spans="1:9" ht="13.5">
      <c r="A296" s="6">
        <v>505</v>
      </c>
      <c r="B296" s="8" t="s">
        <v>307</v>
      </c>
      <c r="H296" s="6"/>
      <c r="I296" s="208"/>
    </row>
    <row r="297" spans="1:9" ht="13.5">
      <c r="A297" s="6">
        <v>506</v>
      </c>
      <c r="B297" s="8" t="s">
        <v>308</v>
      </c>
      <c r="H297" s="6"/>
      <c r="I297" s="208"/>
    </row>
    <row r="298" spans="1:9" ht="13.5">
      <c r="A298" s="6">
        <v>507</v>
      </c>
      <c r="B298" s="8" t="s">
        <v>309</v>
      </c>
      <c r="H298" s="6"/>
      <c r="I298" s="208"/>
    </row>
    <row r="299" spans="1:9" ht="13.5">
      <c r="A299" s="6">
        <v>508</v>
      </c>
      <c r="B299" s="8" t="s">
        <v>310</v>
      </c>
      <c r="H299" s="6"/>
      <c r="I299" s="208"/>
    </row>
    <row r="300" spans="1:9" ht="13.5">
      <c r="A300" s="6">
        <v>509</v>
      </c>
      <c r="B300" s="8" t="s">
        <v>311</v>
      </c>
      <c r="H300" s="6"/>
      <c r="I300" s="208"/>
    </row>
    <row r="301" spans="1:9" ht="13.5">
      <c r="A301" s="6">
        <v>510</v>
      </c>
      <c r="B301" s="8" t="s">
        <v>312</v>
      </c>
      <c r="H301" s="6"/>
      <c r="I301" s="208"/>
    </row>
    <row r="302" spans="1:9" ht="13.5">
      <c r="A302" s="6">
        <v>511</v>
      </c>
      <c r="B302" s="8" t="s">
        <v>313</v>
      </c>
      <c r="H302" s="6"/>
      <c r="I302" s="208"/>
    </row>
    <row r="303" spans="1:9" ht="13.5">
      <c r="A303" s="6">
        <v>513</v>
      </c>
      <c r="B303" s="8" t="s">
        <v>314</v>
      </c>
      <c r="H303" s="6"/>
      <c r="I303" s="208"/>
    </row>
    <row r="304" spans="1:9" ht="13.5">
      <c r="A304" s="6">
        <v>514</v>
      </c>
      <c r="B304" s="8" t="s">
        <v>315</v>
      </c>
      <c r="H304" s="6"/>
      <c r="I304" s="208"/>
    </row>
    <row r="305" spans="1:9" ht="13.5">
      <c r="A305" s="6">
        <v>515</v>
      </c>
      <c r="B305" s="8" t="s">
        <v>316</v>
      </c>
      <c r="H305" s="6"/>
      <c r="I305" s="208"/>
    </row>
    <row r="306" spans="1:9" ht="13.5">
      <c r="A306" s="6">
        <v>516</v>
      </c>
      <c r="B306" s="8" t="s">
        <v>317</v>
      </c>
      <c r="H306" s="6"/>
      <c r="I306" s="208"/>
    </row>
    <row r="307" spans="1:9" ht="13.5">
      <c r="A307" s="6">
        <v>517</v>
      </c>
      <c r="B307" s="8" t="s">
        <v>318</v>
      </c>
      <c r="H307" s="6"/>
      <c r="I307" s="208"/>
    </row>
    <row r="308" spans="1:9" ht="13.5">
      <c r="A308" s="6">
        <v>518</v>
      </c>
      <c r="B308" s="8" t="s">
        <v>319</v>
      </c>
      <c r="H308" s="6"/>
      <c r="I308" s="208"/>
    </row>
    <row r="309" spans="1:9" ht="13.5">
      <c r="A309" s="6">
        <v>519</v>
      </c>
      <c r="B309" s="8" t="s">
        <v>320</v>
      </c>
      <c r="H309" s="6"/>
      <c r="I309" s="208"/>
    </row>
    <row r="310" spans="1:9" ht="13.5">
      <c r="A310" s="6">
        <v>520</v>
      </c>
      <c r="B310" s="8" t="s">
        <v>321</v>
      </c>
      <c r="H310" s="6"/>
      <c r="I310" s="208"/>
    </row>
    <row r="311" spans="1:9" ht="13.5">
      <c r="A311" s="6">
        <v>522</v>
      </c>
      <c r="B311" s="8" t="s">
        <v>322</v>
      </c>
      <c r="H311" s="6"/>
      <c r="I311" s="208"/>
    </row>
    <row r="312" spans="1:9" ht="13.5">
      <c r="A312" s="6">
        <v>524</v>
      </c>
      <c r="B312" s="8" t="s">
        <v>323</v>
      </c>
      <c r="H312" s="6"/>
      <c r="I312" s="208"/>
    </row>
    <row r="313" spans="1:9" ht="13.5">
      <c r="A313" s="6">
        <v>525</v>
      </c>
      <c r="B313" s="8" t="s">
        <v>324</v>
      </c>
      <c r="H313" s="6"/>
      <c r="I313" s="208"/>
    </row>
    <row r="314" spans="1:9" ht="13.5">
      <c r="A314" s="6">
        <v>527</v>
      </c>
      <c r="B314" s="8" t="s">
        <v>325</v>
      </c>
      <c r="H314" s="6"/>
      <c r="I314" s="208"/>
    </row>
    <row r="315" spans="1:9" ht="13.5">
      <c r="A315" s="6">
        <v>528</v>
      </c>
      <c r="B315" s="8" t="s">
        <v>326</v>
      </c>
      <c r="H315" s="6"/>
      <c r="I315" s="208"/>
    </row>
    <row r="316" spans="1:9" ht="13.5">
      <c r="A316" s="6">
        <v>531</v>
      </c>
      <c r="B316" s="8" t="s">
        <v>327</v>
      </c>
      <c r="H316" s="6"/>
      <c r="I316" s="208"/>
    </row>
    <row r="317" spans="1:9" ht="13.5">
      <c r="A317" s="6">
        <v>535</v>
      </c>
      <c r="B317" s="8" t="s">
        <v>328</v>
      </c>
      <c r="H317" s="6"/>
      <c r="I317" s="208"/>
    </row>
    <row r="318" spans="1:9" ht="13.5">
      <c r="A318" s="6">
        <v>536</v>
      </c>
      <c r="B318" s="8" t="s">
        <v>329</v>
      </c>
      <c r="H318" s="6"/>
      <c r="I318" s="208"/>
    </row>
    <row r="319" spans="1:9" ht="13.5">
      <c r="A319" s="6">
        <v>537</v>
      </c>
      <c r="B319" s="8" t="s">
        <v>330</v>
      </c>
      <c r="H319" s="6"/>
      <c r="I319" s="208"/>
    </row>
    <row r="320" spans="1:9" ht="13.5">
      <c r="A320" s="6">
        <v>538</v>
      </c>
      <c r="B320" s="8" t="s">
        <v>331</v>
      </c>
      <c r="H320" s="6"/>
      <c r="I320" s="208"/>
    </row>
    <row r="321" spans="1:9" ht="13.5">
      <c r="A321" s="6">
        <v>540</v>
      </c>
      <c r="B321" s="8" t="s">
        <v>332</v>
      </c>
      <c r="H321" s="6"/>
      <c r="I321" s="208"/>
    </row>
    <row r="322" spans="1:9" ht="13.5">
      <c r="A322" s="6">
        <v>541</v>
      </c>
      <c r="B322" s="8" t="s">
        <v>333</v>
      </c>
      <c r="H322" s="6"/>
      <c r="I322" s="208"/>
    </row>
    <row r="323" spans="1:9" ht="13.5">
      <c r="A323" s="6">
        <v>601</v>
      </c>
      <c r="B323" s="8" t="s">
        <v>334</v>
      </c>
      <c r="H323" s="6"/>
      <c r="I323" s="208"/>
    </row>
    <row r="324" spans="1:9" ht="13.5">
      <c r="A324" s="6">
        <v>602</v>
      </c>
      <c r="B324" s="8" t="s">
        <v>335</v>
      </c>
      <c r="H324" s="6"/>
      <c r="I324" s="208"/>
    </row>
    <row r="325" spans="1:9" ht="13.5">
      <c r="A325" s="6">
        <v>603</v>
      </c>
      <c r="B325" s="8" t="s">
        <v>336</v>
      </c>
      <c r="H325" s="6"/>
      <c r="I325" s="208"/>
    </row>
    <row r="326" spans="1:9" ht="13.5">
      <c r="A326" s="6">
        <v>604</v>
      </c>
      <c r="B326" s="8" t="s">
        <v>337</v>
      </c>
      <c r="H326" s="6"/>
      <c r="I326" s="208"/>
    </row>
    <row r="327" spans="1:9" ht="13.5">
      <c r="A327" s="6">
        <v>605</v>
      </c>
      <c r="B327" s="8" t="s">
        <v>338</v>
      </c>
      <c r="H327" s="6"/>
      <c r="I327" s="208"/>
    </row>
    <row r="328" spans="1:9" ht="13.5">
      <c r="A328" s="6">
        <v>606</v>
      </c>
      <c r="B328" s="8" t="s">
        <v>339</v>
      </c>
      <c r="H328" s="6"/>
      <c r="I328" s="208"/>
    </row>
    <row r="329" spans="1:9" ht="13.5">
      <c r="A329" s="6">
        <v>607</v>
      </c>
      <c r="B329" s="8" t="s">
        <v>340</v>
      </c>
      <c r="H329" s="6"/>
      <c r="I329" s="208"/>
    </row>
    <row r="330" spans="1:9" ht="13.5">
      <c r="A330" s="6">
        <v>608</v>
      </c>
      <c r="B330" s="8" t="s">
        <v>341</v>
      </c>
      <c r="H330" s="6"/>
      <c r="I330" s="208"/>
    </row>
    <row r="331" spans="1:9" ht="13.5">
      <c r="A331" s="6">
        <v>609</v>
      </c>
      <c r="B331" s="8" t="s">
        <v>342</v>
      </c>
      <c r="H331" s="6"/>
      <c r="I331" s="208"/>
    </row>
    <row r="332" spans="1:9" ht="13.5">
      <c r="A332" s="6">
        <v>621</v>
      </c>
      <c r="B332" s="8" t="s">
        <v>343</v>
      </c>
      <c r="H332" s="6"/>
      <c r="I332" s="208"/>
    </row>
    <row r="333" spans="1:9" ht="13.5">
      <c r="A333" s="6">
        <v>622</v>
      </c>
      <c r="B333" s="8" t="s">
        <v>344</v>
      </c>
      <c r="H333" s="6"/>
      <c r="I333" s="208"/>
    </row>
    <row r="334" spans="1:9" ht="13.5">
      <c r="A334" s="6">
        <v>624</v>
      </c>
      <c r="B334" s="8" t="s">
        <v>345</v>
      </c>
      <c r="H334" s="6"/>
      <c r="I334" s="208"/>
    </row>
    <row r="335" spans="1:9" ht="13.5">
      <c r="A335" s="6">
        <v>627</v>
      </c>
      <c r="B335" s="8" t="s">
        <v>346</v>
      </c>
      <c r="H335" s="6"/>
      <c r="I335" s="208"/>
    </row>
    <row r="336" spans="1:9" ht="13.5">
      <c r="A336" s="6">
        <v>628</v>
      </c>
      <c r="B336" s="8" t="s">
        <v>347</v>
      </c>
      <c r="H336" s="6"/>
      <c r="I336" s="208"/>
    </row>
    <row r="337" spans="1:9" ht="13.5">
      <c r="A337" s="6">
        <v>641</v>
      </c>
      <c r="B337" s="8" t="s">
        <v>348</v>
      </c>
      <c r="H337" s="6"/>
      <c r="I337" s="208"/>
    </row>
    <row r="338" spans="1:9" ht="13.5">
      <c r="A338" s="6">
        <v>642</v>
      </c>
      <c r="B338" s="8" t="s">
        <v>349</v>
      </c>
      <c r="H338" s="6"/>
      <c r="I338" s="208"/>
    </row>
    <row r="339" spans="1:9" ht="13.5">
      <c r="A339" s="6">
        <v>643</v>
      </c>
      <c r="B339" s="8" t="s">
        <v>350</v>
      </c>
      <c r="H339" s="6"/>
      <c r="I339" s="208"/>
    </row>
    <row r="340" spans="1:9" ht="13.5">
      <c r="A340" s="6">
        <v>644</v>
      </c>
      <c r="B340" s="8" t="s">
        <v>351</v>
      </c>
      <c r="H340" s="6"/>
      <c r="I340" s="208"/>
    </row>
    <row r="341" spans="1:9" ht="13.5">
      <c r="A341" s="6">
        <v>648</v>
      </c>
      <c r="B341" s="8" t="s">
        <v>352</v>
      </c>
      <c r="H341" s="6"/>
      <c r="I341" s="208"/>
    </row>
    <row r="342" spans="1:9" ht="13.5">
      <c r="A342" s="6">
        <v>651</v>
      </c>
      <c r="B342" s="8" t="s">
        <v>353</v>
      </c>
      <c r="H342" s="6"/>
      <c r="I342" s="208"/>
    </row>
    <row r="343" spans="1:9" ht="13.5">
      <c r="A343" s="6">
        <v>653</v>
      </c>
      <c r="B343" s="8" t="s">
        <v>354</v>
      </c>
      <c r="H343" s="6"/>
      <c r="I343" s="208"/>
    </row>
    <row r="344" spans="1:9" ht="13.5">
      <c r="A344" s="6">
        <v>700</v>
      </c>
      <c r="B344" s="8" t="s">
        <v>355</v>
      </c>
      <c r="H344" s="6"/>
      <c r="I344" s="208"/>
    </row>
    <row r="345" spans="1:9" ht="13.5">
      <c r="A345" s="6">
        <v>702</v>
      </c>
      <c r="B345" s="8" t="s">
        <v>356</v>
      </c>
      <c r="H345" s="6"/>
      <c r="I345" s="208"/>
    </row>
    <row r="346" spans="1:9" ht="13.5">
      <c r="A346" s="6">
        <v>704</v>
      </c>
      <c r="B346" s="8" t="s">
        <v>357</v>
      </c>
      <c r="H346" s="6"/>
      <c r="I346" s="208"/>
    </row>
    <row r="347" spans="1:9" ht="13.5">
      <c r="A347" s="6">
        <v>706</v>
      </c>
      <c r="B347" s="8" t="s">
        <v>358</v>
      </c>
      <c r="H347" s="6"/>
      <c r="I347" s="208"/>
    </row>
    <row r="348" spans="1:9" ht="13.5">
      <c r="A348" s="6">
        <v>708</v>
      </c>
      <c r="B348" s="8" t="s">
        <v>359</v>
      </c>
      <c r="H348" s="6"/>
      <c r="I348" s="208"/>
    </row>
    <row r="349" spans="1:9" ht="13.5">
      <c r="A349" s="6">
        <v>710</v>
      </c>
      <c r="B349" s="8" t="s">
        <v>360</v>
      </c>
      <c r="H349" s="6"/>
      <c r="I349" s="208"/>
    </row>
    <row r="350" spans="1:9" ht="13.5">
      <c r="A350" s="6">
        <v>712</v>
      </c>
      <c r="B350" s="8" t="s">
        <v>361</v>
      </c>
      <c r="H350" s="6"/>
      <c r="I350" s="208"/>
    </row>
    <row r="351" spans="1:9" ht="13.5">
      <c r="A351" s="6">
        <v>714</v>
      </c>
      <c r="B351" s="8" t="s">
        <v>362</v>
      </c>
      <c r="H351" s="6"/>
      <c r="I351" s="208"/>
    </row>
    <row r="352" spans="1:9" ht="13.5">
      <c r="A352" s="6">
        <v>716</v>
      </c>
      <c r="B352" s="8" t="s">
        <v>363</v>
      </c>
      <c r="H352" s="6"/>
      <c r="I352" s="208"/>
    </row>
    <row r="353" spans="1:9" ht="13.5">
      <c r="A353" s="6">
        <v>718</v>
      </c>
      <c r="B353" s="8" t="s">
        <v>364</v>
      </c>
      <c r="H353" s="6"/>
      <c r="I353" s="208"/>
    </row>
    <row r="354" spans="1:9" ht="13.5">
      <c r="A354" s="6">
        <v>720</v>
      </c>
      <c r="B354" s="8" t="s">
        <v>365</v>
      </c>
      <c r="H354" s="6"/>
      <c r="I354" s="208"/>
    </row>
    <row r="355" spans="1:9" ht="13.5">
      <c r="A355" s="6">
        <v>722</v>
      </c>
      <c r="B355" s="8" t="s">
        <v>366</v>
      </c>
      <c r="H355" s="6"/>
      <c r="I355" s="208"/>
    </row>
    <row r="356" spans="1:9" ht="13.5">
      <c r="A356" s="6">
        <v>724</v>
      </c>
      <c r="B356" s="8" t="s">
        <v>367</v>
      </c>
      <c r="H356" s="6"/>
      <c r="I356" s="208"/>
    </row>
    <row r="357" spans="1:9" ht="13.5">
      <c r="A357" s="6">
        <v>732</v>
      </c>
      <c r="B357" s="8" t="s">
        <v>368</v>
      </c>
      <c r="H357" s="6"/>
      <c r="I357" s="208"/>
    </row>
    <row r="358" spans="1:9" ht="13.5">
      <c r="A358" s="6">
        <v>734</v>
      </c>
      <c r="B358" s="8" t="s">
        <v>369</v>
      </c>
      <c r="H358" s="6"/>
      <c r="I358" s="208"/>
    </row>
    <row r="359" spans="1:9" ht="13.5">
      <c r="A359" s="6">
        <v>736</v>
      </c>
      <c r="B359" s="8" t="s">
        <v>370</v>
      </c>
      <c r="H359" s="6"/>
      <c r="I359" s="208"/>
    </row>
    <row r="360" spans="1:9" ht="13.5">
      <c r="A360" s="6">
        <v>738</v>
      </c>
      <c r="B360" s="8" t="s">
        <v>371</v>
      </c>
      <c r="H360" s="6"/>
      <c r="I360" s="208"/>
    </row>
    <row r="361" spans="1:9" ht="13.5">
      <c r="A361" s="6">
        <v>740</v>
      </c>
      <c r="B361" s="8" t="s">
        <v>372</v>
      </c>
      <c r="H361" s="6"/>
      <c r="I361" s="208"/>
    </row>
    <row r="362" spans="1:9" ht="13.5">
      <c r="A362" s="6">
        <v>742</v>
      </c>
      <c r="B362" s="8" t="s">
        <v>373</v>
      </c>
      <c r="H362" s="6"/>
      <c r="I362" s="208"/>
    </row>
    <row r="363" spans="1:9" ht="13.5">
      <c r="A363" s="6">
        <v>744</v>
      </c>
      <c r="B363" s="8" t="s">
        <v>374</v>
      </c>
      <c r="H363" s="6"/>
      <c r="I363" s="208"/>
    </row>
    <row r="364" spans="1:9" ht="13.5">
      <c r="A364" s="6">
        <v>801</v>
      </c>
      <c r="B364" s="8" t="s">
        <v>375</v>
      </c>
      <c r="H364" s="6"/>
      <c r="I364" s="208"/>
    </row>
    <row r="365" spans="1:9" ht="13.5">
      <c r="A365" s="6">
        <v>802</v>
      </c>
      <c r="B365" s="8" t="s">
        <v>376</v>
      </c>
      <c r="H365" s="6"/>
      <c r="I365" s="208"/>
    </row>
    <row r="366" spans="1:9" ht="13.5">
      <c r="A366" s="6">
        <v>804</v>
      </c>
      <c r="B366" s="8" t="s">
        <v>377</v>
      </c>
      <c r="H366" s="6"/>
      <c r="I366" s="208"/>
    </row>
    <row r="367" spans="1:9" ht="13.5">
      <c r="A367" s="6">
        <v>806</v>
      </c>
      <c r="B367" s="8" t="s">
        <v>378</v>
      </c>
      <c r="H367" s="6"/>
      <c r="I367" s="208"/>
    </row>
    <row r="368" spans="1:9" ht="13.5">
      <c r="A368" s="6">
        <v>807</v>
      </c>
      <c r="B368" s="8" t="s">
        <v>379</v>
      </c>
      <c r="H368" s="6"/>
      <c r="I368" s="208"/>
    </row>
    <row r="369" spans="1:9" ht="13.5">
      <c r="A369" s="6">
        <v>809</v>
      </c>
      <c r="B369" s="8" t="s">
        <v>380</v>
      </c>
      <c r="H369" s="6"/>
      <c r="I369" s="208"/>
    </row>
    <row r="370" spans="1:9" ht="13.5">
      <c r="A370" s="6">
        <v>810</v>
      </c>
      <c r="B370" s="8" t="s">
        <v>381</v>
      </c>
      <c r="H370" s="6"/>
      <c r="I370" s="208"/>
    </row>
    <row r="371" spans="1:9" ht="13.5">
      <c r="A371" s="6">
        <v>811</v>
      </c>
      <c r="B371" s="8" t="s">
        <v>382</v>
      </c>
      <c r="H371" s="6"/>
      <c r="I371" s="208"/>
    </row>
    <row r="372" spans="1:9" ht="13.5">
      <c r="A372" s="6">
        <v>812</v>
      </c>
      <c r="B372" s="8" t="s">
        <v>383</v>
      </c>
      <c r="H372" s="6"/>
      <c r="I372" s="208"/>
    </row>
    <row r="373" spans="1:9" ht="13.5">
      <c r="A373" s="6">
        <v>815</v>
      </c>
      <c r="B373" s="8" t="s">
        <v>384</v>
      </c>
      <c r="H373" s="6"/>
      <c r="I373" s="208"/>
    </row>
    <row r="374" spans="1:9" ht="13.5">
      <c r="A374" s="6">
        <v>818</v>
      </c>
      <c r="B374" s="8" t="s">
        <v>385</v>
      </c>
      <c r="H374" s="6"/>
      <c r="I374" s="208"/>
    </row>
    <row r="375" spans="1:9" ht="13.5">
      <c r="A375" s="6">
        <v>819</v>
      </c>
      <c r="B375" s="8" t="s">
        <v>386</v>
      </c>
      <c r="H375" s="6"/>
      <c r="I375" s="208"/>
    </row>
    <row r="376" spans="1:9" ht="13.5">
      <c r="A376" s="6">
        <v>821</v>
      </c>
      <c r="B376" s="8" t="s">
        <v>387</v>
      </c>
      <c r="H376" s="6"/>
      <c r="I376" s="208"/>
    </row>
    <row r="377" spans="1:9" ht="13.5">
      <c r="A377" s="6">
        <v>822</v>
      </c>
      <c r="B377" s="8" t="s">
        <v>388</v>
      </c>
      <c r="H377" s="6"/>
      <c r="I377" s="208"/>
    </row>
    <row r="378" spans="1:9" ht="13.5">
      <c r="A378" s="6">
        <v>825</v>
      </c>
      <c r="B378" s="8" t="s">
        <v>389</v>
      </c>
      <c r="H378" s="6"/>
      <c r="I378" s="208"/>
    </row>
    <row r="379" spans="1:9" ht="13.5">
      <c r="A379" s="6">
        <v>829</v>
      </c>
      <c r="B379" s="8" t="s">
        <v>390</v>
      </c>
      <c r="H379" s="6"/>
      <c r="I379" s="208"/>
    </row>
    <row r="380" spans="1:9" ht="13.5">
      <c r="A380" s="6">
        <v>832</v>
      </c>
      <c r="B380" s="8" t="s">
        <v>391</v>
      </c>
      <c r="H380" s="6"/>
      <c r="I380" s="208"/>
    </row>
    <row r="381" spans="1:9" ht="13.5">
      <c r="A381" s="6">
        <v>833</v>
      </c>
      <c r="B381" s="8" t="s">
        <v>392</v>
      </c>
      <c r="H381" s="6"/>
      <c r="I381" s="208"/>
    </row>
    <row r="382" spans="1:9" ht="13.5">
      <c r="A382" s="6">
        <v>834</v>
      </c>
      <c r="B382" s="8" t="s">
        <v>393</v>
      </c>
      <c r="H382" s="6"/>
      <c r="I382" s="208"/>
    </row>
    <row r="383" spans="1:9" ht="13.5">
      <c r="A383" s="6">
        <v>839</v>
      </c>
      <c r="B383" s="8" t="s">
        <v>394</v>
      </c>
      <c r="H383" s="6"/>
      <c r="I383" s="208"/>
    </row>
    <row r="384" spans="1:9" ht="13.5">
      <c r="A384" s="6">
        <v>840</v>
      </c>
      <c r="B384" s="8" t="s">
        <v>395</v>
      </c>
      <c r="H384" s="6"/>
      <c r="I384" s="208"/>
    </row>
    <row r="385" spans="1:9" ht="13.5">
      <c r="A385" s="6">
        <v>842</v>
      </c>
      <c r="B385" s="8" t="s">
        <v>396</v>
      </c>
      <c r="H385" s="6"/>
      <c r="I385" s="208"/>
    </row>
    <row r="386" spans="1:9" ht="13.5">
      <c r="A386" s="6">
        <v>843</v>
      </c>
      <c r="B386" s="8" t="s">
        <v>397</v>
      </c>
      <c r="H386" s="6"/>
      <c r="I386" s="208"/>
    </row>
    <row r="387" spans="1:9" ht="13.5">
      <c r="A387" s="6">
        <v>844</v>
      </c>
      <c r="B387" s="8" t="s">
        <v>398</v>
      </c>
      <c r="H387" s="6"/>
      <c r="I387" s="208"/>
    </row>
    <row r="388" spans="1:9" ht="13.5">
      <c r="A388" s="6">
        <v>845</v>
      </c>
      <c r="B388" s="8" t="s">
        <v>399</v>
      </c>
      <c r="H388" s="6"/>
      <c r="I388" s="208"/>
    </row>
    <row r="389" spans="1:9" ht="13.5">
      <c r="A389" s="6">
        <v>846</v>
      </c>
      <c r="B389" s="8" t="s">
        <v>400</v>
      </c>
      <c r="H389" s="6"/>
      <c r="I389" s="208"/>
    </row>
    <row r="390" spans="1:9" ht="13.5">
      <c r="A390" s="6">
        <v>848</v>
      </c>
      <c r="B390" s="8" t="s">
        <v>401</v>
      </c>
      <c r="H390" s="6"/>
      <c r="I390" s="208"/>
    </row>
    <row r="391" spans="1:9" ht="13.5">
      <c r="A391" s="6">
        <v>849</v>
      </c>
      <c r="B391" s="8" t="s">
        <v>402</v>
      </c>
      <c r="H391" s="6"/>
      <c r="I391" s="208"/>
    </row>
    <row r="392" spans="1:9" ht="13.5">
      <c r="A392" s="6">
        <v>850</v>
      </c>
      <c r="B392" s="8" t="s">
        <v>403</v>
      </c>
      <c r="H392" s="6"/>
      <c r="I392" s="208"/>
    </row>
    <row r="393" spans="1:9" ht="13.5">
      <c r="A393" s="6">
        <v>852</v>
      </c>
      <c r="B393" s="8" t="s">
        <v>404</v>
      </c>
      <c r="H393" s="6"/>
      <c r="I393" s="208"/>
    </row>
    <row r="394" spans="1:9" ht="13.5">
      <c r="A394" s="6">
        <v>853</v>
      </c>
      <c r="B394" s="8" t="s">
        <v>405</v>
      </c>
      <c r="H394" s="6"/>
      <c r="I394" s="208"/>
    </row>
    <row r="395" spans="1:9" ht="13.5">
      <c r="A395" s="6">
        <v>854</v>
      </c>
      <c r="B395" s="8" t="s">
        <v>406</v>
      </c>
      <c r="H395" s="6"/>
      <c r="I395" s="208"/>
    </row>
  </sheetData>
  <sheetProtection selectLockedCells="1" selectUnlockedCell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733</v>
      </c>
      <c r="B1" s="3" t="s">
        <v>16</v>
      </c>
      <c r="C1" s="3" t="s">
        <v>733</v>
      </c>
    </row>
    <row r="2" spans="1:4" ht="13.5">
      <c r="A2" s="5" t="s">
        <v>729</v>
      </c>
      <c r="B2" s="4">
        <v>58</v>
      </c>
      <c r="C2" s="5" t="s">
        <v>731</v>
      </c>
      <c r="D2" s="2" t="s">
        <v>667</v>
      </c>
    </row>
    <row r="3" spans="1:4" ht="13.5">
      <c r="A3" s="5" t="s">
        <v>730</v>
      </c>
      <c r="B3" s="4">
        <v>69</v>
      </c>
      <c r="C3" s="5" t="s">
        <v>732</v>
      </c>
      <c r="D3" s="2" t="s">
        <v>668</v>
      </c>
    </row>
    <row r="4" spans="1:4" ht="13.5">
      <c r="A4" s="5" t="s">
        <v>727</v>
      </c>
      <c r="B4" s="4">
        <v>89</v>
      </c>
      <c r="C4" s="5" t="s">
        <v>727</v>
      </c>
      <c r="D4" s="2" t="s">
        <v>669</v>
      </c>
    </row>
    <row r="5" spans="1:3" ht="13.5">
      <c r="A5" s="5"/>
      <c r="B5" s="4"/>
      <c r="C5" s="5"/>
    </row>
    <row r="6" spans="1:3" ht="13.5">
      <c r="A6" s="5"/>
      <c r="B6" s="4"/>
      <c r="C6" s="5"/>
    </row>
    <row r="7" spans="1:3" ht="13.5">
      <c r="A7" s="5"/>
      <c r="B7" s="4"/>
      <c r="C7" s="5"/>
    </row>
    <row r="8" spans="1:3" ht="13.5">
      <c r="A8" s="5"/>
      <c r="B8" s="4"/>
      <c r="C8" s="5"/>
    </row>
    <row r="9" spans="1:3" ht="13.5">
      <c r="A9" s="5"/>
      <c r="B9" s="4"/>
      <c r="C9" s="5"/>
    </row>
    <row r="10" spans="1:3" ht="13.5">
      <c r="A10" s="5"/>
      <c r="B10" s="4"/>
      <c r="C10" s="5"/>
    </row>
    <row r="11" spans="1:3" ht="13.5">
      <c r="A11" s="5"/>
      <c r="B11" s="4"/>
      <c r="C11" s="5"/>
    </row>
    <row r="12" spans="1:3" ht="13.5">
      <c r="A12" s="5"/>
      <c r="B12" s="4"/>
      <c r="C12" s="5"/>
    </row>
    <row r="13" spans="1:3" ht="13.5">
      <c r="A13" s="5"/>
      <c r="B13" s="4"/>
      <c r="C13" s="5"/>
    </row>
    <row r="14" spans="1:3" ht="13.5">
      <c r="A14" s="5"/>
      <c r="B14" s="4"/>
      <c r="C14" s="5"/>
    </row>
    <row r="15" spans="1:3" ht="13.5">
      <c r="A15" s="5"/>
      <c r="B15" s="4"/>
      <c r="C15" s="5"/>
    </row>
    <row r="16" spans="1:3" ht="13.5">
      <c r="A16" s="5"/>
      <c r="B16" s="4"/>
      <c r="C16" s="5"/>
    </row>
    <row r="17" spans="1:3" ht="13.5">
      <c r="A17" s="5"/>
      <c r="B17" s="4"/>
      <c r="C17" s="5"/>
    </row>
    <row r="18" spans="1:3" ht="13.5">
      <c r="A18" s="5"/>
      <c r="B18" s="4"/>
      <c r="C18" s="5"/>
    </row>
    <row r="19" spans="1:3" ht="13.5">
      <c r="A19" s="5"/>
      <c r="B19" s="4"/>
      <c r="C19" s="5"/>
    </row>
    <row r="20" spans="1:3" ht="13.5">
      <c r="A20" s="5"/>
      <c r="B20" s="4"/>
      <c r="C20" s="5"/>
    </row>
    <row r="21" spans="1:3" ht="13.5">
      <c r="A21" s="5"/>
      <c r="B21" s="4"/>
      <c r="C21" s="5"/>
    </row>
    <row r="22" spans="1:3" ht="13.5">
      <c r="A22" s="5"/>
      <c r="B22" s="4"/>
      <c r="C22" s="5"/>
    </row>
    <row r="23" spans="1:3" ht="13.5">
      <c r="A23" s="5"/>
      <c r="B23" s="4"/>
      <c r="C23" s="5"/>
    </row>
    <row r="24" spans="1:3" ht="13.5">
      <c r="A24" s="5"/>
      <c r="B24" s="4"/>
      <c r="C24" s="5"/>
    </row>
    <row r="25" spans="1:3" ht="13.5">
      <c r="A25" s="5"/>
      <c r="B25" s="4"/>
      <c r="C25" s="5"/>
    </row>
    <row r="26" spans="1:3" ht="13.5">
      <c r="A26" s="5"/>
      <c r="B26" s="4"/>
      <c r="C26" s="5"/>
    </row>
    <row r="27" spans="1:3" ht="13.5">
      <c r="A27" s="5"/>
      <c r="B27" s="4"/>
      <c r="C27" s="5"/>
    </row>
    <row r="28" spans="1:3" ht="13.5">
      <c r="A28" s="5"/>
      <c r="B28" s="4"/>
      <c r="C28" s="5"/>
    </row>
    <row r="29" spans="1:3" ht="13.5">
      <c r="A29" s="5"/>
      <c r="B29" s="4"/>
      <c r="C29" s="5"/>
    </row>
    <row r="30" spans="1:3" ht="13.5">
      <c r="A30" s="5"/>
      <c r="B30" s="4"/>
      <c r="C30" s="5"/>
    </row>
    <row r="31" spans="1:3" ht="13.5">
      <c r="A31" s="5"/>
      <c r="B31" s="4"/>
      <c r="C31" s="5"/>
    </row>
    <row r="32" spans="1:3" ht="13.5">
      <c r="A32" s="5"/>
      <c r="B32" s="4"/>
      <c r="C32" s="5"/>
    </row>
    <row r="33" spans="1:3" ht="13.5">
      <c r="A33" s="5"/>
      <c r="B33" s="4"/>
      <c r="C33" s="5"/>
    </row>
    <row r="34" spans="1:3" ht="13.5">
      <c r="A34" s="5"/>
      <c r="B34" s="4"/>
      <c r="C34" s="5"/>
    </row>
    <row r="35" spans="1:3" ht="13.5">
      <c r="A35" s="5"/>
      <c r="B35" s="4"/>
      <c r="C35" s="5"/>
    </row>
    <row r="36" spans="1:3" ht="13.5">
      <c r="A36" s="5"/>
      <c r="B36" s="4"/>
      <c r="C36" s="5"/>
    </row>
    <row r="37" spans="1:3" ht="13.5">
      <c r="A37" s="5"/>
      <c r="B37" s="4"/>
      <c r="C37" s="5"/>
    </row>
    <row r="38" spans="1:3" ht="13.5">
      <c r="A38" s="5"/>
      <c r="B38" s="4"/>
      <c r="C38" s="5"/>
    </row>
    <row r="39" spans="1:3" ht="13.5">
      <c r="A39" s="5"/>
      <c r="B39" s="4"/>
      <c r="C39" s="5"/>
    </row>
    <row r="40" spans="1:3" ht="13.5">
      <c r="A40" s="5"/>
      <c r="B40" s="4"/>
      <c r="C40" s="5"/>
    </row>
    <row r="41" spans="1:3" ht="13.5">
      <c r="A41" s="5"/>
      <c r="B41" s="4"/>
      <c r="C41" s="5"/>
    </row>
    <row r="42" spans="1:3" ht="13.5">
      <c r="A42" s="5"/>
      <c r="B42" s="4"/>
      <c r="C42" s="5"/>
    </row>
    <row r="43" spans="1:3" ht="13.5">
      <c r="A43" s="5"/>
      <c r="B43" s="4"/>
      <c r="C43" s="5"/>
    </row>
    <row r="44" spans="1:3" ht="13.5">
      <c r="A44" s="5"/>
      <c r="B44" s="4"/>
      <c r="C44" s="5"/>
    </row>
    <row r="45" spans="1:3" ht="13.5">
      <c r="A45" s="5"/>
      <c r="B45" s="4"/>
      <c r="C45" s="5"/>
    </row>
    <row r="46" spans="1:3" ht="13.5">
      <c r="A46" s="5"/>
      <c r="B46" s="4"/>
      <c r="C46" s="5"/>
    </row>
    <row r="47" spans="1:3" ht="13.5">
      <c r="A47" s="5"/>
      <c r="B47" s="4"/>
      <c r="C47" s="5"/>
    </row>
    <row r="48" spans="1:3" ht="13.5">
      <c r="A48" s="5"/>
      <c r="B48" s="4"/>
      <c r="C48" s="5"/>
    </row>
    <row r="49" spans="1:3" ht="13.5">
      <c r="A49" s="5"/>
      <c r="B49" s="4"/>
      <c r="C49" s="5"/>
    </row>
    <row r="50" spans="1:3" ht="13.5">
      <c r="A50" s="5"/>
      <c r="B50" s="4"/>
      <c r="C50" s="5"/>
    </row>
    <row r="51" spans="1:3" ht="13.5">
      <c r="A51" s="5"/>
      <c r="B51" s="4"/>
      <c r="C51" s="5"/>
    </row>
  </sheetData>
  <sheetProtection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HAA</cp:lastModifiedBy>
  <cp:lastPrinted>2016-05-10T08:18:40Z</cp:lastPrinted>
  <dcterms:created xsi:type="dcterms:W3CDTF">2009-02-12T23:40:28Z</dcterms:created>
  <dcterms:modified xsi:type="dcterms:W3CDTF">2017-05-03T02:53:30Z</dcterms:modified>
  <cp:category/>
  <cp:version/>
  <cp:contentType/>
  <cp:contentStatus/>
</cp:coreProperties>
</file>