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1"/>
  </bookViews>
  <sheets>
    <sheet name="実施要項" sheetId="1" r:id="rId1"/>
    <sheet name="料金体系・申込み制限" sheetId="2" r:id="rId2"/>
    <sheet name="日程" sheetId="3" r:id="rId3"/>
    <sheet name="市内用申込シート" sheetId="4" r:id="rId4"/>
    <sheet name="市外用申込シート" sheetId="5" r:id="rId5"/>
  </sheets>
  <definedNames>
    <definedName name="_xlnm.Print_Area" localSheetId="4">'市外用申込シート'!$A$1:$Q$53</definedName>
    <definedName name="_xlnm.Print_Area" localSheetId="3">'市内用申込シート'!$A$1:$Q$57</definedName>
    <definedName name="_xlnm.Print_Area" localSheetId="0">'実施要項'!$A$1:$N$50</definedName>
    <definedName name="_xlnm.Print_Area" localSheetId="2">'日程'!$A$1:$L$62</definedName>
    <definedName name="_xlnm.Print_Area" localSheetId="1">'料金体系・申込み制限'!$A$1:$N$40</definedName>
  </definedNames>
  <calcPr fullCalcOnLoad="1"/>
</workbook>
</file>

<file path=xl/comments4.xml><?xml version="1.0" encoding="utf-8"?>
<comments xmlns="http://schemas.openxmlformats.org/spreadsheetml/2006/main">
  <authors>
    <author>作成者</author>
  </authors>
  <commentList>
    <comment ref="T14" authorId="0">
      <text>
        <r>
          <rPr>
            <b/>
            <sz val="9"/>
            <rFont val="ＭＳ Ｐゴシック"/>
            <family val="3"/>
          </rPr>
          <t xml:space="preserve">作成者:
</t>
        </r>
      </text>
    </comment>
  </commentList>
</comments>
</file>

<file path=xl/sharedStrings.xml><?xml version="1.0" encoding="utf-8"?>
<sst xmlns="http://schemas.openxmlformats.org/spreadsheetml/2006/main" count="555" uniqueCount="268">
  <si>
    <t>平成３０年度</t>
  </si>
  <si>
    <t>尼崎ナイター記録会　要項</t>
  </si>
  <si>
    <t>〔主　催〕　　尼崎市陸上競技協会</t>
  </si>
  <si>
    <r>
      <t>〔会　場〕    尼崎市記念公園陸上競技場</t>
    </r>
    <r>
      <rPr>
        <sz val="10"/>
        <color indexed="8"/>
        <rFont val="ＭＳ ゴシック"/>
        <family val="3"/>
      </rPr>
      <t>（ベイコム陸上競技場）</t>
    </r>
  </si>
  <si>
    <t>尼崎市西長洲町1-4-1　℡06－6401－3245</t>
  </si>
  <si>
    <t>要項をよく読み、間違いのないようにお願いします。</t>
  </si>
  <si>
    <t>今年度から、すべてメール申込とします。当日販売はありませんのでご注意ください。</t>
  </si>
  <si>
    <t>　　中央ゲートからの入場は、混雑防止のためご遠慮ください。</t>
  </si>
  <si>
    <t>　　オーダー用紙には、走順および変更者名を記入の上提出してください。</t>
  </si>
  <si>
    <r>
      <t>　　番組編成については、各種目の</t>
    </r>
    <r>
      <rPr>
        <b/>
        <sz val="12"/>
        <color indexed="8"/>
        <rFont val="ＭＳ ゴシック"/>
        <family val="3"/>
      </rPr>
      <t>「招集場所付近」</t>
    </r>
    <r>
      <rPr>
        <sz val="12"/>
        <color indexed="8"/>
        <rFont val="ＭＳ ゴシック"/>
        <family val="3"/>
      </rPr>
      <t>に掲示します。</t>
    </r>
  </si>
  <si>
    <t>　　ただし、結果が新聞・ＨＰ等に記載されることがあります。</t>
  </si>
  <si>
    <t>　　なお、１２時以降に発令されても中止することがあります。</t>
  </si>
  <si>
    <t>＜注意！＞</t>
  </si>
  <si>
    <t>兵庫県登録者以外は出場できません。</t>
  </si>
  <si>
    <t>◎兵庫県内の大学であっても、登録が県外の場合は出場できません。</t>
  </si>
  <si>
    <t>◎上記ルールへの違反が発覚した場合、当該選手の記録は抹消します。</t>
  </si>
  <si>
    <t>　 また、当該選手とその所属団体は、以後１年間ナイター記録会への出場を禁止します。</t>
  </si>
  <si>
    <t>＜申込方法＞</t>
  </si>
  <si>
    <r>
      <t>　　今年度から、申し込みはすべて</t>
    </r>
    <r>
      <rPr>
        <b/>
        <sz val="15"/>
        <color indexed="10"/>
        <rFont val="ＭＳ ゴシック"/>
        <family val="3"/>
      </rPr>
      <t>「メールでの申し込み」</t>
    </r>
    <r>
      <rPr>
        <b/>
        <sz val="15"/>
        <color indexed="8"/>
        <rFont val="ＭＳ ゴシック"/>
        <family val="3"/>
      </rPr>
      <t>とします。</t>
    </r>
  </si>
  <si>
    <t>第１回(6/ 2)→〆切日： 5/23（水）  17:00まで</t>
  </si>
  <si>
    <t>第２回(6/23)→〆切日： 6/13（水）　17:00まで</t>
  </si>
  <si>
    <t>第３回(9/ 1)→〆切日： 8/22（水）　17:00まで</t>
  </si>
  <si>
    <r>
      <t>＊申込をした団体は、</t>
    </r>
    <r>
      <rPr>
        <b/>
        <u val="double"/>
        <sz val="14"/>
        <color indexed="10"/>
        <rFont val="ＭＳ ゴシック"/>
        <family val="3"/>
      </rPr>
      <t>当日の11時00分から12時00分の間</t>
    </r>
    <r>
      <rPr>
        <b/>
        <sz val="12"/>
        <color indexed="8"/>
        <rFont val="ＭＳ ゴシック"/>
        <family val="3"/>
      </rPr>
      <t>に申込料を納めてください。</t>
    </r>
  </si>
  <si>
    <t>＊当日不参加・棄権でも返金はしません。申込料は発生しますのでご注意ください。</t>
  </si>
  <si>
    <r>
      <t>＊尼崎市内中学・高校および市外中学は、</t>
    </r>
    <r>
      <rPr>
        <b/>
        <sz val="12"/>
        <color indexed="10"/>
        <rFont val="ＭＳ ゴシック"/>
        <family val="3"/>
      </rPr>
      <t>審判協力がない場合出場できません。</t>
    </r>
  </si>
  <si>
    <t>＊尼崎市外高校の場合、審判協力がない場合は料金が変わります。※「料金体系」参照</t>
  </si>
  <si>
    <t>＊学生・一般で申込する場合、県外登録者がいないかの確認をしてから申し込みをしてください。</t>
  </si>
  <si>
    <t>【料金体系】</t>
  </si>
  <si>
    <t>今年度、料金を一部改訂しています。</t>
  </si>
  <si>
    <t>※市内中学・高校および市外中学は、審判協力なき場合は出場できません。</t>
  </si>
  <si>
    <t>料金区分</t>
  </si>
  <si>
    <t>運営協力</t>
  </si>
  <si>
    <t>個人種目</t>
  </si>
  <si>
    <t>リレー種目</t>
  </si>
  <si>
    <t>備考</t>
  </si>
  <si>
    <t>記号</t>
  </si>
  <si>
    <t>登録</t>
  </si>
  <si>
    <t>審判員</t>
  </si>
  <si>
    <t>補助員</t>
  </si>
  <si>
    <t>１種目</t>
  </si>
  <si>
    <t>１チーム</t>
  </si>
  <si>
    <t>尼崎市内</t>
  </si>
  <si>
    <t>Ａ</t>
  </si>
  <si>
    <t>中体連登録者</t>
  </si>
  <si>
    <t>必</t>
  </si>
  <si>
    <t>２００円</t>
  </si>
  <si>
    <t>４００円</t>
  </si>
  <si>
    <r>
      <rPr>
        <b/>
        <sz val="12"/>
        <color indexed="10"/>
        <rFont val="ＭＳ Ｐゴシック"/>
        <family val="3"/>
      </rPr>
      <t>市内中学・高校は、協力審判員が必要です。</t>
    </r>
    <r>
      <rPr>
        <sz val="12"/>
        <color indexed="10"/>
        <rFont val="ＭＳ Ｐゴシック"/>
        <family val="3"/>
      </rPr>
      <t xml:space="preserve">
</t>
    </r>
    <r>
      <rPr>
        <sz val="12"/>
        <rFont val="ＭＳ Ｐゴシック"/>
        <family val="3"/>
      </rPr>
      <t>補助員の割り当て人数、部署については、審判受付の際に確認してください。　　　　　　　　　　　　　　　　　　　　　　　　</t>
    </r>
    <r>
      <rPr>
        <b/>
        <sz val="12"/>
        <color indexed="10"/>
        <rFont val="ＭＳ Ｐゴシック"/>
        <family val="3"/>
      </rPr>
      <t>学連登録者には、登録証の提示を求める場合があります。</t>
    </r>
  </si>
  <si>
    <t>Ｂ</t>
  </si>
  <si>
    <t>高体連登録者</t>
  </si>
  <si>
    <t>３００円</t>
  </si>
  <si>
    <t>６００円</t>
  </si>
  <si>
    <t>Ｃ</t>
  </si>
  <si>
    <t>市内大学
学連登録者</t>
  </si>
  <si>
    <t>有</t>
  </si>
  <si>
    <t>５００円</t>
  </si>
  <si>
    <t>１０００円</t>
  </si>
  <si>
    <t>無</t>
  </si>
  <si>
    <t>１６００円</t>
  </si>
  <si>
    <t>Ｄ</t>
  </si>
  <si>
    <t>尼崎市陸協
登録者</t>
  </si>
  <si>
    <t>不要</t>
  </si>
  <si>
    <t>登録証の提示を求める場合があります。</t>
  </si>
  <si>
    <t>尼崎市外</t>
  </si>
  <si>
    <t>Ｅ</t>
  </si>
  <si>
    <t>不要</t>
  </si>
  <si>
    <r>
      <rPr>
        <b/>
        <sz val="12"/>
        <color indexed="10"/>
        <rFont val="ＭＳ Ｐゴシック"/>
        <family val="3"/>
      </rPr>
      <t>市外中学は、協力審判員が必要です。　</t>
    </r>
    <r>
      <rPr>
        <sz val="12"/>
        <rFont val="ＭＳ Ｐゴシック"/>
        <family val="3"/>
      </rPr>
      <t>　　　　　　</t>
    </r>
    <r>
      <rPr>
        <b/>
        <sz val="12"/>
        <color indexed="10"/>
        <rFont val="ＭＳ Ｐゴシック"/>
        <family val="3"/>
      </rPr>
      <t>　　　　　　　　　　　　　　　　　　　　　　　　　　　　　　　　　</t>
    </r>
    <r>
      <rPr>
        <sz val="12"/>
        <color indexed="8"/>
        <rFont val="ＭＳ Ｐゴシック"/>
        <family val="3"/>
      </rPr>
      <t>高校には補助員を依頼する場合があります。</t>
    </r>
  </si>
  <si>
    <t>Ｆ</t>
  </si>
  <si>
    <t>学連登録者
（兵庫登録）</t>
  </si>
  <si>
    <r>
      <rPr>
        <b/>
        <sz val="12"/>
        <color indexed="10"/>
        <rFont val="ＭＳ Ｐゴシック"/>
        <family val="3"/>
      </rPr>
      <t>兵庫県登録者に限ります。</t>
    </r>
    <r>
      <rPr>
        <sz val="12"/>
        <rFont val="ＭＳ Ｐゴシック"/>
        <family val="3"/>
      </rPr>
      <t>　</t>
    </r>
    <r>
      <rPr>
        <sz val="12"/>
        <color indexed="10"/>
        <rFont val="ＭＳ Ｐゴシック"/>
        <family val="3"/>
      </rPr>
      <t xml:space="preserve">　　　　　　　　　　
</t>
    </r>
    <r>
      <rPr>
        <sz val="12"/>
        <rFont val="ＭＳ Ｐゴシック"/>
        <family val="3"/>
      </rPr>
      <t>同一団体は、ひとつのメールにまとめてください。　　　　　　　　　　</t>
    </r>
    <r>
      <rPr>
        <b/>
        <sz val="12"/>
        <color indexed="10"/>
        <rFont val="ＭＳ Ｐゴシック"/>
        <family val="3"/>
      </rPr>
      <t>２本目以降は無効とします。</t>
    </r>
  </si>
  <si>
    <t>一般登録者　　　　（尼陸協以外）</t>
  </si>
  <si>
    <t>【申込み制限条件】</t>
  </si>
  <si>
    <t>申込条件</t>
  </si>
  <si>
    <t>尼崎　市内</t>
  </si>
  <si>
    <t>Ａ</t>
  </si>
  <si>
    <t>制限なし</t>
  </si>
  <si>
    <t>Ｂ</t>
  </si>
  <si>
    <t>Ｃ</t>
  </si>
  <si>
    <t>市内大学学連登録者</t>
  </si>
  <si>
    <t>尼崎市陸協登録者</t>
  </si>
  <si>
    <t>中体連登録者　　　　高体連登録者　　　　</t>
  </si>
  <si>
    <t>各団体男女合計のべ申込数
　　３件以上２０件以内　　　　　　　　　　　　　＜トラック種目＞
　　　１団体１種目３名以内　　　　　　　　　　　　　　　　　　　　　　＜フィールド種目＞
　　　１団体１種目３名以内</t>
  </si>
  <si>
    <t>学連登録者　</t>
  </si>
  <si>
    <t>　　　　（兵庫登録）</t>
  </si>
  <si>
    <t>一般登録者</t>
  </si>
  <si>
    <t>　　　（尼陸協以外）</t>
  </si>
  <si>
    <t>不明な点がありましたら、下記まで連絡下さい。</t>
  </si>
  <si>
    <t>連絡先：〒660-0804　尼崎市北大物町18-1　県立尼崎高等学校　内</t>
  </si>
  <si>
    <t>尼崎市陸上競技協会　理事長　竹川　淳</t>
  </si>
  <si>
    <t>☎　06-6401-0643　</t>
  </si>
  <si>
    <t>平成３０年度</t>
  </si>
  <si>
    <t>尼崎ナイター記録会</t>
  </si>
  <si>
    <t>（ベイコム陸上競技場）</t>
  </si>
  <si>
    <t xml:space="preserve"> ℡０６－６４０１－３２４５</t>
  </si>
  <si>
    <t>※13時競技開始</t>
  </si>
  <si>
    <t>※男子三段跳の踏切板は９ｍ/11ｍ/13ｍ、女子三段跳は９ｍ/11ｍとします。</t>
  </si>
  <si>
    <r>
      <t>トラック</t>
    </r>
    <r>
      <rPr>
        <sz val="10.5"/>
        <color indexed="8"/>
        <rFont val="ＭＳ ゴシック"/>
        <family val="3"/>
      </rPr>
      <t xml:space="preserve">                                            </t>
    </r>
  </si>
  <si>
    <t>フィールド</t>
  </si>
  <si>
    <t>中女</t>
  </si>
  <si>
    <t>１００ｍＨ</t>
  </si>
  <si>
    <t xml:space="preserve"> 〔跳躍〕</t>
  </si>
  <si>
    <t>男</t>
  </si>
  <si>
    <t>棒高跳</t>
  </si>
  <si>
    <t>一女</t>
  </si>
  <si>
    <t>女</t>
  </si>
  <si>
    <t>中男</t>
  </si>
  <si>
    <t>１１０ｍＨ</t>
  </si>
  <si>
    <t>走高跳</t>
  </si>
  <si>
    <t>一男</t>
  </si>
  <si>
    <t>１１０ｍＨ</t>
  </si>
  <si>
    <t>走幅跳</t>
  </si>
  <si>
    <t>女</t>
  </si>
  <si>
    <t>１００ｍ</t>
  </si>
  <si>
    <t>男</t>
  </si>
  <si>
    <t>走高跳</t>
  </si>
  <si>
    <t>第１回</t>
  </si>
  <si>
    <t>４００ｍ</t>
  </si>
  <si>
    <t>三段跳</t>
  </si>
  <si>
    <t>４００ｍ</t>
  </si>
  <si>
    <t>４×１００ｍＲ</t>
  </si>
  <si>
    <t xml:space="preserve"> 〔投擲〕</t>
  </si>
  <si>
    <t>ハンマー投</t>
  </si>
  <si>
    <t>（土）</t>
  </si>
  <si>
    <t>２００ｍ</t>
  </si>
  <si>
    <t>砲丸投</t>
  </si>
  <si>
    <t>やり投</t>
  </si>
  <si>
    <t>競技開始　13:00　　　　終了予定 19:00　</t>
  </si>
  <si>
    <t>４００ｍＨ</t>
  </si>
  <si>
    <t>男</t>
  </si>
  <si>
    <t>女</t>
  </si>
  <si>
    <t>女</t>
  </si>
  <si>
    <t>１００ｍ</t>
  </si>
  <si>
    <t>中女</t>
  </si>
  <si>
    <t>１００ｍＨ</t>
  </si>
  <si>
    <t>一女</t>
  </si>
  <si>
    <t>第２回</t>
  </si>
  <si>
    <t>１１０ｍＨ</t>
  </si>
  <si>
    <t>４００ｍ</t>
  </si>
  <si>
    <t>４×１００ｍＲ</t>
  </si>
  <si>
    <t>円盤投</t>
  </si>
  <si>
    <t>２００ｍ</t>
  </si>
  <si>
    <t>男</t>
  </si>
  <si>
    <t>女</t>
  </si>
  <si>
    <t>１００ｍ</t>
  </si>
  <si>
    <t>第３回</t>
  </si>
  <si>
    <t>８００ｍ</t>
  </si>
  <si>
    <t>主　催　尼 崎 市 陸 上 競 技 協 会</t>
  </si>
  <si>
    <t>会　場  尼崎市記念公園　陸上競技場</t>
  </si>
  <si>
    <t>※ハンマー投は高校の基準でも実施します。</t>
  </si>
  <si>
    <t>※砲丸投・円盤投は中学・高校の基準でも実施します。</t>
  </si>
  <si>
    <t>６／２</t>
  </si>
  <si>
    <t>６／２３</t>
  </si>
  <si>
    <t>９／１</t>
  </si>
  <si>
    <t>申込責任者</t>
  </si>
  <si>
    <t>所　属　名</t>
  </si>
  <si>
    <t>個人種目</t>
  </si>
  <si>
    <t>氏名
ﾏﾆｭｱﾙ参照</t>
  </si>
  <si>
    <t>種目番号</t>
  </si>
  <si>
    <t>申込記録</t>
  </si>
  <si>
    <t>登録
ﾅﾝﾊﾞｰ
(半角)</t>
  </si>
  <si>
    <t>性別
男=1
女=2</t>
  </si>
  <si>
    <t>学年
半角</t>
  </si>
  <si>
    <t>所属(略称)
…大…高…中 等</t>
  </si>
  <si>
    <t>種目
番号</t>
  </si>
  <si>
    <t>種　　目</t>
  </si>
  <si>
    <t>個人</t>
  </si>
  <si>
    <t>リレー</t>
  </si>
  <si>
    <t>申込み料</t>
  </si>
  <si>
    <t>連絡先(携帯電話)</t>
  </si>
  <si>
    <t>協力
審判</t>
  </si>
  <si>
    <t>氏名</t>
  </si>
  <si>
    <t>希望部署</t>
  </si>
  <si>
    <t>個人種目のべ数</t>
  </si>
  <si>
    <t>リレー申込チーム数</t>
  </si>
  <si>
    <t>総　額</t>
  </si>
  <si>
    <t>　件</t>
  </si>
  <si>
    <t>　チーム</t>
  </si>
  <si>
    <t>　円</t>
  </si>
  <si>
    <t>リレー種目</t>
  </si>
  <si>
    <t>申込締切：</t>
  </si>
  <si>
    <t>性別</t>
  </si>
  <si>
    <t>種目番号と記録記入欄は下記を参考にしてください</t>
  </si>
  <si>
    <t>種目名</t>
  </si>
  <si>
    <t>記録記入例</t>
  </si>
  <si>
    <t>種目名</t>
  </si>
  <si>
    <t>男</t>
  </si>
  <si>
    <t>女</t>
  </si>
  <si>
    <t>100m(男)</t>
  </si>
  <si>
    <t>200m(男)</t>
  </si>
  <si>
    <t>400m(男)</t>
  </si>
  <si>
    <t>110mH(中)</t>
  </si>
  <si>
    <t>110mH(一高)</t>
  </si>
  <si>
    <t>走高跳(男)</t>
  </si>
  <si>
    <t>砲丸投(中男)</t>
  </si>
  <si>
    <t>ﾊﾝﾏｰ投(高)</t>
  </si>
  <si>
    <t>棒高跳(男)</t>
  </si>
  <si>
    <t>走幅跳(男)</t>
  </si>
  <si>
    <t>砲丸投(高男)</t>
  </si>
  <si>
    <t>砲丸投(一男)</t>
  </si>
  <si>
    <t>ﾊﾝﾏｰ投(一)</t>
  </si>
  <si>
    <t>100m(女)</t>
  </si>
  <si>
    <t>200m(女)</t>
  </si>
  <si>
    <t>400m(女)</t>
  </si>
  <si>
    <t>100mH(中)</t>
  </si>
  <si>
    <t>100mH(一高)</t>
  </si>
  <si>
    <t>走高跳(女)</t>
  </si>
  <si>
    <t>棒高跳(女)</t>
  </si>
  <si>
    <t>走幅跳(女)</t>
  </si>
  <si>
    <t>砲丸投(中女)</t>
  </si>
  <si>
    <t>砲丸投(一高女)</t>
  </si>
  <si>
    <t>ﾊﾝﾏｰ投(女)</t>
  </si>
  <si>
    <t>4x100mR(男)</t>
  </si>
  <si>
    <t>→</t>
  </si>
  <si>
    <t xml:space="preserve">
→
→</t>
  </si>
  <si>
    <t xml:space="preserve">
1234
12345</t>
  </si>
  <si>
    <t>4～5桁で入力
12秒34
1分23秒45</t>
  </si>
  <si>
    <t>4～5桁で入力
23秒45
1分23秒21</t>
  </si>
  <si>
    <t xml:space="preserve">
2345
12321</t>
  </si>
  <si>
    <t>4桁で入力
43秒21</t>
  </si>
  <si>
    <t>A</t>
  </si>
  <si>
    <t>B</t>
  </si>
  <si>
    <t>C</t>
  </si>
  <si>
    <t>D</t>
  </si>
  <si>
    <t>E</t>
  </si>
  <si>
    <t>F</t>
  </si>
  <si>
    <t>市内中体連</t>
  </si>
  <si>
    <t>市内高体連</t>
  </si>
  <si>
    <t>市内学連</t>
  </si>
  <si>
    <t>尼崎市陸協</t>
  </si>
  <si>
    <t>市外中体連・高体連</t>
  </si>
  <si>
    <t>市外一般・学連</t>
  </si>
  <si>
    <t>申込数</t>
  </si>
  <si>
    <t>種別記号</t>
  </si>
  <si>
    <t>登録
ﾅﾝﾊﾞｰ
半角</t>
  </si>
  <si>
    <t xml:space="preserve">   　　 申込〆切は以下のとおりとし、期日以降は受け付けません。</t>
  </si>
  <si>
    <t xml:space="preserve">       　　 申込用ﾒｰﾙｱﾄﾞﾚｽ　　amarikuentry@yahoo.co.jp</t>
  </si>
  <si>
    <r>
      <t xml:space="preserve">   　　 </t>
    </r>
    <r>
      <rPr>
        <b/>
        <i/>
        <u val="single"/>
        <sz val="15"/>
        <color indexed="10"/>
        <rFont val="ＭＳ ゴシック"/>
        <family val="3"/>
      </rPr>
      <t>申込(ﾒｰﾙ送信)後３日経過しても返信のない場合、下記連絡先へ問い合わせて下さい。</t>
    </r>
  </si>
  <si>
    <t>１．本記録会は、2018年度日本陸上競技連盟競技規則および本記録会規定に基づいて実施する。</t>
  </si>
  <si>
    <r>
      <t>２．スタートは、</t>
    </r>
    <r>
      <rPr>
        <b/>
        <sz val="12"/>
        <color indexed="10"/>
        <rFont val="ＭＳ ゴシック"/>
        <family val="3"/>
      </rPr>
      <t>イングリッシュコマンド・不正スタート１回失格</t>
    </r>
    <r>
      <rPr>
        <sz val="12"/>
        <color indexed="8"/>
        <rFont val="ＭＳ ゴシック"/>
        <family val="3"/>
      </rPr>
      <t>とする。</t>
    </r>
  </si>
  <si>
    <r>
      <t>３．</t>
    </r>
    <r>
      <rPr>
        <b/>
        <sz val="12"/>
        <color indexed="8"/>
        <rFont val="ＭＳ ゴシック"/>
        <family val="3"/>
      </rPr>
      <t>メール申込のみ（下記参照）。申込料は、当日お支払いください。</t>
    </r>
  </si>
  <si>
    <r>
      <t>４．尼崎市外中高生および一般大学生は、</t>
    </r>
    <r>
      <rPr>
        <b/>
        <sz val="12"/>
        <color indexed="10"/>
        <rFont val="ＭＳ ゴシック"/>
        <family val="3"/>
      </rPr>
      <t>「１１時マラソンゲート」</t>
    </r>
    <r>
      <rPr>
        <sz val="12"/>
        <color indexed="8"/>
        <rFont val="ＭＳ ゴシック"/>
        <family val="3"/>
      </rPr>
      <t>からの入場が可能です。</t>
    </r>
  </si>
  <si>
    <t>５．競技開始時間については、参加人数によって変更する場合があります。</t>
  </si>
  <si>
    <t>６．リレーのオーダー用紙の提出は、競技開始の９０分前までとします。それ以降は受け付けません。</t>
  </si>
  <si>
    <r>
      <t>７．招集は</t>
    </r>
    <r>
      <rPr>
        <b/>
        <sz val="12"/>
        <color indexed="8"/>
        <rFont val="ＭＳ ゴシック"/>
        <family val="3"/>
      </rPr>
      <t>「現地招集」</t>
    </r>
    <r>
      <rPr>
        <sz val="12"/>
        <color indexed="8"/>
        <rFont val="ＭＳ ゴシック"/>
        <family val="3"/>
      </rPr>
      <t>とし、</t>
    </r>
    <r>
      <rPr>
        <b/>
        <sz val="12"/>
        <color indexed="10"/>
        <rFont val="ＭＳ ゴシック"/>
        <family val="3"/>
      </rPr>
      <t>トラックは競技開始２０分前、フィールドは３０分前</t>
    </r>
    <r>
      <rPr>
        <sz val="12"/>
        <color indexed="8"/>
        <rFont val="ＭＳ ゴシック"/>
        <family val="3"/>
      </rPr>
      <t>とします。</t>
    </r>
  </si>
  <si>
    <r>
      <t>８．中学生・高校生は、競技役員の有無にかかわらず、事故防止のため</t>
    </r>
    <r>
      <rPr>
        <b/>
        <sz val="12"/>
        <color indexed="10"/>
        <rFont val="ＭＳ ゴシック"/>
        <family val="3"/>
      </rPr>
      <t>顧問もしくは保護者が引率してください。</t>
    </r>
  </si>
  <si>
    <t>９．申込に伴う選手の個人情報は、今大会の目的以外に使用することはありません。</t>
  </si>
  <si>
    <r>
      <t>10．当日午前１０時現在、</t>
    </r>
    <r>
      <rPr>
        <b/>
        <sz val="12"/>
        <color indexed="10"/>
        <rFont val="ＭＳ ゴシック"/>
        <family val="3"/>
      </rPr>
      <t>尼崎市に大雨・洪水・暴風警報もしくは特別警報のいずれかでも発令の場合は中止</t>
    </r>
    <r>
      <rPr>
        <sz val="12"/>
        <color indexed="8"/>
        <rFont val="ＭＳ ゴシック"/>
        <family val="3"/>
      </rPr>
      <t>します。</t>
    </r>
  </si>
  <si>
    <t>平成３０年度 尼崎ナイター記録会 第２回 申込み(市内用)</t>
  </si>
  <si>
    <t>６/１３(水)１７：００</t>
  </si>
  <si>
    <t>400mH</t>
  </si>
  <si>
    <t>三段跳(男)</t>
  </si>
  <si>
    <t>3～4桁で入力
3m57
12m34</t>
  </si>
  <si>
    <t xml:space="preserve">
357
1234</t>
  </si>
  <si>
    <t>円盤投(中男)</t>
  </si>
  <si>
    <t>円盤投(高男)</t>
  </si>
  <si>
    <t>円盤投(一男)</t>
  </si>
  <si>
    <t>3～4桁で入力
9m87
24m68</t>
  </si>
  <si>
    <t xml:space="preserve">
987
2468</t>
  </si>
  <si>
    <t>3桁で入力
1m47</t>
  </si>
  <si>
    <t xml:space="preserve">
→</t>
  </si>
  <si>
    <t xml:space="preserve">
147</t>
  </si>
  <si>
    <t>円盤投(女)</t>
  </si>
  <si>
    <t>3～4桁で入力
9m75
24m68</t>
  </si>
  <si>
    <t xml:space="preserve">
975
2468</t>
  </si>
  <si>
    <t>平成３０年度 尼崎ナイター記録会 第２回 申込み(市外用)</t>
  </si>
  <si>
    <t xml:space="preserve">
4321</t>
  </si>
  <si>
    <t xml:space="preserve"> </t>
  </si>
  <si>
    <t>4x100mR(女)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</si>
</sst>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5">
    <font>
      <sz val="11"/>
      <color theme="1"/>
      <name val="Calibri"/>
      <family val="3"/>
    </font>
    <font>
      <sz val="11"/>
      <color indexed="8"/>
      <name val="ＭＳ Ｐゴシック"/>
      <family val="3"/>
    </font>
    <font>
      <sz val="6"/>
      <name val="ＭＳ Ｐゴシック"/>
      <family val="3"/>
    </font>
    <font>
      <b/>
      <sz val="17"/>
      <color indexed="8"/>
      <name val="ＭＳ ゴシック"/>
      <family val="3"/>
    </font>
    <font>
      <b/>
      <sz val="24"/>
      <color indexed="8"/>
      <name val="ＭＳ ゴシック"/>
      <family val="3"/>
    </font>
    <font>
      <sz val="10.5"/>
      <color indexed="8"/>
      <name val="ＭＳ ゴシック"/>
      <family val="3"/>
    </font>
    <font>
      <sz val="12"/>
      <color indexed="8"/>
      <name val="ＭＳ ゴシック"/>
      <family val="3"/>
    </font>
    <font>
      <sz val="12"/>
      <color indexed="8"/>
      <name val="ＭＳ Ｐゴシック"/>
      <family val="3"/>
    </font>
    <font>
      <sz val="10"/>
      <color indexed="8"/>
      <name val="ＭＳ ゴシック"/>
      <family val="3"/>
    </font>
    <font>
      <b/>
      <u val="single"/>
      <sz val="26"/>
      <color indexed="10"/>
      <name val="ＭＳ ゴシック"/>
      <family val="3"/>
    </font>
    <font>
      <sz val="20"/>
      <color indexed="8"/>
      <name val="ＭＳ Ｐゴシック"/>
      <family val="3"/>
    </font>
    <font>
      <b/>
      <sz val="18"/>
      <color indexed="17"/>
      <name val="HG丸ｺﾞｼｯｸM-PRO"/>
      <family val="3"/>
    </font>
    <font>
      <b/>
      <sz val="12"/>
      <color indexed="10"/>
      <name val="ＭＳ ゴシック"/>
      <family val="3"/>
    </font>
    <font>
      <b/>
      <sz val="12"/>
      <color indexed="8"/>
      <name val="ＭＳ ゴシック"/>
      <family val="3"/>
    </font>
    <font>
      <sz val="18"/>
      <color indexed="10"/>
      <name val="ＭＳ ゴシック"/>
      <family val="3"/>
    </font>
    <font>
      <b/>
      <sz val="22"/>
      <color indexed="10"/>
      <name val="ＭＳ ゴシック"/>
      <family val="3"/>
    </font>
    <font>
      <b/>
      <sz val="14"/>
      <color indexed="56"/>
      <name val="ＭＳ Ｐゴシック"/>
      <family val="3"/>
    </font>
    <font>
      <sz val="11"/>
      <color indexed="56"/>
      <name val="ＭＳ Ｐゴシック"/>
      <family val="3"/>
    </font>
    <font>
      <b/>
      <sz val="22"/>
      <color indexed="56"/>
      <name val="ＭＳ ゴシック"/>
      <family val="3"/>
    </font>
    <font>
      <sz val="14"/>
      <color indexed="8"/>
      <name val="ＭＳ Ｐゴシック"/>
      <family val="3"/>
    </font>
    <font>
      <b/>
      <sz val="14"/>
      <color indexed="8"/>
      <name val="ＭＳ Ｐゴシック"/>
      <family val="3"/>
    </font>
    <font>
      <sz val="18"/>
      <color indexed="8"/>
      <name val="ＭＳ ゴシック"/>
      <family val="3"/>
    </font>
    <font>
      <b/>
      <sz val="15"/>
      <color indexed="8"/>
      <name val="ＭＳ ゴシック"/>
      <family val="3"/>
    </font>
    <font>
      <b/>
      <sz val="15"/>
      <color indexed="10"/>
      <name val="ＭＳ ゴシック"/>
      <family val="3"/>
    </font>
    <font>
      <b/>
      <u val="double"/>
      <sz val="14"/>
      <color indexed="10"/>
      <name val="ＭＳ ゴシック"/>
      <family val="3"/>
    </font>
    <font>
      <b/>
      <sz val="12"/>
      <color indexed="56"/>
      <name val="ＭＳ ゴシック"/>
      <family val="3"/>
    </font>
    <font>
      <sz val="20"/>
      <name val="ＭＳ Ｐゴシック"/>
      <family val="3"/>
    </font>
    <font>
      <b/>
      <sz val="15"/>
      <color indexed="30"/>
      <name val="ＭＳ Ｐゴシック"/>
      <family val="3"/>
    </font>
    <font>
      <b/>
      <sz val="14"/>
      <color indexed="30"/>
      <name val="ＭＳ Ｐゴシック"/>
      <family val="3"/>
    </font>
    <font>
      <sz val="11"/>
      <name val="ＭＳ Ｐゴシック"/>
      <family val="3"/>
    </font>
    <font>
      <sz val="18"/>
      <name val="ＭＳ Ｐゴシック"/>
      <family val="3"/>
    </font>
    <font>
      <b/>
      <sz val="14"/>
      <color indexed="10"/>
      <name val="ＭＳ Ｐゴシック"/>
      <family val="3"/>
    </font>
    <font>
      <sz val="12"/>
      <name val="ＭＳ Ｐゴシック"/>
      <family val="3"/>
    </font>
    <font>
      <b/>
      <sz val="12"/>
      <color indexed="10"/>
      <name val="ＭＳ Ｐゴシック"/>
      <family val="3"/>
    </font>
    <font>
      <b/>
      <sz val="11"/>
      <name val="ＭＳ Ｐゴシック"/>
      <family val="3"/>
    </font>
    <font>
      <sz val="12"/>
      <color indexed="10"/>
      <name val="ＭＳ Ｐゴシック"/>
      <family val="3"/>
    </font>
    <font>
      <b/>
      <sz val="11"/>
      <color indexed="10"/>
      <name val="ＭＳ Ｐゴシック"/>
      <family val="3"/>
    </font>
    <font>
      <b/>
      <sz val="12"/>
      <color indexed="30"/>
      <name val="ＭＳ Ｐゴシック"/>
      <family val="3"/>
    </font>
    <font>
      <b/>
      <sz val="11"/>
      <color indexed="8"/>
      <name val="ＭＳ Ｐゴシック"/>
      <family val="3"/>
    </font>
    <font>
      <sz val="11"/>
      <color indexed="10"/>
      <name val="ＭＳ Ｐゴシック"/>
      <family val="3"/>
    </font>
    <font>
      <sz val="20"/>
      <color indexed="8"/>
      <name val="ＭＳ ゴシック"/>
      <family val="3"/>
    </font>
    <font>
      <b/>
      <sz val="14"/>
      <name val="ＭＳ Ｐゴシック"/>
      <family val="3"/>
    </font>
    <font>
      <b/>
      <sz val="12"/>
      <color indexed="8"/>
      <name val="ＭＳ Ｐゴシック"/>
      <family val="3"/>
    </font>
    <font>
      <b/>
      <sz val="16"/>
      <color indexed="8"/>
      <name val="ＭＳ ゴシック"/>
      <family val="3"/>
    </font>
    <font>
      <b/>
      <sz val="13"/>
      <color indexed="8"/>
      <name val="ＭＳ Ｐゴシック"/>
      <family val="3"/>
    </font>
    <font>
      <b/>
      <sz val="16"/>
      <color indexed="8"/>
      <name val="ＭＳ Ｐゴシック"/>
      <family val="3"/>
    </font>
    <font>
      <b/>
      <sz val="10.5"/>
      <color indexed="8"/>
      <name val="ＭＳ ゴシック"/>
      <family val="3"/>
    </font>
    <font>
      <b/>
      <sz val="20"/>
      <color indexed="8"/>
      <name val="ＭＳ ゴシック"/>
      <family val="3"/>
    </font>
    <font>
      <b/>
      <sz val="28"/>
      <color indexed="8"/>
      <name val="ＭＳ ゴシック"/>
      <family val="3"/>
    </font>
    <font>
      <sz val="14"/>
      <color indexed="8"/>
      <name val="ＭＳ ゴシック"/>
      <family val="3"/>
    </font>
    <font>
      <b/>
      <sz val="18"/>
      <color indexed="60"/>
      <name val="ＭＳ Ｐゴシック"/>
      <family val="3"/>
    </font>
    <font>
      <b/>
      <sz val="11"/>
      <color indexed="8"/>
      <name val="ＭＳ ゴシック"/>
      <family val="3"/>
    </font>
    <font>
      <sz val="10.5"/>
      <color indexed="8"/>
      <name val="ＭＳ Ｐゴシック"/>
      <family val="3"/>
    </font>
    <font>
      <b/>
      <sz val="20"/>
      <color indexed="10"/>
      <name val="ＭＳ Ｐゴシック"/>
      <family val="3"/>
    </font>
    <font>
      <sz val="11"/>
      <color indexed="8"/>
      <name val="ＭＳ ゴシック"/>
      <family val="3"/>
    </font>
    <font>
      <b/>
      <sz val="16"/>
      <color indexed="10"/>
      <name val="ＭＳ ゴシック"/>
      <family val="3"/>
    </font>
    <font>
      <b/>
      <sz val="11"/>
      <color indexed="10"/>
      <name val="ＭＳ ゴシック"/>
      <family val="3"/>
    </font>
    <font>
      <sz val="11"/>
      <color indexed="10"/>
      <name val="HG創英角ﾎﾟｯﾌﾟ体"/>
      <family val="3"/>
    </font>
    <font>
      <sz val="11"/>
      <color indexed="9"/>
      <name val="ＭＳ ゴシック"/>
      <family val="3"/>
    </font>
    <font>
      <b/>
      <sz val="14"/>
      <color indexed="8"/>
      <name val="ＭＳ ゴシック"/>
      <family val="3"/>
    </font>
    <font>
      <b/>
      <sz val="9"/>
      <name val="ＭＳ Ｐゴシック"/>
      <family val="3"/>
    </font>
    <font>
      <sz val="11"/>
      <name val="ＭＳ ゴシック"/>
      <family val="3"/>
    </font>
    <font>
      <sz val="11"/>
      <color indexed="9"/>
      <name val="ＭＳ Ｐゴシック"/>
      <family val="3"/>
    </font>
    <font>
      <b/>
      <u val="double"/>
      <sz val="16"/>
      <color indexed="10"/>
      <name val="ＭＳ ゴシック"/>
      <family val="3"/>
    </font>
    <font>
      <b/>
      <i/>
      <sz val="15"/>
      <color indexed="10"/>
      <name val="ＭＳ ゴシック"/>
      <family val="3"/>
    </font>
    <font>
      <b/>
      <i/>
      <u val="single"/>
      <sz val="15"/>
      <color indexed="10"/>
      <name val="ＭＳ ゴシック"/>
      <family val="3"/>
    </font>
    <font>
      <b/>
      <sz val="20"/>
      <color indexed="17"/>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ゴシック"/>
      <family val="3"/>
    </font>
    <font>
      <b/>
      <sz val="14"/>
      <color rgb="FF002060"/>
      <name val="ＭＳ Ｐゴシック"/>
      <family val="3"/>
    </font>
    <font>
      <sz val="11"/>
      <color rgb="FF002060"/>
      <name val="ＭＳ Ｐゴシック"/>
      <family val="3"/>
    </font>
    <font>
      <b/>
      <sz val="14"/>
      <color rgb="FF002060"/>
      <name val="Cambria"/>
      <family val="3"/>
    </font>
    <font>
      <b/>
      <sz val="22"/>
      <color rgb="FF002060"/>
      <name val="ＭＳ ゴシック"/>
      <family val="3"/>
    </font>
    <font>
      <b/>
      <sz val="22"/>
      <color rgb="FFFF0000"/>
      <name val="ＭＳ ゴシック"/>
      <family val="3"/>
    </font>
    <font>
      <b/>
      <sz val="15"/>
      <color theme="1"/>
      <name val="ＭＳ ゴシック"/>
      <family val="3"/>
    </font>
    <font>
      <b/>
      <sz val="14"/>
      <color rgb="FF0070C0"/>
      <name val="ＭＳ Ｐゴシック"/>
      <family val="3"/>
    </font>
    <font>
      <b/>
      <sz val="14"/>
      <color rgb="FFFF0000"/>
      <name val="ＭＳ Ｐゴシック"/>
      <family val="3"/>
    </font>
    <font>
      <b/>
      <sz val="11"/>
      <color rgb="FFFF0000"/>
      <name val="ＭＳ Ｐゴシック"/>
      <family val="3"/>
    </font>
    <font>
      <b/>
      <sz val="12"/>
      <color rgb="FFFF0000"/>
      <name val="ＭＳ Ｐゴシック"/>
      <family val="3"/>
    </font>
    <font>
      <b/>
      <sz val="11"/>
      <color theme="1"/>
      <name val="ＭＳ Ｐゴシック"/>
      <family val="3"/>
    </font>
    <font>
      <b/>
      <sz val="18"/>
      <color rgb="FFC00000"/>
      <name val="ＭＳ Ｐゴシック"/>
      <family val="3"/>
    </font>
    <font>
      <b/>
      <sz val="20"/>
      <color rgb="FFFF0000"/>
      <name val="ＭＳ Ｐゴシック"/>
      <family val="3"/>
    </font>
    <font>
      <sz val="11"/>
      <color theme="1"/>
      <name val="ＭＳ ゴシック"/>
      <family val="3"/>
    </font>
    <font>
      <b/>
      <sz val="11"/>
      <color rgb="FFFF0000"/>
      <name val="ＭＳ ゴシック"/>
      <family val="3"/>
    </font>
    <font>
      <sz val="11"/>
      <color rgb="FFFF0000"/>
      <name val="HG創英角ﾎﾟｯﾌﾟ体"/>
      <family val="3"/>
    </font>
    <font>
      <b/>
      <sz val="16"/>
      <color theme="1"/>
      <name val="ＭＳ ゴシック"/>
      <family val="3"/>
    </font>
    <font>
      <sz val="14"/>
      <color theme="1"/>
      <name val="ＭＳ ゴシック"/>
      <family val="3"/>
    </font>
    <font>
      <sz val="11"/>
      <color theme="0"/>
      <name val="ＭＳ ゴシック"/>
      <family val="3"/>
    </font>
    <font>
      <b/>
      <sz val="14"/>
      <color theme="1"/>
      <name val="ＭＳ ゴシック"/>
      <family val="3"/>
    </font>
    <font>
      <sz val="20"/>
      <color theme="1"/>
      <name val="ＭＳ ゴシック"/>
      <family val="3"/>
    </font>
    <font>
      <b/>
      <sz val="16"/>
      <color rgb="FFFF0000"/>
      <name val="ＭＳ ゴシック"/>
      <family val="3"/>
    </font>
    <font>
      <b/>
      <sz val="11"/>
      <color theme="1"/>
      <name val="ＭＳ ゴシック"/>
      <family val="3"/>
    </font>
    <font>
      <b/>
      <sz val="20"/>
      <color theme="1"/>
      <name val="ＭＳ ゴシック"/>
      <family val="3"/>
    </font>
    <font>
      <sz val="11"/>
      <color theme="0"/>
      <name val="ＭＳ Ｐゴシック"/>
      <family val="3"/>
    </font>
    <font>
      <b/>
      <u val="double"/>
      <sz val="16"/>
      <color rgb="FFFF0000"/>
      <name val="ＭＳ ゴシック"/>
      <family val="3"/>
    </font>
    <font>
      <b/>
      <i/>
      <sz val="15"/>
      <color rgb="FFFF0000"/>
      <name val="ＭＳ ゴシック"/>
      <family val="3"/>
    </font>
    <font>
      <b/>
      <sz val="20"/>
      <color rgb="FF008000"/>
      <name val="ＭＳ ゴシック"/>
      <family val="3"/>
    </font>
    <font>
      <b/>
      <sz val="12"/>
      <color rgb="FF002060"/>
      <name val="ＭＳ ゴシック"/>
      <family val="3"/>
    </font>
    <font>
      <b/>
      <u val="single"/>
      <sz val="26"/>
      <color rgb="FFFF0000"/>
      <name val="ＭＳ ゴシック"/>
      <family val="3"/>
    </font>
    <font>
      <b/>
      <sz val="18"/>
      <color rgb="FF00B050"/>
      <name val="HG丸ｺﾞｼｯｸM-PRO"/>
      <family val="3"/>
    </font>
    <font>
      <sz val="11"/>
      <color theme="1"/>
      <name val="ＭＳ Ｐゴシック"/>
      <family val="3"/>
    </font>
    <font>
      <b/>
      <sz val="12"/>
      <color theme="1"/>
      <name val="ＭＳ Ｐゴシック"/>
      <family val="3"/>
    </font>
    <font>
      <b/>
      <sz val="12"/>
      <color rgb="FF0070C0"/>
      <name val="ＭＳ Ｐゴシック"/>
      <family val="3"/>
    </font>
    <font>
      <b/>
      <sz val="15"/>
      <color rgb="FF0070C0"/>
      <name val="ＭＳ Ｐゴシック"/>
      <family val="3"/>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style="thin"/>
      <top style="medium"/>
      <bottom style="thin"/>
    </border>
    <border>
      <left style="medium"/>
      <right style="thin"/>
      <top style="thin"/>
      <bottom/>
    </border>
    <border>
      <left/>
      <right style="thin"/>
      <top style="thin"/>
      <bottom/>
    </border>
    <border>
      <left style="thin"/>
      <right style="thin"/>
      <top style="thin"/>
      <bottom/>
    </border>
    <border>
      <left style="medium"/>
      <right style="thin"/>
      <top style="medium"/>
      <bottom/>
    </border>
    <border>
      <left style="thin"/>
      <right style="thin"/>
      <top style="medium"/>
      <bottom/>
    </border>
    <border>
      <left style="thin"/>
      <right style="thin"/>
      <top style="thin"/>
      <bottom style="thin"/>
    </border>
    <border>
      <left/>
      <right style="thin"/>
      <top/>
      <bottom style="thin"/>
    </border>
    <border>
      <left style="medium"/>
      <right style="thin"/>
      <top style="medium"/>
      <bottom style="thin"/>
    </border>
    <border>
      <left style="medium"/>
      <right style="thin"/>
      <top style="thin"/>
      <bottom style="thin"/>
    </border>
    <border>
      <left style="medium">
        <color indexed="8"/>
      </left>
      <right style="double">
        <color indexed="8"/>
      </right>
      <top style="medium">
        <color indexed="8"/>
      </top>
      <bottom/>
    </border>
    <border>
      <left/>
      <right/>
      <top style="medium">
        <color indexed="8"/>
      </top>
      <bottom style="double">
        <color indexed="8"/>
      </bottom>
    </border>
    <border>
      <left style="medium">
        <color indexed="8"/>
      </left>
      <right style="double">
        <color indexed="8"/>
      </right>
      <top style="double">
        <color indexed="8"/>
      </top>
      <bottom/>
    </border>
    <border>
      <left/>
      <right/>
      <top style="double">
        <color indexed="8"/>
      </top>
      <bottom/>
    </border>
    <border>
      <left/>
      <right style="medium">
        <color indexed="8"/>
      </right>
      <top/>
      <bottom/>
    </border>
    <border>
      <left style="medium">
        <color indexed="8"/>
      </left>
      <right style="double">
        <color indexed="8"/>
      </right>
      <top/>
      <bottom/>
    </border>
    <border>
      <left style="double">
        <color indexed="8"/>
      </left>
      <right/>
      <top style="medium">
        <color indexed="8"/>
      </top>
      <bottom/>
    </border>
    <border>
      <left/>
      <right/>
      <top style="medium">
        <color indexed="8"/>
      </top>
      <bottom/>
    </border>
    <border>
      <left/>
      <right style="medium">
        <color indexed="8"/>
      </right>
      <top style="medium"/>
      <bottom/>
    </border>
    <border>
      <left/>
      <right/>
      <top/>
      <bottom style="medium">
        <color indexed="8"/>
      </bottom>
    </border>
    <border>
      <left/>
      <right style="medium">
        <color indexed="8"/>
      </right>
      <top/>
      <bottom style="medium">
        <color indexed="8"/>
      </bottom>
    </border>
    <border>
      <left/>
      <right style="medium">
        <color indexed="8"/>
      </right>
      <top style="medium">
        <color indexed="8"/>
      </top>
      <bottom/>
    </border>
    <border>
      <left style="medium">
        <color indexed="8"/>
      </left>
      <right style="double">
        <color indexed="8"/>
      </right>
      <top/>
      <bottom style="medium">
        <color indexed="8"/>
      </bottom>
    </border>
    <border>
      <left style="double">
        <color indexed="8"/>
      </left>
      <right/>
      <top/>
      <bottom style="medium">
        <color indexed="8"/>
      </bottom>
    </border>
    <border>
      <left style="medium"/>
      <right/>
      <top style="medium"/>
      <bottom style="medium"/>
    </border>
    <border>
      <left/>
      <right style="medium"/>
      <top style="medium"/>
      <bottom style="medium"/>
    </border>
    <border>
      <left style="hair"/>
      <right style="hair"/>
      <top style="medium"/>
      <bottom style="medium"/>
    </border>
    <border>
      <left style="hair"/>
      <right style="hair"/>
      <top style="medium"/>
      <bottom style="thin"/>
    </border>
    <border>
      <left style="hair"/>
      <right style="hair"/>
      <top style="thin"/>
      <bottom style="thin"/>
    </border>
    <border>
      <left style="hair"/>
      <right style="hair"/>
      <top style="thin"/>
      <bottom style="medium"/>
    </border>
    <border>
      <left style="hair"/>
      <right style="hair"/>
      <top style="thin"/>
      <bottom/>
    </border>
    <border>
      <left style="hair"/>
      <right style="hair"/>
      <top/>
      <bottom style="thin"/>
    </border>
    <border>
      <left/>
      <right style="medium"/>
      <top style="medium"/>
      <bottom style="thin"/>
    </border>
    <border>
      <left/>
      <right style="medium"/>
      <top style="thin"/>
      <bottom style="thin"/>
    </border>
    <border>
      <left/>
      <right style="medium"/>
      <top style="thin"/>
      <bottom/>
    </border>
    <border>
      <left/>
      <right style="medium"/>
      <top/>
      <bottom style="medium"/>
    </border>
    <border>
      <left style="thin"/>
      <right/>
      <top style="thin"/>
      <bottom style="thin"/>
    </border>
    <border>
      <left/>
      <right style="thin"/>
      <top style="thin"/>
      <bottom style="thin"/>
    </border>
    <border>
      <left style="medium"/>
      <right style="medium"/>
      <top style="medium"/>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style="thin"/>
    </border>
    <border>
      <left style="medium"/>
      <right style="medium"/>
      <top style="hair"/>
      <bottom style="thin"/>
    </border>
    <border>
      <left style="thin"/>
      <right style="thin"/>
      <top style="hair"/>
      <bottom style="medium"/>
    </border>
    <border>
      <left style="medium"/>
      <right style="medium"/>
      <top style="hair"/>
      <bottom style="medium"/>
    </border>
    <border>
      <left style="thin"/>
      <right style="thin"/>
      <top style="medium"/>
      <bottom style="hair"/>
    </border>
    <border>
      <left style="medium"/>
      <right style="medium"/>
      <top style="medium"/>
      <bottom style="hair"/>
    </border>
    <border>
      <left style="thin"/>
      <right style="thin"/>
      <top style="hair"/>
      <bottom/>
    </border>
    <border>
      <left style="medium"/>
      <right style="thin"/>
      <top style="thin"/>
      <bottom style="medium"/>
    </border>
    <border>
      <left style="medium"/>
      <right style="thin"/>
      <top/>
      <bottom style="thin"/>
    </border>
    <border>
      <left style="thin"/>
      <right style="medium"/>
      <top/>
      <bottom style="thin"/>
    </border>
    <border>
      <left/>
      <right style="thin"/>
      <top style="medium"/>
      <bottom style="thin"/>
    </border>
    <border>
      <left style="thin"/>
      <right style="thin"/>
      <top/>
      <bottom style="hair"/>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style="thin"/>
    </border>
    <border>
      <left/>
      <right style="medium"/>
      <top style="thin"/>
      <bottom style="medium"/>
    </border>
    <border>
      <left/>
      <right style="medium"/>
      <top/>
      <bottom style="thin"/>
    </border>
    <border>
      <left/>
      <right style="thin"/>
      <top style="thin"/>
      <bottom style="medium"/>
    </border>
    <border>
      <left style="medium"/>
      <right style="thin"/>
      <top style="medium"/>
      <bottom style="hair"/>
    </border>
    <border>
      <left style="medium"/>
      <right style="thin"/>
      <top/>
      <bottom style="medium"/>
    </border>
    <border>
      <left style="medium"/>
      <right style="medium"/>
      <top/>
      <bottom style="hair"/>
    </border>
    <border>
      <left style="thin"/>
      <right style="thin"/>
      <top/>
      <bottom style="medium"/>
    </border>
    <border>
      <left style="thin"/>
      <right style="medium"/>
      <top style="thin"/>
      <bottom style="thin"/>
    </border>
    <border>
      <left style="double">
        <color indexed="8"/>
      </left>
      <right/>
      <top/>
      <bottom/>
    </border>
    <border>
      <left/>
      <right style="double"/>
      <top/>
      <bottom/>
    </border>
    <border>
      <left style="double">
        <color indexed="8"/>
      </left>
      <right/>
      <top/>
      <bottom style="double">
        <color indexed="8"/>
      </bottom>
    </border>
    <border>
      <left/>
      <right/>
      <top/>
      <bottom style="double">
        <color indexed="8"/>
      </bottom>
    </border>
    <border>
      <left/>
      <right style="double"/>
      <top/>
      <bottom style="double">
        <color indexed="8"/>
      </bottom>
    </border>
    <border>
      <left style="double">
        <color indexed="8"/>
      </left>
      <right/>
      <top style="double">
        <color indexed="8"/>
      </top>
      <bottom/>
    </border>
    <border>
      <left/>
      <right style="double"/>
      <top style="double">
        <color indexed="8"/>
      </top>
      <bottom/>
    </border>
    <border>
      <left style="double">
        <color rgb="FF00B050"/>
      </left>
      <right/>
      <top style="double">
        <color rgb="FF00B050"/>
      </top>
      <bottom/>
    </border>
    <border>
      <left/>
      <right/>
      <top style="double">
        <color rgb="FF00B050"/>
      </top>
      <bottom/>
    </border>
    <border>
      <left/>
      <right style="double">
        <color rgb="FF00B050"/>
      </right>
      <top style="double">
        <color rgb="FF00B050"/>
      </top>
      <bottom/>
    </border>
    <border>
      <left style="double">
        <color rgb="FF00B050"/>
      </left>
      <right/>
      <top/>
      <bottom style="double">
        <color rgb="FF00B050"/>
      </bottom>
    </border>
    <border>
      <left/>
      <right/>
      <top/>
      <bottom style="double">
        <color rgb="FF00B050"/>
      </bottom>
    </border>
    <border>
      <left/>
      <right style="double">
        <color rgb="FF00B050"/>
      </right>
      <top/>
      <bottom style="double">
        <color rgb="FF00B050"/>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style="thin"/>
      <top/>
      <bottom/>
    </border>
    <border>
      <left style="thin"/>
      <right/>
      <top style="medium"/>
      <bottom/>
    </border>
    <border>
      <left/>
      <right style="thin"/>
      <top style="medium"/>
      <bottom/>
    </border>
    <border>
      <left style="thin"/>
      <right/>
      <top/>
      <bottom/>
    </border>
    <border>
      <left/>
      <right style="thin"/>
      <top/>
      <bottom/>
    </border>
    <border>
      <left/>
      <right/>
      <top style="medium"/>
      <bottom/>
    </border>
    <border>
      <left/>
      <right style="medium"/>
      <top style="medium"/>
      <bottom/>
    </border>
    <border>
      <left/>
      <right style="medium"/>
      <top/>
      <bottom/>
    </border>
    <border>
      <left style="thin"/>
      <right/>
      <top/>
      <bottom style="medium"/>
    </border>
    <border>
      <left/>
      <right/>
      <top/>
      <bottom style="medium"/>
    </border>
    <border>
      <left style="thin"/>
      <right/>
      <top style="thin"/>
      <bottom/>
    </border>
    <border>
      <left/>
      <right style="thin"/>
      <top/>
      <bottom style="medium"/>
    </border>
    <border>
      <left style="thin"/>
      <right/>
      <top style="thin"/>
      <bottom style="medium"/>
    </border>
    <border>
      <left style="medium"/>
      <right style="medium"/>
      <top/>
      <bottom/>
    </border>
    <border>
      <left style="medium"/>
      <right style="medium"/>
      <top/>
      <bottom style="medium"/>
    </border>
    <border>
      <left style="thin"/>
      <right/>
      <top/>
      <bottom style="thin"/>
    </border>
    <border>
      <left/>
      <right/>
      <top/>
      <bottom style="thin"/>
    </border>
    <border>
      <left style="thin"/>
      <right style="thin"/>
      <top/>
      <bottom style="thin"/>
    </border>
    <border>
      <left style="thin"/>
      <right style="thin"/>
      <top style="thin"/>
      <bottom style="medium"/>
    </border>
    <border>
      <left/>
      <right/>
      <top style="thin"/>
      <bottom/>
    </border>
    <border>
      <left style="thin"/>
      <right style="thin"/>
      <top/>
      <bottom/>
    </border>
    <border>
      <left style="double">
        <color indexed="8"/>
      </left>
      <right/>
      <top style="medium">
        <color indexed="8"/>
      </top>
      <bottom style="double">
        <color indexed="8"/>
      </bottom>
    </border>
    <border>
      <left style="thin"/>
      <right style="thin"/>
      <top style="medium">
        <color indexed="8"/>
      </top>
      <bottom style="double"/>
    </border>
    <border>
      <left style="thin"/>
      <right style="medium">
        <color indexed="8"/>
      </right>
      <top style="medium">
        <color indexed="8"/>
      </top>
      <bottom style="double"/>
    </border>
    <border>
      <left style="hair"/>
      <right style="hair"/>
      <top style="medium"/>
      <bottom/>
    </border>
    <border>
      <left style="hair"/>
      <right style="hair"/>
      <top/>
      <bottom/>
    </border>
    <border>
      <left style="hair"/>
      <right style="hair"/>
      <top/>
      <bottom style="medium"/>
    </border>
    <border>
      <left style="hair"/>
      <right style="medium"/>
      <top style="medium"/>
      <bottom/>
    </border>
    <border>
      <left style="hair"/>
      <right style="medium"/>
      <top/>
      <bottom/>
    </border>
    <border>
      <left style="hair"/>
      <right style="medium"/>
      <top/>
      <bottom style="medium"/>
    </border>
    <border>
      <left style="medium"/>
      <right style="hair"/>
      <top style="medium"/>
      <bottom/>
    </border>
    <border>
      <left style="medium"/>
      <right style="hair"/>
      <top/>
      <bottom/>
    </border>
    <border>
      <left style="medium"/>
      <right style="hair"/>
      <top/>
      <bottom style="medium"/>
    </border>
    <border>
      <left style="medium"/>
      <right/>
      <top style="medium"/>
      <bottom/>
    </border>
    <border>
      <left style="thin"/>
      <right style="medium"/>
      <top style="thin"/>
      <bottom/>
    </border>
    <border>
      <left style="thin"/>
      <right style="medium"/>
      <top/>
      <bottom style="medium"/>
    </border>
    <border>
      <left/>
      <right/>
      <top style="thin"/>
      <bottom style="medium"/>
    </border>
    <border>
      <left/>
      <right/>
      <top style="medium"/>
      <bottom style="medium"/>
    </border>
    <border>
      <left style="medium"/>
      <right style="thin"/>
      <top style="medium"/>
      <bottom style="medium"/>
    </border>
    <border>
      <left style="thin"/>
      <right style="medium"/>
      <top style="medium"/>
      <bottom style="medium"/>
    </border>
    <border>
      <left style="thin"/>
      <right style="medium"/>
      <top style="medium"/>
      <bottom style="thin"/>
    </border>
    <border>
      <left/>
      <right/>
      <top style="medium"/>
      <bottom style="thin"/>
    </border>
    <border>
      <left style="thin"/>
      <right style="medium"/>
      <top style="thin"/>
      <bottom style="medium"/>
    </border>
    <border>
      <left style="thin"/>
      <right/>
      <top style="hair"/>
      <bottom style="hair"/>
    </border>
    <border>
      <left/>
      <right style="thin"/>
      <top style="hair"/>
      <bottom style="hair"/>
    </border>
    <border>
      <left style="thin"/>
      <right/>
      <top style="hair"/>
      <bottom style="medium"/>
    </border>
    <border>
      <left/>
      <right style="thin"/>
      <top style="hair"/>
      <bottom style="medium"/>
    </border>
    <border>
      <left style="thin"/>
      <right/>
      <top style="medium"/>
      <bottom style="hair"/>
    </border>
    <border>
      <left/>
      <right style="thin"/>
      <top style="medium"/>
      <bottom style="hair"/>
    </border>
    <border>
      <left style="thin"/>
      <right/>
      <top style="hair"/>
      <bottom style="thin"/>
    </border>
    <border>
      <left/>
      <right style="thin"/>
      <top style="hair"/>
      <bottom style="thin"/>
    </border>
    <border>
      <left style="thin"/>
      <right/>
      <top style="thin"/>
      <bottom style="hair"/>
    </border>
    <border>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96" fillId="32" borderId="0" applyNumberFormat="0" applyBorder="0" applyAlignment="0" applyProtection="0"/>
  </cellStyleXfs>
  <cellXfs count="451">
    <xf numFmtId="0" fontId="0"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5" fillId="0" borderId="0" xfId="0" applyFont="1" applyAlignment="1">
      <alignment horizontal="justify"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Alignment="1">
      <alignment horizontal="left" vertical="center"/>
    </xf>
    <xf numFmtId="0" fontId="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6" fillId="0" borderId="0" xfId="0" applyFont="1" applyBorder="1" applyAlignment="1">
      <alignment horizontal="left" vertical="center"/>
    </xf>
    <xf numFmtId="20" fontId="6"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20" fontId="7"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97" fillId="0" borderId="0" xfId="0" applyFont="1" applyAlignment="1">
      <alignment horizontal="left" vertical="center"/>
    </xf>
    <xf numFmtId="0" fontId="1" fillId="0" borderId="0" xfId="0" applyFont="1" applyAlignment="1">
      <alignment horizontal="left"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Border="1" applyAlignment="1">
      <alignment horizontal="distributed" vertical="center"/>
    </xf>
    <xf numFmtId="0" fontId="102" fillId="0" borderId="0" xfId="0" applyFont="1" applyBorder="1" applyAlignment="1">
      <alignment horizontal="distributed" vertical="center"/>
    </xf>
    <xf numFmtId="0" fontId="100" fillId="0" borderId="0"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103" fillId="0" borderId="0" xfId="0" applyFont="1" applyAlignment="1">
      <alignment horizontal="left" vertical="center"/>
    </xf>
    <xf numFmtId="0" fontId="1" fillId="0" borderId="0" xfId="0" applyFont="1" applyAlignment="1">
      <alignment horizontal="left"/>
    </xf>
    <xf numFmtId="0" fontId="5" fillId="0" borderId="0" xfId="0" applyFont="1" applyBorder="1" applyAlignment="1">
      <alignment horizontal="left" vertical="top"/>
    </xf>
    <xf numFmtId="0" fontId="26" fillId="0" borderId="0" xfId="0" applyFont="1" applyAlignment="1">
      <alignment vertical="center"/>
    </xf>
    <xf numFmtId="0" fontId="10" fillId="0" borderId="0" xfId="0" applyFont="1" applyAlignment="1">
      <alignment vertical="center"/>
    </xf>
    <xf numFmtId="0" fontId="104" fillId="0" borderId="0" xfId="0" applyFont="1" applyAlignment="1">
      <alignment vertical="center" shrinkToFi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105" fillId="0" borderId="15" xfId="0" applyFont="1" applyBorder="1" applyAlignment="1">
      <alignment horizontal="center" vertical="center"/>
    </xf>
    <xf numFmtId="0" fontId="34" fillId="0" borderId="16" xfId="0" applyFont="1" applyBorder="1" applyAlignment="1">
      <alignment horizontal="center" vertical="center" shrinkToFit="1"/>
    </xf>
    <xf numFmtId="0" fontId="105" fillId="0" borderId="12" xfId="0" applyFont="1" applyBorder="1" applyAlignment="1">
      <alignment horizontal="center" vertical="center"/>
    </xf>
    <xf numFmtId="0" fontId="106" fillId="0" borderId="17" xfId="0" applyFont="1" applyBorder="1" applyAlignment="1">
      <alignment horizontal="center" vertical="center" shrinkToFit="1"/>
    </xf>
    <xf numFmtId="0" fontId="106" fillId="0" borderId="14" xfId="0" applyFont="1" applyBorder="1" applyAlignment="1">
      <alignment horizontal="center" vertical="center" shrinkToFit="1"/>
    </xf>
    <xf numFmtId="0" fontId="34" fillId="0" borderId="17" xfId="0" applyFont="1" applyBorder="1" applyAlignment="1">
      <alignment horizontal="center" vertical="center" shrinkToFit="1"/>
    </xf>
    <xf numFmtId="0" fontId="107" fillId="0" borderId="16" xfId="0" applyFont="1" applyFill="1" applyBorder="1" applyAlignment="1">
      <alignment horizontal="center" vertical="center"/>
    </xf>
    <xf numFmtId="0" fontId="106" fillId="0" borderId="16" xfId="0" applyFont="1" applyBorder="1" applyAlignment="1">
      <alignment horizontal="center" vertical="center" shrinkToFit="1"/>
    </xf>
    <xf numFmtId="0" fontId="107" fillId="0" borderId="17" xfId="0" applyFont="1" applyFill="1" applyBorder="1" applyAlignment="1">
      <alignment horizontal="center" vertical="center"/>
    </xf>
    <xf numFmtId="0" fontId="107" fillId="0" borderId="18" xfId="0" applyFont="1" applyFill="1" applyBorder="1" applyAlignment="1">
      <alignment horizontal="center" vertical="center"/>
    </xf>
    <xf numFmtId="0" fontId="30" fillId="0" borderId="0" xfId="0" applyFont="1" applyBorder="1" applyAlignment="1">
      <alignment horizontal="center" vertical="center" textRotation="255"/>
    </xf>
    <xf numFmtId="0" fontId="105" fillId="0" borderId="0" xfId="0" applyFont="1" applyBorder="1" applyAlignment="1">
      <alignment horizontal="center" vertical="center"/>
    </xf>
    <xf numFmtId="0" fontId="32" fillId="0" borderId="0" xfId="0" applyFont="1" applyBorder="1" applyAlignment="1">
      <alignment horizontal="center" vertical="center" wrapText="1"/>
    </xf>
    <xf numFmtId="0" fontId="106" fillId="0" borderId="0" xfId="0" applyFont="1" applyBorder="1" applyAlignment="1">
      <alignment horizontal="center" vertical="center"/>
    </xf>
    <xf numFmtId="0" fontId="34" fillId="0" borderId="0" xfId="0" applyFont="1" applyBorder="1" applyAlignment="1">
      <alignment horizontal="center" vertical="center" shrinkToFit="1"/>
    </xf>
    <xf numFmtId="0" fontId="108" fillId="0" borderId="0" xfId="0" applyFont="1" applyBorder="1" applyAlignment="1">
      <alignment horizontal="center" vertical="center" shrinkToFit="1"/>
    </xf>
    <xf numFmtId="0" fontId="39" fillId="0" borderId="0" xfId="0" applyFont="1" applyBorder="1" applyAlignment="1">
      <alignment horizontal="left" vertical="center" wrapText="1"/>
    </xf>
    <xf numFmtId="0" fontId="40" fillId="0" borderId="0" xfId="0" applyFont="1" applyAlignment="1">
      <alignment horizontal="left"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12"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22" fillId="0" borderId="0" xfId="0" applyFont="1" applyAlignment="1">
      <alignment horizontal="right" vertical="center"/>
    </xf>
    <xf numFmtId="0" fontId="5" fillId="0" borderId="0" xfId="0" applyFont="1" applyAlignment="1">
      <alignment horizontal="left" vertical="center"/>
    </xf>
    <xf numFmtId="0" fontId="2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1" fillId="0" borderId="0" xfId="0" applyFont="1" applyAlignment="1">
      <alignment vertical="top"/>
    </xf>
    <xf numFmtId="0" fontId="38" fillId="0" borderId="0" xfId="0" applyFont="1" applyAlignment="1">
      <alignment vertical="center"/>
    </xf>
    <xf numFmtId="0" fontId="47" fillId="0" borderId="0" xfId="0" applyFont="1" applyBorder="1" applyAlignment="1">
      <alignment horizontal="left"/>
    </xf>
    <xf numFmtId="0" fontId="38" fillId="0" borderId="0" xfId="0" applyFont="1" applyAlignment="1">
      <alignment horizontal="center" vertical="center"/>
    </xf>
    <xf numFmtId="0" fontId="38" fillId="0" borderId="0" xfId="0" applyFont="1" applyBorder="1" applyAlignment="1">
      <alignment vertical="center"/>
    </xf>
    <xf numFmtId="0" fontId="1" fillId="0" borderId="0" xfId="0" applyFont="1" applyAlignment="1">
      <alignment/>
    </xf>
    <xf numFmtId="0" fontId="5" fillId="0" borderId="0" xfId="0" applyFont="1" applyAlignment="1">
      <alignment vertical="center"/>
    </xf>
    <xf numFmtId="0" fontId="109" fillId="0" borderId="0" xfId="0" applyFont="1" applyAlignment="1">
      <alignment vertical="center"/>
    </xf>
    <xf numFmtId="0" fontId="1" fillId="0" borderId="0"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left" vertical="center" shrinkToFit="1"/>
    </xf>
    <xf numFmtId="0" fontId="5" fillId="0" borderId="21" xfId="0" applyFont="1" applyBorder="1" applyAlignment="1">
      <alignment horizontal="left" vertical="top"/>
    </xf>
    <xf numFmtId="0" fontId="38" fillId="0" borderId="22" xfId="0" applyFont="1" applyBorder="1" applyAlignment="1">
      <alignment vertical="center"/>
    </xf>
    <xf numFmtId="0" fontId="5" fillId="0" borderId="23" xfId="0" applyFont="1" applyBorder="1" applyAlignment="1">
      <alignment horizontal="left" vertical="center"/>
    </xf>
    <xf numFmtId="20" fontId="52" fillId="0" borderId="24" xfId="0" applyNumberFormat="1" applyFont="1" applyBorder="1" applyAlignment="1">
      <alignment horizontal="right" vertical="center"/>
    </xf>
    <xf numFmtId="0" fontId="1" fillId="0" borderId="24" xfId="0" applyFont="1" applyBorder="1" applyAlignment="1">
      <alignment horizontal="left" vertical="center"/>
    </xf>
    <xf numFmtId="0" fontId="1" fillId="0" borderId="24" xfId="0" applyFont="1" applyBorder="1" applyAlignment="1">
      <alignment vertical="center" shrinkToFit="1"/>
    </xf>
    <xf numFmtId="0" fontId="1" fillId="0" borderId="24" xfId="0" applyFont="1" applyBorder="1" applyAlignment="1">
      <alignment horizontal="center" vertical="center"/>
    </xf>
    <xf numFmtId="20" fontId="1" fillId="0" borderId="24" xfId="0" applyNumberFormat="1" applyFont="1" applyBorder="1" applyAlignment="1">
      <alignment horizontal="right" vertical="center"/>
    </xf>
    <xf numFmtId="20" fontId="1" fillId="0" borderId="0" xfId="0" applyNumberFormat="1" applyFont="1" applyBorder="1" applyAlignment="1">
      <alignment vertical="center"/>
    </xf>
    <xf numFmtId="20" fontId="1" fillId="0" borderId="0" xfId="0" applyNumberFormat="1" applyFont="1" applyBorder="1" applyAlignment="1">
      <alignment horizontal="right" vertical="center"/>
    </xf>
    <xf numFmtId="0" fontId="1" fillId="0" borderId="25" xfId="0" applyFont="1" applyBorder="1" applyAlignment="1">
      <alignment vertical="center"/>
    </xf>
    <xf numFmtId="0" fontId="5" fillId="0" borderId="26" xfId="0" applyFont="1" applyBorder="1" applyAlignment="1">
      <alignment horizontal="left" vertical="center"/>
    </xf>
    <xf numFmtId="20" fontId="52" fillId="0" borderId="0" xfId="0" applyNumberFormat="1" applyFont="1" applyBorder="1" applyAlignment="1">
      <alignment horizontal="right" vertical="center"/>
    </xf>
    <xf numFmtId="0" fontId="1" fillId="0" borderId="0" xfId="0" applyFont="1" applyBorder="1" applyAlignment="1">
      <alignment vertical="center" shrinkToFit="1"/>
    </xf>
    <xf numFmtId="0" fontId="1" fillId="0" borderId="0" xfId="0" applyFont="1" applyBorder="1" applyAlignment="1">
      <alignment horizontal="center" vertical="center"/>
    </xf>
    <xf numFmtId="0" fontId="5" fillId="0" borderId="26" xfId="0" applyFont="1" applyBorder="1" applyAlignment="1">
      <alignment horizontal="center" vertical="center"/>
    </xf>
    <xf numFmtId="56" fontId="5" fillId="0" borderId="26" xfId="0" applyNumberFormat="1" applyFont="1" applyBorder="1" applyAlignment="1">
      <alignment horizontal="center" vertical="center"/>
    </xf>
    <xf numFmtId="0" fontId="1" fillId="0" borderId="0" xfId="0" applyFont="1" applyBorder="1" applyAlignment="1">
      <alignment horizontal="left" vertical="center" shrinkToFit="1"/>
    </xf>
    <xf numFmtId="0" fontId="52" fillId="0" borderId="0" xfId="0" applyFont="1" applyBorder="1" applyAlignment="1">
      <alignment horizontal="left" vertical="center"/>
    </xf>
    <xf numFmtId="0" fontId="107" fillId="0" borderId="0" xfId="0" applyFont="1" applyBorder="1" applyAlignment="1">
      <alignment vertical="center"/>
    </xf>
    <xf numFmtId="0" fontId="5" fillId="0" borderId="21" xfId="0" applyFont="1" applyBorder="1" applyAlignment="1">
      <alignment horizontal="left" vertical="center"/>
    </xf>
    <xf numFmtId="20" fontId="52" fillId="0" borderId="27" xfId="0" applyNumberFormat="1" applyFont="1" applyBorder="1" applyAlignment="1">
      <alignment horizontal="right" vertical="center"/>
    </xf>
    <xf numFmtId="0" fontId="1" fillId="0" borderId="28" xfId="0" applyFont="1" applyBorder="1" applyAlignment="1">
      <alignment vertical="center"/>
    </xf>
    <xf numFmtId="0" fontId="1" fillId="0" borderId="28" xfId="0" applyFont="1" applyBorder="1" applyAlignment="1">
      <alignment vertical="center" shrinkToFit="1"/>
    </xf>
    <xf numFmtId="0" fontId="1" fillId="0" borderId="28" xfId="0" applyFont="1" applyBorder="1" applyAlignment="1">
      <alignment horizontal="center" vertical="center"/>
    </xf>
    <xf numFmtId="20" fontId="1" fillId="0" borderId="28" xfId="0" applyNumberFormat="1" applyFont="1" applyBorder="1" applyAlignment="1">
      <alignment horizontal="right" vertical="center"/>
    </xf>
    <xf numFmtId="20" fontId="1" fillId="0" borderId="28" xfId="0" applyNumberFormat="1" applyFont="1" applyBorder="1" applyAlignment="1">
      <alignment vertical="center"/>
    </xf>
    <xf numFmtId="0" fontId="1" fillId="0" borderId="29"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5" fillId="0" borderId="0"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1" fillId="0" borderId="30" xfId="0" applyFont="1" applyBorder="1" applyAlignment="1">
      <alignment vertical="center"/>
    </xf>
    <xf numFmtId="0" fontId="107" fillId="0" borderId="30" xfId="0" applyFont="1" applyBorder="1" applyAlignment="1">
      <alignment vertical="center"/>
    </xf>
    <xf numFmtId="0" fontId="110" fillId="0" borderId="0" xfId="0" applyFont="1" applyAlignment="1">
      <alignment horizontal="left" vertical="center"/>
    </xf>
    <xf numFmtId="0" fontId="8" fillId="0" borderId="0" xfId="0" applyFont="1" applyAlignment="1">
      <alignment vertical="center"/>
    </xf>
    <xf numFmtId="0" fontId="48" fillId="0" borderId="0" xfId="0" applyFont="1" applyBorder="1" applyAlignment="1">
      <alignment vertical="center"/>
    </xf>
    <xf numFmtId="56" fontId="5" fillId="0" borderId="26" xfId="0" applyNumberFormat="1" applyFont="1" applyBorder="1" applyAlignment="1" quotePrefix="1">
      <alignment horizontal="center" vertical="center"/>
    </xf>
    <xf numFmtId="0" fontId="111" fillId="0" borderId="0" xfId="0" applyFont="1" applyAlignment="1">
      <alignment horizontal="center" vertical="center"/>
    </xf>
    <xf numFmtId="0" fontId="111" fillId="0" borderId="19" xfId="0" applyFont="1" applyBorder="1" applyAlignment="1">
      <alignment horizontal="center" vertical="center"/>
    </xf>
    <xf numFmtId="0" fontId="111" fillId="0" borderId="11" xfId="0" applyFont="1" applyBorder="1" applyAlignment="1">
      <alignment horizontal="center" vertical="center"/>
    </xf>
    <xf numFmtId="0" fontId="111" fillId="0" borderId="35" xfId="0" applyFont="1" applyBorder="1" applyAlignment="1">
      <alignment horizontal="center" vertical="center" wrapText="1"/>
    </xf>
    <xf numFmtId="0" fontId="111" fillId="0" borderId="36" xfId="0" applyFont="1" applyBorder="1" applyAlignment="1">
      <alignment horizontal="center" vertical="center"/>
    </xf>
    <xf numFmtId="0" fontId="111" fillId="0" borderId="37" xfId="0" applyFont="1" applyBorder="1" applyAlignment="1">
      <alignment horizontal="center" vertical="center" wrapText="1"/>
    </xf>
    <xf numFmtId="0" fontId="111" fillId="0" borderId="37" xfId="0" applyFont="1" applyBorder="1" applyAlignment="1">
      <alignment horizontal="center" vertical="center"/>
    </xf>
    <xf numFmtId="0" fontId="111" fillId="0" borderId="38" xfId="0" applyFont="1" applyBorder="1" applyAlignment="1">
      <alignment horizontal="center" vertical="center"/>
    </xf>
    <xf numFmtId="0" fontId="111" fillId="0" borderId="39" xfId="0" applyFont="1" applyBorder="1" applyAlignment="1">
      <alignment horizontal="center" vertical="center"/>
    </xf>
    <xf numFmtId="0" fontId="111" fillId="0" borderId="40" xfId="0" applyFont="1" applyBorder="1" applyAlignment="1">
      <alignment horizontal="center" vertical="center"/>
    </xf>
    <xf numFmtId="0" fontId="111" fillId="0" borderId="41" xfId="0" applyFont="1" applyBorder="1" applyAlignment="1">
      <alignment horizontal="center" vertical="center"/>
    </xf>
    <xf numFmtId="0" fontId="111" fillId="0" borderId="42" xfId="0" applyFont="1" applyBorder="1" applyAlignment="1">
      <alignment horizontal="center" vertical="center"/>
    </xf>
    <xf numFmtId="0" fontId="111" fillId="12" borderId="43" xfId="0" applyFont="1" applyFill="1" applyBorder="1" applyAlignment="1">
      <alignment vertical="center"/>
    </xf>
    <xf numFmtId="0" fontId="111" fillId="12" borderId="44" xfId="0" applyFont="1" applyFill="1" applyBorder="1" applyAlignment="1">
      <alignment vertical="center"/>
    </xf>
    <xf numFmtId="0" fontId="111" fillId="12" borderId="45" xfId="0" applyFont="1" applyFill="1" applyBorder="1" applyAlignment="1">
      <alignment vertical="center"/>
    </xf>
    <xf numFmtId="0" fontId="111" fillId="12" borderId="46" xfId="0" applyFont="1" applyFill="1" applyBorder="1" applyAlignment="1">
      <alignment vertical="center"/>
    </xf>
    <xf numFmtId="0" fontId="112" fillId="0" borderId="0" xfId="0" applyFont="1" applyAlignment="1">
      <alignment horizontal="center" vertical="center"/>
    </xf>
    <xf numFmtId="0" fontId="113" fillId="0" borderId="0" xfId="0" applyFont="1" applyAlignment="1">
      <alignment horizontal="left" vertical="center"/>
    </xf>
    <xf numFmtId="0" fontId="114" fillId="12" borderId="10" xfId="0" applyFont="1" applyFill="1" applyBorder="1" applyAlignment="1">
      <alignment horizontal="center" vertical="center"/>
    </xf>
    <xf numFmtId="0" fontId="114" fillId="12" borderId="47" xfId="0" applyFont="1" applyFill="1" applyBorder="1" applyAlignment="1">
      <alignment horizontal="center" vertical="center"/>
    </xf>
    <xf numFmtId="0" fontId="115" fillId="0" borderId="48" xfId="0" applyFont="1" applyBorder="1" applyAlignment="1">
      <alignment horizontal="center" vertical="center"/>
    </xf>
    <xf numFmtId="0" fontId="116" fillId="0" borderId="0" xfId="0" applyFont="1" applyAlignment="1">
      <alignment horizontal="center" vertical="center"/>
    </xf>
    <xf numFmtId="0" fontId="111" fillId="0" borderId="49" xfId="0" applyFont="1" applyBorder="1" applyAlignment="1">
      <alignment horizontal="center" vertical="center"/>
    </xf>
    <xf numFmtId="0" fontId="111" fillId="0" borderId="50" xfId="0" applyFont="1" applyBorder="1" applyAlignment="1">
      <alignment horizontal="center" vertical="center"/>
    </xf>
    <xf numFmtId="0" fontId="117" fillId="0" borderId="51" xfId="0" applyFont="1" applyBorder="1" applyAlignment="1">
      <alignment horizontal="center" vertical="center"/>
    </xf>
    <xf numFmtId="0" fontId="111" fillId="0" borderId="52" xfId="0" applyFont="1" applyBorder="1" applyAlignment="1">
      <alignment horizontal="center" vertical="center"/>
    </xf>
    <xf numFmtId="0" fontId="117" fillId="0" borderId="53" xfId="0" applyFont="1" applyBorder="1" applyAlignment="1">
      <alignment horizontal="center" vertical="center"/>
    </xf>
    <xf numFmtId="0" fontId="111" fillId="0" borderId="54" xfId="0" applyFont="1" applyBorder="1" applyAlignment="1">
      <alignment horizontal="center" vertical="center"/>
    </xf>
    <xf numFmtId="0" fontId="117" fillId="0" borderId="55" xfId="0" applyFont="1" applyBorder="1" applyAlignment="1">
      <alignment horizontal="center" vertical="center"/>
    </xf>
    <xf numFmtId="0" fontId="111" fillId="0" borderId="56" xfId="0" applyFont="1" applyBorder="1" applyAlignment="1">
      <alignment horizontal="center" vertical="center"/>
    </xf>
    <xf numFmtId="0" fontId="117" fillId="0" borderId="57" xfId="0" applyFont="1" applyBorder="1" applyAlignment="1">
      <alignment horizontal="center" vertical="center"/>
    </xf>
    <xf numFmtId="0" fontId="111" fillId="0" borderId="58" xfId="0" applyFont="1" applyBorder="1" applyAlignment="1">
      <alignment horizontal="center" vertical="center"/>
    </xf>
    <xf numFmtId="0" fontId="117" fillId="0" borderId="59" xfId="0" applyFont="1" applyBorder="1" applyAlignment="1">
      <alignment horizontal="center" vertical="center"/>
    </xf>
    <xf numFmtId="0" fontId="111" fillId="0" borderId="60" xfId="0" applyFont="1" applyBorder="1" applyAlignment="1">
      <alignment horizontal="center" vertical="center"/>
    </xf>
    <xf numFmtId="0" fontId="118" fillId="0" borderId="0" xfId="0" applyFont="1" applyAlignment="1">
      <alignment vertical="center"/>
    </xf>
    <xf numFmtId="0" fontId="119" fillId="0" borderId="0" xfId="0" applyFont="1" applyAlignment="1">
      <alignment vertical="center"/>
    </xf>
    <xf numFmtId="0" fontId="120" fillId="0" borderId="19" xfId="0" applyFont="1" applyBorder="1" applyAlignment="1">
      <alignment horizontal="center" vertical="center"/>
    </xf>
    <xf numFmtId="0" fontId="120" fillId="0" borderId="20" xfId="0" applyFont="1" applyBorder="1" applyAlignment="1">
      <alignment horizontal="center" vertical="center"/>
    </xf>
    <xf numFmtId="0" fontId="120" fillId="0" borderId="61" xfId="0" applyFont="1" applyBorder="1" applyAlignment="1">
      <alignment horizontal="center" vertical="center"/>
    </xf>
    <xf numFmtId="0" fontId="120" fillId="0" borderId="62" xfId="0" applyFont="1" applyBorder="1" applyAlignment="1">
      <alignment horizontal="center" vertical="center"/>
    </xf>
    <xf numFmtId="0" fontId="120" fillId="0" borderId="63" xfId="0" applyFont="1" applyBorder="1" applyAlignment="1">
      <alignment horizontal="center" vertical="center"/>
    </xf>
    <xf numFmtId="0" fontId="121" fillId="0" borderId="0" xfId="0" applyFont="1" applyAlignment="1">
      <alignment vertical="center"/>
    </xf>
    <xf numFmtId="0" fontId="120" fillId="0" borderId="64" xfId="0" applyFont="1" applyBorder="1" applyAlignment="1">
      <alignment horizontal="center" vertical="center"/>
    </xf>
    <xf numFmtId="0" fontId="61" fillId="0" borderId="0" xfId="0" applyFont="1" applyAlignment="1">
      <alignment horizontal="center" vertical="center"/>
    </xf>
    <xf numFmtId="0" fontId="111" fillId="0" borderId="65" xfId="0" applyFont="1" applyBorder="1" applyAlignment="1">
      <alignment horizontal="center" vertical="center"/>
    </xf>
    <xf numFmtId="0" fontId="12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14" fillId="0" borderId="0" xfId="0" applyFont="1" applyFill="1" applyBorder="1" applyAlignment="1">
      <alignment horizontal="center" vertical="center"/>
    </xf>
    <xf numFmtId="0" fontId="111" fillId="0" borderId="0" xfId="0" applyFont="1" applyFill="1" applyBorder="1" applyAlignment="1">
      <alignment vertical="center"/>
    </xf>
    <xf numFmtId="0" fontId="122" fillId="0" borderId="0" xfId="0" applyFont="1" applyAlignment="1">
      <alignment vertical="center"/>
    </xf>
    <xf numFmtId="0" fontId="111" fillId="33" borderId="66" xfId="0" applyFont="1" applyFill="1" applyBorder="1" applyAlignment="1" applyProtection="1">
      <alignment horizontal="center" vertical="center"/>
      <protection locked="0"/>
    </xf>
    <xf numFmtId="0" fontId="111" fillId="33" borderId="38" xfId="0" applyFont="1" applyFill="1" applyBorder="1" applyAlignment="1" applyProtection="1">
      <alignment horizontal="center" vertical="center"/>
      <protection locked="0"/>
    </xf>
    <xf numFmtId="0" fontId="111" fillId="33" borderId="67" xfId="0" applyFont="1" applyFill="1" applyBorder="1" applyAlignment="1" applyProtection="1">
      <alignment horizontal="center" vertical="center"/>
      <protection locked="0"/>
    </xf>
    <xf numFmtId="0" fontId="111" fillId="33" borderId="39" xfId="0" applyFont="1" applyFill="1" applyBorder="1" applyAlignment="1" applyProtection="1">
      <alignment horizontal="center" vertical="center"/>
      <protection locked="0"/>
    </xf>
    <xf numFmtId="0" fontId="111" fillId="33" borderId="68" xfId="0" applyFont="1" applyFill="1" applyBorder="1" applyAlignment="1" applyProtection="1">
      <alignment horizontal="center" vertical="center"/>
      <protection locked="0"/>
    </xf>
    <xf numFmtId="0" fontId="111" fillId="33" borderId="41" xfId="0" applyFont="1" applyFill="1" applyBorder="1" applyAlignment="1" applyProtection="1">
      <alignment horizontal="center" vertical="center"/>
      <protection locked="0"/>
    </xf>
    <xf numFmtId="0" fontId="111" fillId="33" borderId="69" xfId="0" applyFont="1" applyFill="1" applyBorder="1" applyAlignment="1" applyProtection="1">
      <alignment horizontal="center" vertical="center"/>
      <protection locked="0"/>
    </xf>
    <xf numFmtId="0" fontId="111" fillId="33" borderId="40" xfId="0" applyFont="1" applyFill="1" applyBorder="1" applyAlignment="1" applyProtection="1">
      <alignment horizontal="center" vertical="center"/>
      <protection locked="0"/>
    </xf>
    <xf numFmtId="0" fontId="111" fillId="33" borderId="70" xfId="0" applyFont="1" applyFill="1" applyBorder="1" applyAlignment="1" applyProtection="1">
      <alignment horizontal="center" vertical="center"/>
      <protection locked="0"/>
    </xf>
    <xf numFmtId="0" fontId="111" fillId="33" borderId="42" xfId="0" applyFont="1" applyFill="1" applyBorder="1" applyAlignment="1" applyProtection="1">
      <alignment horizontal="center" vertical="center"/>
      <protection locked="0"/>
    </xf>
    <xf numFmtId="0" fontId="111" fillId="33" borderId="43" xfId="0" applyFont="1" applyFill="1" applyBorder="1" applyAlignment="1" applyProtection="1">
      <alignment horizontal="center" vertical="center"/>
      <protection locked="0"/>
    </xf>
    <xf numFmtId="0" fontId="111" fillId="33" borderId="44" xfId="0" applyFont="1" applyFill="1" applyBorder="1" applyAlignment="1" applyProtection="1">
      <alignment horizontal="center" vertical="center"/>
      <protection locked="0"/>
    </xf>
    <xf numFmtId="0" fontId="111" fillId="33" borderId="45" xfId="0" applyFont="1" applyFill="1" applyBorder="1" applyAlignment="1" applyProtection="1">
      <alignment horizontal="center" vertical="center"/>
      <protection locked="0"/>
    </xf>
    <xf numFmtId="0" fontId="111" fillId="33" borderId="71" xfId="0" applyFont="1" applyFill="1" applyBorder="1" applyAlignment="1" applyProtection="1">
      <alignment horizontal="center" vertical="center"/>
      <protection locked="0"/>
    </xf>
    <xf numFmtId="0" fontId="111" fillId="33" borderId="72" xfId="0" applyFont="1" applyFill="1" applyBorder="1" applyAlignment="1" applyProtection="1">
      <alignment horizontal="center" vertical="center"/>
      <protection locked="0"/>
    </xf>
    <xf numFmtId="0" fontId="115" fillId="33" borderId="48" xfId="0" applyFont="1" applyFill="1" applyBorder="1" applyAlignment="1" applyProtection="1">
      <alignment horizontal="center" vertical="center"/>
      <protection locked="0"/>
    </xf>
    <xf numFmtId="0" fontId="115" fillId="33" borderId="73" xfId="0" applyFont="1" applyFill="1" applyBorder="1" applyAlignment="1" applyProtection="1">
      <alignment horizontal="center" vertical="center"/>
      <protection locked="0"/>
    </xf>
    <xf numFmtId="0" fontId="123" fillId="0" borderId="0" xfId="0" applyFont="1" applyAlignment="1">
      <alignment horizontal="right" vertical="center"/>
    </xf>
    <xf numFmtId="0" fontId="123" fillId="0" borderId="0" xfId="0" applyFont="1" applyAlignment="1">
      <alignment vertical="center"/>
    </xf>
    <xf numFmtId="0" fontId="22" fillId="0" borderId="0" xfId="0" applyFont="1" applyAlignment="1">
      <alignment horizontal="left" vertical="center" shrinkToFit="1"/>
    </xf>
    <xf numFmtId="0" fontId="124" fillId="0" borderId="0" xfId="0" applyFont="1" applyAlignment="1">
      <alignment horizontal="left" vertical="center"/>
    </xf>
    <xf numFmtId="0" fontId="125" fillId="0" borderId="0" xfId="0" applyFont="1" applyAlignment="1">
      <alignment horizontal="left" vertical="center"/>
    </xf>
    <xf numFmtId="0" fontId="47" fillId="0" borderId="0" xfId="0" applyFont="1" applyAlignment="1">
      <alignment horizontal="left" vertical="center" shrinkToFit="1"/>
    </xf>
    <xf numFmtId="0" fontId="111" fillId="0" borderId="19" xfId="0" applyFont="1" applyBorder="1" applyAlignment="1">
      <alignment horizontal="center" vertical="center"/>
    </xf>
    <xf numFmtId="0" fontId="111" fillId="0" borderId="74" xfId="0" applyFont="1" applyBorder="1" applyAlignment="1">
      <alignment horizontal="center" vertical="center"/>
    </xf>
    <xf numFmtId="0" fontId="111" fillId="0" borderId="75" xfId="0" applyFont="1" applyBorder="1" applyAlignment="1">
      <alignment horizontal="center" vertical="center"/>
    </xf>
    <xf numFmtId="0" fontId="117" fillId="0" borderId="76" xfId="0" applyFont="1" applyBorder="1" applyAlignment="1">
      <alignment horizontal="center" vertical="center"/>
    </xf>
    <xf numFmtId="0" fontId="111" fillId="0" borderId="77" xfId="0" applyFont="1" applyBorder="1" applyAlignment="1">
      <alignment horizontal="center" vertical="center"/>
    </xf>
    <xf numFmtId="0" fontId="111" fillId="0" borderId="75" xfId="0" applyFont="1" applyBorder="1" applyAlignment="1">
      <alignment horizontal="center" vertical="center"/>
    </xf>
    <xf numFmtId="0" fontId="115" fillId="33" borderId="78" xfId="0" applyFont="1" applyFill="1" applyBorder="1" applyAlignment="1" applyProtection="1">
      <alignment horizontal="center" vertical="center"/>
      <protection locked="0"/>
    </xf>
    <xf numFmtId="0" fontId="13" fillId="0" borderId="79" xfId="0" applyFont="1" applyBorder="1" applyAlignment="1">
      <alignment horizontal="left" vertical="center"/>
    </xf>
    <xf numFmtId="0" fontId="13" fillId="0" borderId="0" xfId="0" applyFont="1" applyBorder="1" applyAlignment="1">
      <alignment horizontal="left" vertical="center"/>
    </xf>
    <xf numFmtId="0" fontId="13" fillId="0" borderId="80" xfId="0" applyFont="1" applyBorder="1" applyAlignment="1">
      <alignment horizontal="left" vertical="center"/>
    </xf>
    <xf numFmtId="0" fontId="126" fillId="0" borderId="81" xfId="0" applyFont="1" applyBorder="1" applyAlignment="1">
      <alignment horizontal="left" vertical="center"/>
    </xf>
    <xf numFmtId="0" fontId="126" fillId="0" borderId="82" xfId="0" applyFont="1" applyBorder="1" applyAlignment="1">
      <alignment horizontal="left" vertical="center"/>
    </xf>
    <xf numFmtId="0" fontId="126" fillId="0" borderId="83" xfId="0" applyFont="1" applyBorder="1" applyAlignment="1">
      <alignment horizontal="left" vertical="center"/>
    </xf>
    <xf numFmtId="0" fontId="13" fillId="0" borderId="84" xfId="0" applyFont="1" applyBorder="1" applyAlignment="1">
      <alignment horizontal="left" vertical="center"/>
    </xf>
    <xf numFmtId="0" fontId="13" fillId="0" borderId="24" xfId="0" applyFont="1" applyBorder="1" applyAlignment="1">
      <alignment horizontal="left" vertical="center"/>
    </xf>
    <xf numFmtId="0" fontId="13" fillId="0" borderId="85" xfId="0" applyFont="1" applyBorder="1" applyAlignment="1">
      <alignment horizontal="left" vertical="center"/>
    </xf>
    <xf numFmtId="0" fontId="3" fillId="0" borderId="0" xfId="0" applyFont="1" applyBorder="1" applyAlignment="1">
      <alignment horizontal="left" vertical="top"/>
    </xf>
    <xf numFmtId="0" fontId="127" fillId="0" borderId="0" xfId="0" applyFont="1" applyAlignment="1">
      <alignment horizontal="center" vertical="center"/>
    </xf>
    <xf numFmtId="0" fontId="128" fillId="0" borderId="86" xfId="0" applyFont="1" applyBorder="1" applyAlignment="1">
      <alignment horizontal="center" vertical="center" shrinkToFit="1"/>
    </xf>
    <xf numFmtId="0" fontId="128" fillId="0" borderId="87" xfId="0" applyFont="1" applyBorder="1" applyAlignment="1">
      <alignment horizontal="center" vertical="center" shrinkToFit="1"/>
    </xf>
    <xf numFmtId="0" fontId="128" fillId="0" borderId="88" xfId="0" applyFont="1" applyBorder="1" applyAlignment="1">
      <alignment horizontal="center" vertical="center" shrinkToFit="1"/>
    </xf>
    <xf numFmtId="0" fontId="128" fillId="0" borderId="89" xfId="0" applyFont="1" applyBorder="1" applyAlignment="1">
      <alignment horizontal="center" vertical="center" shrinkToFit="1"/>
    </xf>
    <xf numFmtId="0" fontId="128" fillId="0" borderId="90" xfId="0" applyFont="1" applyBorder="1" applyAlignment="1">
      <alignment horizontal="center" vertical="center" shrinkToFit="1"/>
    </xf>
    <xf numFmtId="0" fontId="128" fillId="0" borderId="91" xfId="0" applyFont="1" applyBorder="1" applyAlignment="1">
      <alignment horizontal="center" vertical="center" shrinkToFit="1"/>
    </xf>
    <xf numFmtId="0" fontId="102" fillId="0" borderId="92" xfId="0" applyFont="1" applyBorder="1" applyAlignment="1">
      <alignment horizontal="distributed" vertical="center"/>
    </xf>
    <xf numFmtId="0" fontId="102" fillId="0" borderId="93" xfId="0" applyFont="1" applyBorder="1" applyAlignment="1">
      <alignment horizontal="distributed" vertical="center"/>
    </xf>
    <xf numFmtId="0" fontId="102" fillId="0" borderId="94" xfId="0" applyFont="1" applyBorder="1" applyAlignment="1">
      <alignment horizontal="distributed" vertical="center"/>
    </xf>
    <xf numFmtId="0" fontId="22" fillId="0" borderId="0" xfId="0" applyFont="1" applyAlignment="1">
      <alignment horizontal="left" vertical="center" shrinkToFit="1"/>
    </xf>
    <xf numFmtId="0" fontId="43" fillId="0" borderId="0" xfId="0" applyFont="1" applyAlignment="1">
      <alignment horizontal="left" vertical="center"/>
    </xf>
    <xf numFmtId="0" fontId="43" fillId="0" borderId="0" xfId="0" applyFont="1" applyAlignment="1">
      <alignment horizontal="left" vertical="center" shrinkToFit="1"/>
    </xf>
    <xf numFmtId="0" fontId="30" fillId="0" borderId="66"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9" xfId="0" applyFont="1" applyBorder="1" applyAlignment="1">
      <alignment horizontal="center" vertical="center" wrapText="1"/>
    </xf>
    <xf numFmtId="0" fontId="41" fillId="0" borderId="15" xfId="0" applyFont="1" applyBorder="1" applyAlignment="1">
      <alignment horizontal="center" vertical="center"/>
    </xf>
    <xf numFmtId="0" fontId="41" fillId="0" borderId="95" xfId="0" applyFont="1" applyBorder="1" applyAlignment="1">
      <alignment horizontal="center" vertical="center"/>
    </xf>
    <xf numFmtId="0" fontId="129" fillId="0" borderId="96" xfId="0" applyFont="1" applyFill="1" applyBorder="1" applyAlignment="1">
      <alignment horizontal="left" vertical="center" wrapText="1"/>
    </xf>
    <xf numFmtId="0" fontId="129" fillId="0" borderId="97" xfId="0" applyFont="1" applyFill="1" applyBorder="1" applyAlignment="1">
      <alignment horizontal="left" vertical="center" wrapText="1"/>
    </xf>
    <xf numFmtId="0" fontId="129" fillId="0" borderId="98" xfId="0" applyFont="1" applyFill="1" applyBorder="1" applyAlignment="1">
      <alignment horizontal="left" vertical="center" wrapText="1"/>
    </xf>
    <xf numFmtId="0" fontId="129" fillId="0" borderId="99" xfId="0" applyFont="1" applyFill="1" applyBorder="1" applyAlignment="1">
      <alignment horizontal="left" vertical="center" wrapText="1"/>
    </xf>
    <xf numFmtId="0" fontId="107" fillId="0" borderId="96" xfId="0" applyFont="1" applyFill="1" applyBorder="1" applyAlignment="1">
      <alignment horizontal="left" vertical="center" wrapText="1"/>
    </xf>
    <xf numFmtId="0" fontId="107" fillId="0" borderId="100" xfId="0" applyFont="1" applyFill="1" applyBorder="1" applyAlignment="1">
      <alignment horizontal="left" vertical="center" wrapText="1"/>
    </xf>
    <xf numFmtId="0" fontId="107" fillId="0" borderId="101" xfId="0" applyFont="1" applyFill="1" applyBorder="1" applyAlignment="1">
      <alignment horizontal="left" vertical="center" wrapText="1"/>
    </xf>
    <xf numFmtId="0" fontId="107" fillId="0" borderId="98"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7" fillId="0" borderId="102"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4" xfId="0" applyFont="1" applyFill="1" applyBorder="1" applyAlignment="1">
      <alignment horizontal="left" vertical="center" wrapText="1"/>
    </xf>
    <xf numFmtId="0" fontId="107" fillId="0" borderId="46" xfId="0" applyFont="1" applyFill="1" applyBorder="1" applyAlignment="1">
      <alignment horizontal="left" vertical="center" wrapText="1"/>
    </xf>
    <xf numFmtId="0" fontId="41" fillId="0" borderId="12" xfId="0" applyFont="1" applyBorder="1" applyAlignment="1">
      <alignment horizontal="center" vertical="center"/>
    </xf>
    <xf numFmtId="0" fontId="41" fillId="0" borderId="75" xfId="0" applyFont="1" applyBorder="1" applyAlignment="1">
      <alignment horizontal="center" vertical="center"/>
    </xf>
    <xf numFmtId="0" fontId="129" fillId="0" borderId="105" xfId="0" applyFont="1" applyBorder="1" applyAlignment="1">
      <alignment horizontal="left" vertical="center"/>
    </xf>
    <xf numFmtId="0" fontId="129" fillId="0" borderId="13" xfId="0" applyFont="1" applyBorder="1" applyAlignment="1">
      <alignment horizontal="left" vertical="center"/>
    </xf>
    <xf numFmtId="0" fontId="129" fillId="0" borderId="98" xfId="0" applyFont="1" applyBorder="1" applyAlignment="1">
      <alignment horizontal="left" vertical="center"/>
    </xf>
    <xf numFmtId="0" fontId="129" fillId="0" borderId="99" xfId="0" applyFont="1" applyBorder="1" applyAlignment="1">
      <alignment horizontal="left" vertical="center"/>
    </xf>
    <xf numFmtId="0" fontId="129" fillId="0" borderId="103" xfId="0" applyFont="1" applyBorder="1" applyAlignment="1">
      <alignment horizontal="left" vertical="center"/>
    </xf>
    <xf numFmtId="0" fontId="129" fillId="0" borderId="106" xfId="0" applyFont="1" applyBorder="1" applyAlignment="1">
      <alignment horizontal="left" vertical="center"/>
    </xf>
    <xf numFmtId="0" fontId="29" fillId="0" borderId="66" xfId="0" applyFont="1" applyBorder="1" applyAlignment="1">
      <alignment horizontal="center" vertical="center"/>
    </xf>
    <xf numFmtId="0" fontId="29" fillId="0" borderId="68" xfId="0" applyFont="1" applyBorder="1" applyAlignment="1">
      <alignment horizontal="center" vertical="center"/>
    </xf>
    <xf numFmtId="0" fontId="29" fillId="0" borderId="19" xfId="0" applyFont="1" applyBorder="1" applyAlignment="1">
      <alignment horizontal="center" vertical="center"/>
    </xf>
    <xf numFmtId="0" fontId="29" fillId="0" borderId="11" xfId="0" applyFont="1" applyBorder="1" applyAlignment="1">
      <alignment horizontal="center" vertical="center"/>
    </xf>
    <xf numFmtId="0" fontId="32" fillId="0" borderId="96" xfId="0" applyFont="1"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32" fillId="0" borderId="103" xfId="0" applyFont="1" applyBorder="1" applyAlignment="1">
      <alignment horizontal="center" vertical="center"/>
    </xf>
    <xf numFmtId="0" fontId="32" fillId="0" borderId="104" xfId="0" applyFont="1" applyBorder="1" applyAlignment="1">
      <alignment horizontal="center" vertical="center"/>
    </xf>
    <xf numFmtId="0" fontId="32" fillId="0" borderId="46" xfId="0" applyFont="1" applyBorder="1" applyAlignment="1">
      <alignment horizontal="center" vertical="center"/>
    </xf>
    <xf numFmtId="0" fontId="29" fillId="0" borderId="14" xfId="0" applyFont="1" applyBorder="1" applyAlignment="1">
      <alignment horizontal="center" vertical="center"/>
    </xf>
    <xf numFmtId="0" fontId="129" fillId="0" borderId="10" xfId="0" applyFont="1" applyFill="1" applyBorder="1" applyAlignment="1">
      <alignment horizontal="left" vertical="center" wrapText="1"/>
    </xf>
    <xf numFmtId="0" fontId="129" fillId="0" borderId="64" xfId="0" applyFont="1" applyFill="1" applyBorder="1" applyAlignment="1">
      <alignment horizontal="left" vertical="center" wrapText="1"/>
    </xf>
    <xf numFmtId="0" fontId="130" fillId="0" borderId="96" xfId="0" applyFont="1" applyFill="1" applyBorder="1" applyAlignment="1">
      <alignment horizontal="center" vertical="center" wrapText="1"/>
    </xf>
    <xf numFmtId="0" fontId="130" fillId="0" borderId="100" xfId="0" applyFont="1" applyFill="1" applyBorder="1" applyAlignment="1">
      <alignment horizontal="center" vertical="center" wrapText="1"/>
    </xf>
    <xf numFmtId="0" fontId="130" fillId="0" borderId="101" xfId="0" applyFont="1" applyFill="1" applyBorder="1" applyAlignment="1">
      <alignment horizontal="center" vertical="center" wrapText="1"/>
    </xf>
    <xf numFmtId="0" fontId="130" fillId="0" borderId="98" xfId="0" applyFont="1" applyFill="1" applyBorder="1" applyAlignment="1">
      <alignment horizontal="center" vertical="center" wrapText="1"/>
    </xf>
    <xf numFmtId="0" fontId="130" fillId="0" borderId="0" xfId="0" applyFont="1" applyFill="1" applyBorder="1" applyAlignment="1">
      <alignment horizontal="center" vertical="center" wrapText="1"/>
    </xf>
    <xf numFmtId="0" fontId="130" fillId="0" borderId="102" xfId="0" applyFont="1" applyFill="1" applyBorder="1" applyAlignment="1">
      <alignment horizontal="center" vertical="center" wrapText="1"/>
    </xf>
    <xf numFmtId="0" fontId="130" fillId="0" borderId="103" xfId="0" applyFont="1" applyFill="1" applyBorder="1" applyAlignment="1">
      <alignment horizontal="center" vertical="center" wrapText="1"/>
    </xf>
    <xf numFmtId="0" fontId="130" fillId="0" borderId="104" xfId="0" applyFont="1" applyFill="1" applyBorder="1" applyAlignment="1">
      <alignment horizontal="center" vertical="center" wrapText="1"/>
    </xf>
    <xf numFmtId="0" fontId="130" fillId="0" borderId="46" xfId="0" applyFont="1" applyFill="1" applyBorder="1" applyAlignment="1">
      <alignment horizontal="center"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107" xfId="0" applyFont="1" applyBorder="1" applyAlignment="1">
      <alignment horizontal="left" vertical="center" shrinkToFit="1"/>
    </xf>
    <xf numFmtId="0" fontId="0" fillId="0" borderId="73" xfId="0" applyFont="1" applyBorder="1" applyAlignment="1">
      <alignment horizontal="left" vertical="center" shrinkToFit="1"/>
    </xf>
    <xf numFmtId="0" fontId="30" fillId="0" borderId="49" xfId="0" applyFont="1" applyBorder="1" applyAlignment="1">
      <alignment horizontal="center" vertical="center" textRotation="255"/>
    </xf>
    <xf numFmtId="0" fontId="30" fillId="0" borderId="108" xfId="0" applyFont="1" applyBorder="1" applyAlignment="1">
      <alignment horizontal="center" vertical="center" textRotation="255"/>
    </xf>
    <xf numFmtId="0" fontId="30" fillId="0" borderId="109" xfId="0" applyFont="1" applyBorder="1" applyAlignment="1">
      <alignment horizontal="center" vertical="center" textRotation="255"/>
    </xf>
    <xf numFmtId="0" fontId="105" fillId="0" borderId="15" xfId="0" applyFont="1" applyBorder="1" applyAlignment="1">
      <alignment horizontal="center" vertical="center"/>
    </xf>
    <xf numFmtId="0" fontId="105" fillId="0" borderId="95" xfId="0" applyFont="1" applyBorder="1" applyAlignment="1">
      <alignment horizontal="center" vertical="center"/>
    </xf>
    <xf numFmtId="0" fontId="105" fillId="0" borderId="62" xfId="0" applyFont="1" applyBorder="1" applyAlignment="1">
      <alignment horizontal="center" vertical="center"/>
    </xf>
    <xf numFmtId="0" fontId="32" fillId="0" borderId="11" xfId="0" applyFont="1" applyBorder="1" applyAlignment="1">
      <alignment horizontal="center" vertical="center" wrapText="1"/>
    </xf>
    <xf numFmtId="0" fontId="35" fillId="0" borderId="98" xfId="0" applyFont="1" applyBorder="1" applyAlignment="1">
      <alignment horizontal="left" vertical="center" wrapText="1"/>
    </xf>
    <xf numFmtId="0" fontId="35" fillId="0" borderId="0" xfId="0" applyFont="1" applyBorder="1" applyAlignment="1">
      <alignment horizontal="left" vertical="center" wrapText="1"/>
    </xf>
    <xf numFmtId="0" fontId="35" fillId="0" borderId="102" xfId="0" applyFont="1" applyBorder="1" applyAlignment="1">
      <alignment horizontal="left" vertical="center" wrapText="1"/>
    </xf>
    <xf numFmtId="0" fontId="35" fillId="0" borderId="110" xfId="0" applyFont="1" applyBorder="1" applyAlignment="1">
      <alignment horizontal="left" vertical="center" wrapText="1"/>
    </xf>
    <xf numFmtId="0" fontId="35" fillId="0" borderId="111" xfId="0" applyFont="1" applyBorder="1" applyAlignment="1">
      <alignment horizontal="left" vertical="center" wrapText="1"/>
    </xf>
    <xf numFmtId="0" fontId="35" fillId="0" borderId="72" xfId="0" applyFont="1" applyBorder="1" applyAlignment="1">
      <alignment horizontal="left" vertical="center" wrapText="1"/>
    </xf>
    <xf numFmtId="0" fontId="32" fillId="0" borderId="17" xfId="0" applyFont="1" applyBorder="1" applyAlignment="1">
      <alignment horizontal="center" vertical="center" wrapText="1"/>
    </xf>
    <xf numFmtId="0" fontId="107" fillId="0" borderId="14" xfId="0" applyFont="1" applyFill="1" applyBorder="1" applyAlignment="1">
      <alignment horizontal="center" vertical="center"/>
    </xf>
    <xf numFmtId="0" fontId="107" fillId="0" borderId="112" xfId="0" applyFont="1" applyFill="1" applyBorder="1" applyAlignment="1">
      <alignment horizontal="center" vertical="center"/>
    </xf>
    <xf numFmtId="0" fontId="105" fillId="0" borderId="12" xfId="0" applyFont="1" applyBorder="1" applyAlignment="1">
      <alignment horizontal="center" vertical="center"/>
    </xf>
    <xf numFmtId="0" fontId="105" fillId="0" borderId="75" xfId="0" applyFont="1" applyBorder="1" applyAlignment="1">
      <alignment horizontal="center" vertical="center"/>
    </xf>
    <xf numFmtId="0" fontId="107" fillId="0" borderId="105" xfId="0" applyFont="1" applyBorder="1" applyAlignment="1">
      <alignment horizontal="center" vertical="center"/>
    </xf>
    <xf numFmtId="0" fontId="107" fillId="0" borderId="13" xfId="0" applyFont="1" applyBorder="1" applyAlignment="1">
      <alignment horizontal="center" vertical="center"/>
    </xf>
    <xf numFmtId="0" fontId="107" fillId="0" borderId="110" xfId="0" applyFont="1" applyBorder="1" applyAlignment="1">
      <alignment horizontal="center" vertical="center"/>
    </xf>
    <xf numFmtId="0" fontId="107" fillId="0" borderId="18" xfId="0" applyFont="1" applyBorder="1" applyAlignment="1">
      <alignment horizontal="center" vertical="center"/>
    </xf>
    <xf numFmtId="0" fontId="34" fillId="0" borderId="17" xfId="0" applyFont="1" applyBorder="1" applyAlignment="1">
      <alignment horizontal="center" vertical="center" shrinkToFit="1"/>
    </xf>
    <xf numFmtId="0" fontId="34" fillId="0" borderId="113" xfId="0" applyFont="1" applyBorder="1" applyAlignment="1">
      <alignment horizontal="center" vertical="center" shrinkToFit="1"/>
    </xf>
    <xf numFmtId="0" fontId="108" fillId="0" borderId="17" xfId="0" applyFont="1" applyBorder="1" applyAlignment="1">
      <alignment horizontal="center" vertical="center" shrinkToFit="1"/>
    </xf>
    <xf numFmtId="0" fontId="108" fillId="0" borderId="113" xfId="0" applyFont="1" applyBorder="1" applyAlignment="1">
      <alignment horizontal="center" vertical="center" shrinkToFit="1"/>
    </xf>
    <xf numFmtId="0" fontId="35" fillId="0" borderId="103" xfId="0" applyFont="1" applyBorder="1" applyAlignment="1">
      <alignment horizontal="left" vertical="center" wrapText="1"/>
    </xf>
    <xf numFmtId="0" fontId="35" fillId="0" borderId="104" xfId="0" applyFont="1" applyBorder="1" applyAlignment="1">
      <alignment horizontal="left" vertical="center" wrapText="1"/>
    </xf>
    <xf numFmtId="0" fontId="35" fillId="0" borderId="46" xfId="0" applyFont="1" applyBorder="1" applyAlignment="1">
      <alignment horizontal="left" vertical="center" wrapText="1"/>
    </xf>
    <xf numFmtId="0" fontId="32" fillId="0" borderId="113" xfId="0" applyFont="1" applyBorder="1" applyAlignment="1">
      <alignment horizontal="center" vertical="center" wrapText="1"/>
    </xf>
    <xf numFmtId="0" fontId="107" fillId="0" borderId="103" xfId="0" applyFont="1" applyBorder="1" applyAlignment="1">
      <alignment horizontal="center" vertical="center"/>
    </xf>
    <xf numFmtId="0" fontId="107" fillId="0" borderId="106" xfId="0" applyFont="1" applyBorder="1" applyAlignment="1">
      <alignment horizontal="center" vertical="center"/>
    </xf>
    <xf numFmtId="0" fontId="131" fillId="0" borderId="105" xfId="0" applyFont="1" applyBorder="1" applyAlignment="1">
      <alignment horizontal="left" vertical="center" wrapText="1"/>
    </xf>
    <xf numFmtId="0" fontId="131" fillId="0" borderId="114" xfId="0" applyFont="1" applyBorder="1" applyAlignment="1">
      <alignment horizontal="left" vertical="center" wrapText="1"/>
    </xf>
    <xf numFmtId="0" fontId="131" fillId="0" borderId="45" xfId="0" applyFont="1" applyBorder="1" applyAlignment="1">
      <alignment horizontal="left" vertical="center" wrapText="1"/>
    </xf>
    <xf numFmtId="0" fontId="131" fillId="0" borderId="103" xfId="0" applyFont="1" applyBorder="1" applyAlignment="1">
      <alignment horizontal="left" vertical="center" wrapText="1"/>
    </xf>
    <xf numFmtId="0" fontId="131" fillId="0" borderId="104" xfId="0" applyFont="1" applyBorder="1" applyAlignment="1">
      <alignment horizontal="left" vertical="center" wrapText="1"/>
    </xf>
    <xf numFmtId="0" fontId="131" fillId="0" borderId="46" xfId="0" applyFont="1" applyBorder="1" applyAlignment="1">
      <alignment horizontal="left" vertical="center" wrapText="1"/>
    </xf>
    <xf numFmtId="0" fontId="32" fillId="0" borderId="10" xfId="0" applyFont="1" applyBorder="1" applyAlignment="1">
      <alignment horizontal="center" vertical="center" wrapText="1"/>
    </xf>
    <xf numFmtId="0" fontId="32" fillId="0" borderId="64" xfId="0" applyFont="1" applyBorder="1" applyAlignment="1">
      <alignment horizontal="center" vertical="center" wrapText="1"/>
    </xf>
    <xf numFmtId="0" fontId="107" fillId="0" borderId="10" xfId="0" applyFont="1" applyFill="1" applyBorder="1" applyAlignment="1">
      <alignment horizontal="center" vertical="center"/>
    </xf>
    <xf numFmtId="0" fontId="107" fillId="0" borderId="64" xfId="0" applyFont="1" applyFill="1" applyBorder="1" applyAlignment="1">
      <alignment horizontal="center" vertical="center"/>
    </xf>
    <xf numFmtId="0" fontId="35" fillId="0" borderId="96" xfId="0" applyFont="1" applyBorder="1" applyAlignment="1">
      <alignment horizontal="left" vertical="center" wrapText="1"/>
    </xf>
    <xf numFmtId="0" fontId="35" fillId="0" borderId="100" xfId="0" applyFont="1" applyBorder="1" applyAlignment="1">
      <alignment horizontal="left" vertical="center" wrapText="1"/>
    </xf>
    <xf numFmtId="0" fontId="35" fillId="0" borderId="101" xfId="0" applyFont="1" applyBorder="1" applyAlignment="1">
      <alignment horizontal="left" vertical="center"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0" fontId="107" fillId="0" borderId="47" xfId="0" applyFont="1" applyFill="1" applyBorder="1" applyAlignment="1">
      <alignment horizontal="center" vertical="center"/>
    </xf>
    <xf numFmtId="0" fontId="107" fillId="0" borderId="48" xfId="0" applyFont="1" applyFill="1" applyBorder="1" applyAlignment="1">
      <alignment horizontal="center" vertical="center"/>
    </xf>
    <xf numFmtId="0" fontId="105" fillId="0" borderId="20" xfId="0" applyFont="1" applyBorder="1" applyAlignment="1">
      <alignment horizontal="center" vertical="center"/>
    </xf>
    <xf numFmtId="0" fontId="32" fillId="0" borderId="14" xfId="0" applyFont="1" applyBorder="1" applyAlignment="1">
      <alignment horizontal="center" vertical="center" wrapText="1"/>
    </xf>
    <xf numFmtId="0" fontId="107" fillId="0" borderId="105" xfId="0" applyFont="1" applyFill="1" applyBorder="1" applyAlignment="1">
      <alignment horizontal="center" vertical="center"/>
    </xf>
    <xf numFmtId="0" fontId="107" fillId="0" borderId="13" xfId="0" applyFont="1" applyFill="1" applyBorder="1" applyAlignment="1">
      <alignment horizontal="center" vertical="center"/>
    </xf>
    <xf numFmtId="0" fontId="107" fillId="0" borderId="98" xfId="0" applyFont="1" applyFill="1" applyBorder="1" applyAlignment="1">
      <alignment horizontal="center" vertical="center"/>
    </xf>
    <xf numFmtId="0" fontId="107" fillId="0" borderId="99" xfId="0" applyFont="1" applyFill="1" applyBorder="1" applyAlignment="1">
      <alignment horizontal="center" vertical="center"/>
    </xf>
    <xf numFmtId="0" fontId="106" fillId="0" borderId="115" xfId="0" applyFont="1" applyBorder="1" applyAlignment="1">
      <alignment horizontal="center" vertical="center" shrinkToFit="1"/>
    </xf>
    <xf numFmtId="0" fontId="106" fillId="0" borderId="77" xfId="0" applyFont="1" applyBorder="1" applyAlignment="1">
      <alignment horizontal="center" vertical="center" shrinkToFit="1"/>
    </xf>
    <xf numFmtId="0" fontId="132" fillId="0" borderId="104" xfId="0" applyFont="1" applyBorder="1" applyAlignment="1">
      <alignment horizontal="center" vertical="center" shrinkToFit="1"/>
    </xf>
    <xf numFmtId="0" fontId="29" fillId="0" borderId="10"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96"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29" fillId="0" borderId="98" xfId="0" applyFont="1" applyBorder="1" applyAlignment="1">
      <alignment horizontal="center" vertical="center"/>
    </xf>
    <xf numFmtId="0" fontId="29" fillId="0" borderId="0" xfId="0" applyFont="1" applyBorder="1" applyAlignment="1">
      <alignment horizontal="center" vertical="center"/>
    </xf>
    <xf numFmtId="0" fontId="29" fillId="0" borderId="102" xfId="0" applyFont="1" applyBorder="1" applyAlignment="1">
      <alignment horizontal="center" vertical="center"/>
    </xf>
    <xf numFmtId="0" fontId="48" fillId="0" borderId="0" xfId="0" applyFont="1" applyBorder="1" applyAlignment="1">
      <alignment horizontal="center" vertical="center"/>
    </xf>
    <xf numFmtId="0" fontId="107" fillId="0" borderId="0" xfId="0" applyFont="1" applyBorder="1" applyAlignment="1">
      <alignment horizontal="left" vertical="center"/>
    </xf>
    <xf numFmtId="0" fontId="49" fillId="0" borderId="0" xfId="0"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0" fontId="46" fillId="0" borderId="116" xfId="0" applyFont="1" applyBorder="1" applyAlignment="1">
      <alignment horizontal="center" vertical="top"/>
    </xf>
    <xf numFmtId="0" fontId="46" fillId="0" borderId="22" xfId="0" applyFont="1" applyBorder="1" applyAlignment="1">
      <alignment horizontal="center" vertical="top"/>
    </xf>
    <xf numFmtId="0" fontId="38" fillId="0" borderId="117" xfId="0" applyFont="1" applyBorder="1" applyAlignment="1">
      <alignment horizontal="center" vertical="center"/>
    </xf>
    <xf numFmtId="0" fontId="38" fillId="0" borderId="118" xfId="0" applyFont="1" applyBorder="1" applyAlignment="1">
      <alignment horizontal="center" vertical="center"/>
    </xf>
    <xf numFmtId="0" fontId="111" fillId="0" borderId="119" xfId="0" applyFont="1" applyBorder="1" applyAlignment="1">
      <alignment horizontal="center" vertical="center"/>
    </xf>
    <xf numFmtId="0" fontId="111" fillId="0" borderId="120" xfId="0" applyFont="1" applyBorder="1" applyAlignment="1">
      <alignment horizontal="center" vertical="center"/>
    </xf>
    <xf numFmtId="0" fontId="111" fillId="0" borderId="121" xfId="0" applyFont="1" applyBorder="1" applyAlignment="1">
      <alignment horizontal="center" vertical="center"/>
    </xf>
    <xf numFmtId="0" fontId="111" fillId="0" borderId="122" xfId="0" applyFont="1" applyBorder="1" applyAlignment="1">
      <alignment horizontal="center" vertical="center"/>
    </xf>
    <xf numFmtId="0" fontId="111" fillId="0" borderId="123" xfId="0" applyFont="1" applyBorder="1" applyAlignment="1">
      <alignment horizontal="center" vertical="center"/>
    </xf>
    <xf numFmtId="0" fontId="111" fillId="0" borderId="124" xfId="0" applyFont="1" applyBorder="1" applyAlignment="1">
      <alignment horizontal="center" vertical="center"/>
    </xf>
    <xf numFmtId="0" fontId="111" fillId="0" borderId="125" xfId="0" applyFont="1" applyBorder="1" applyAlignment="1">
      <alignment horizontal="center" vertical="center" wrapText="1"/>
    </xf>
    <xf numFmtId="0" fontId="111" fillId="0" borderId="126" xfId="0" applyFont="1" applyBorder="1" applyAlignment="1">
      <alignment horizontal="center" vertical="center" wrapText="1"/>
    </xf>
    <xf numFmtId="0" fontId="111" fillId="0" borderId="127" xfId="0" applyFont="1" applyBorder="1" applyAlignment="1">
      <alignment horizontal="center" vertical="center" wrapText="1"/>
    </xf>
    <xf numFmtId="0" fontId="114" fillId="0" borderId="128" xfId="0" applyFont="1" applyBorder="1" applyAlignment="1">
      <alignment horizontal="center" vertical="center"/>
    </xf>
    <xf numFmtId="0" fontId="114" fillId="0" borderId="101" xfId="0" applyFont="1" applyBorder="1" applyAlignment="1">
      <alignment horizontal="center" vertical="center"/>
    </xf>
    <xf numFmtId="0" fontId="115" fillId="0" borderId="12" xfId="0" applyFont="1" applyBorder="1" applyAlignment="1">
      <alignment horizontal="center" vertical="center"/>
    </xf>
    <xf numFmtId="0" fontId="115" fillId="0" borderId="75" xfId="0" applyFont="1" applyBorder="1" applyAlignment="1">
      <alignment horizontal="center" vertical="center"/>
    </xf>
    <xf numFmtId="0" fontId="115" fillId="0" borderId="129" xfId="0" applyFont="1" applyBorder="1" applyAlignment="1">
      <alignment horizontal="center" vertical="center"/>
    </xf>
    <xf numFmtId="0" fontId="115" fillId="0" borderId="130" xfId="0" applyFont="1" applyBorder="1" applyAlignment="1">
      <alignment horizontal="center" vertical="center"/>
    </xf>
    <xf numFmtId="0" fontId="111" fillId="0" borderId="119" xfId="0" applyFont="1" applyBorder="1" applyAlignment="1">
      <alignment horizontal="center" vertical="center" wrapText="1"/>
    </xf>
    <xf numFmtId="0" fontId="111" fillId="0" borderId="120" xfId="0" applyFont="1" applyBorder="1" applyAlignment="1">
      <alignment horizontal="center" vertical="center" wrapText="1"/>
    </xf>
    <xf numFmtId="0" fontId="111" fillId="0" borderId="121" xfId="0" applyFont="1" applyBorder="1" applyAlignment="1">
      <alignment horizontal="center" vertical="center" wrapText="1"/>
    </xf>
    <xf numFmtId="0" fontId="111" fillId="33" borderId="122" xfId="0" applyFont="1" applyFill="1" applyBorder="1" applyAlignment="1" applyProtection="1">
      <alignment horizontal="center" vertical="center"/>
      <protection locked="0"/>
    </xf>
    <xf numFmtId="0" fontId="111" fillId="33" borderId="123" xfId="0" applyFont="1" applyFill="1" applyBorder="1" applyAlignment="1" applyProtection="1">
      <alignment horizontal="center" vertical="center"/>
      <protection locked="0"/>
    </xf>
    <xf numFmtId="0" fontId="111" fillId="33" borderId="124" xfId="0" applyFont="1" applyFill="1" applyBorder="1" applyAlignment="1" applyProtection="1">
      <alignment horizontal="center" vertical="center"/>
      <protection locked="0"/>
    </xf>
    <xf numFmtId="0" fontId="111" fillId="33" borderId="119" xfId="0" applyFont="1" applyFill="1" applyBorder="1" applyAlignment="1" applyProtection="1">
      <alignment horizontal="center" vertical="center"/>
      <protection locked="0"/>
    </xf>
    <xf numFmtId="0" fontId="111" fillId="33" borderId="120" xfId="0" applyFont="1" applyFill="1" applyBorder="1" applyAlignment="1" applyProtection="1">
      <alignment horizontal="center" vertical="center"/>
      <protection locked="0"/>
    </xf>
    <xf numFmtId="0" fontId="111" fillId="33" borderId="121" xfId="0" applyFont="1" applyFill="1" applyBorder="1" applyAlignment="1" applyProtection="1">
      <alignment horizontal="center" vertical="center"/>
      <protection locked="0"/>
    </xf>
    <xf numFmtId="0" fontId="115" fillId="33" borderId="110" xfId="0" applyFont="1" applyFill="1" applyBorder="1" applyAlignment="1" applyProtection="1">
      <alignment horizontal="center" vertical="center"/>
      <protection locked="0"/>
    </xf>
    <xf numFmtId="0" fontId="115" fillId="33" borderId="111" xfId="0" applyFont="1" applyFill="1" applyBorder="1" applyAlignment="1" applyProtection="1">
      <alignment horizontal="center" vertical="center"/>
      <protection locked="0"/>
    </xf>
    <xf numFmtId="0" fontId="115" fillId="33" borderId="72" xfId="0" applyFont="1" applyFill="1" applyBorder="1" applyAlignment="1" applyProtection="1">
      <alignment horizontal="center" vertical="center"/>
      <protection locked="0"/>
    </xf>
    <xf numFmtId="0" fontId="115" fillId="33" borderId="107" xfId="0" applyFont="1" applyFill="1" applyBorder="1" applyAlignment="1" applyProtection="1">
      <alignment horizontal="center" vertical="center"/>
      <protection locked="0"/>
    </xf>
    <xf numFmtId="0" fontId="115" fillId="33" borderId="131" xfId="0" applyFont="1" applyFill="1" applyBorder="1" applyAlignment="1" applyProtection="1">
      <alignment horizontal="center" vertical="center"/>
      <protection locked="0"/>
    </xf>
    <xf numFmtId="0" fontId="115" fillId="33" borderId="71" xfId="0" applyFont="1" applyFill="1" applyBorder="1" applyAlignment="1" applyProtection="1">
      <alignment horizontal="center" vertical="center"/>
      <protection locked="0"/>
    </xf>
    <xf numFmtId="0" fontId="120" fillId="12" borderId="19" xfId="0" applyFont="1" applyFill="1" applyBorder="1" applyAlignment="1">
      <alignment horizontal="center" vertical="center"/>
    </xf>
    <xf numFmtId="0" fontId="120" fillId="12" borderId="11" xfId="0" applyFont="1" applyFill="1" applyBorder="1" applyAlignment="1">
      <alignment horizontal="center" vertical="center"/>
    </xf>
    <xf numFmtId="0" fontId="120" fillId="12" borderId="20" xfId="0" applyFont="1" applyFill="1" applyBorder="1" applyAlignment="1">
      <alignment horizontal="center" vertical="center"/>
    </xf>
    <xf numFmtId="0" fontId="120" fillId="12" borderId="17" xfId="0" applyFont="1" applyFill="1" applyBorder="1" applyAlignment="1">
      <alignment horizontal="center" vertical="center"/>
    </xf>
    <xf numFmtId="0" fontId="120" fillId="12" borderId="61" xfId="0" applyFont="1" applyFill="1" applyBorder="1" applyAlignment="1">
      <alignment horizontal="center" vertical="center"/>
    </xf>
    <xf numFmtId="0" fontId="120" fillId="12" borderId="113" xfId="0" applyFont="1" applyFill="1" applyBorder="1" applyAlignment="1">
      <alignment horizontal="center" vertical="center"/>
    </xf>
    <xf numFmtId="0" fontId="111" fillId="0" borderId="45" xfId="0" applyFont="1" applyBorder="1" applyAlignment="1">
      <alignment horizontal="center" vertical="center" wrapText="1"/>
    </xf>
    <xf numFmtId="0" fontId="111" fillId="0" borderId="102" xfId="0" applyFont="1" applyBorder="1" applyAlignment="1">
      <alignment horizontal="center" vertical="center" wrapText="1"/>
    </xf>
    <xf numFmtId="0" fontId="111" fillId="0" borderId="72" xfId="0" applyFont="1" applyBorder="1" applyAlignment="1">
      <alignment horizontal="center" vertical="center" wrapText="1"/>
    </xf>
    <xf numFmtId="0" fontId="133" fillId="0" borderId="35" xfId="0" applyFont="1" applyFill="1" applyBorder="1" applyAlignment="1">
      <alignment horizontal="center" vertical="center"/>
    </xf>
    <xf numFmtId="0" fontId="133" fillId="0" borderId="132" xfId="0" applyFont="1" applyFill="1" applyBorder="1" applyAlignment="1">
      <alignment horizontal="center" vertical="center"/>
    </xf>
    <xf numFmtId="0" fontId="120" fillId="0" borderId="133" xfId="0" applyFont="1" applyBorder="1" applyAlignment="1">
      <alignment horizontal="center" vertical="center"/>
    </xf>
    <xf numFmtId="0" fontId="120" fillId="0" borderId="134" xfId="0" applyFont="1" applyBorder="1" applyAlignment="1">
      <alignment horizontal="center" vertical="center"/>
    </xf>
    <xf numFmtId="0" fontId="120" fillId="0" borderId="11" xfId="0" applyFont="1" applyBorder="1" applyAlignment="1">
      <alignment horizontal="center" vertical="center"/>
    </xf>
    <xf numFmtId="0" fontId="120" fillId="0" borderId="135" xfId="0" applyFont="1" applyBorder="1" applyAlignment="1">
      <alignment horizontal="center" vertical="center"/>
    </xf>
    <xf numFmtId="0" fontId="115" fillId="33" borderId="17" xfId="0" applyFont="1" applyFill="1" applyBorder="1" applyAlignment="1" applyProtection="1">
      <alignment horizontal="center" vertical="center"/>
      <protection locked="0"/>
    </xf>
    <xf numFmtId="0" fontId="115" fillId="33" borderId="78" xfId="0" applyFont="1" applyFill="1" applyBorder="1" applyAlignment="1" applyProtection="1">
      <alignment horizontal="center" vertical="center"/>
      <protection locked="0"/>
    </xf>
    <xf numFmtId="0" fontId="115" fillId="33" borderId="96" xfId="0" applyFont="1" applyFill="1" applyBorder="1" applyAlignment="1" applyProtection="1">
      <alignment horizontal="center" vertical="center"/>
      <protection locked="0"/>
    </xf>
    <xf numFmtId="0" fontId="115" fillId="33" borderId="100" xfId="0" applyFont="1" applyFill="1" applyBorder="1" applyAlignment="1" applyProtection="1">
      <alignment horizontal="center" vertical="center"/>
      <protection locked="0"/>
    </xf>
    <xf numFmtId="0" fontId="115" fillId="33" borderId="101" xfId="0" applyFont="1" applyFill="1" applyBorder="1" applyAlignment="1" applyProtection="1">
      <alignment horizontal="center" vertical="center"/>
      <protection locked="0"/>
    </xf>
    <xf numFmtId="0" fontId="120" fillId="0" borderId="49" xfId="0" applyFont="1" applyBorder="1" applyAlignment="1">
      <alignment horizontal="center" vertical="center" wrapText="1"/>
    </xf>
    <xf numFmtId="0" fontId="120" fillId="0" borderId="108" xfId="0" applyFont="1" applyBorder="1" applyAlignment="1">
      <alignment horizontal="center" vertical="center" wrapText="1"/>
    </xf>
    <xf numFmtId="0" fontId="120" fillId="0" borderId="109" xfId="0" applyFont="1" applyBorder="1" applyAlignment="1">
      <alignment horizontal="center" vertical="center" wrapText="1"/>
    </xf>
    <xf numFmtId="0" fontId="111" fillId="0" borderId="10" xfId="0" applyFont="1" applyBorder="1" applyAlignment="1">
      <alignment horizontal="center" vertical="center"/>
    </xf>
    <xf numFmtId="0" fontId="111" fillId="0" borderId="136" xfId="0" applyFont="1" applyBorder="1" applyAlignment="1">
      <alignment horizontal="center" vertical="center"/>
    </xf>
    <xf numFmtId="0" fontId="111" fillId="0" borderId="43" xfId="0" applyFont="1" applyBorder="1" applyAlignment="1">
      <alignment horizontal="center" vertical="center"/>
    </xf>
    <xf numFmtId="0" fontId="114" fillId="12" borderId="47" xfId="0" applyFont="1" applyFill="1" applyBorder="1" applyAlignment="1">
      <alignment horizontal="center" vertical="center"/>
    </xf>
    <xf numFmtId="0" fontId="114" fillId="12" borderId="107" xfId="0" applyFont="1" applyFill="1" applyBorder="1" applyAlignment="1">
      <alignment horizontal="center" vertical="center"/>
    </xf>
    <xf numFmtId="0" fontId="115" fillId="33" borderId="113" xfId="0" applyFont="1" applyFill="1" applyBorder="1" applyAlignment="1" applyProtection="1">
      <alignment horizontal="center" vertical="center"/>
      <protection locked="0"/>
    </xf>
    <xf numFmtId="0" fontId="115" fillId="33" borderId="137" xfId="0" applyFont="1" applyFill="1" applyBorder="1" applyAlignment="1" applyProtection="1">
      <alignment horizontal="center" vertical="center"/>
      <protection locked="0"/>
    </xf>
    <xf numFmtId="0" fontId="111" fillId="0" borderId="12" xfId="0" applyFont="1" applyBorder="1" applyAlignment="1">
      <alignment horizontal="center" vertical="center"/>
    </xf>
    <xf numFmtId="0" fontId="111" fillId="0" borderId="95" xfId="0" applyFont="1" applyBorder="1" applyAlignment="1">
      <alignment horizontal="center" vertical="center"/>
    </xf>
    <xf numFmtId="0" fontId="111" fillId="0" borderId="75" xfId="0" applyFont="1" applyBorder="1" applyAlignment="1">
      <alignment horizontal="center" vertical="center"/>
    </xf>
    <xf numFmtId="0" fontId="111" fillId="0" borderId="96" xfId="0" applyFont="1" applyBorder="1" applyAlignment="1">
      <alignment horizontal="center" vertical="center" wrapText="1"/>
    </xf>
    <xf numFmtId="0" fontId="111" fillId="0" borderId="98" xfId="0" applyFont="1" applyBorder="1" applyAlignment="1">
      <alignment horizontal="center" vertical="center" wrapText="1"/>
    </xf>
    <xf numFmtId="0" fontId="111" fillId="0" borderId="110" xfId="0" applyFont="1" applyBorder="1" applyAlignment="1">
      <alignment horizontal="center" vertical="center" wrapText="1"/>
    </xf>
    <xf numFmtId="0" fontId="111" fillId="0" borderId="100"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111" xfId="0" applyFont="1" applyBorder="1" applyAlignment="1">
      <alignment horizontal="center" vertical="center" wrapText="1"/>
    </xf>
    <xf numFmtId="0" fontId="111" fillId="0" borderId="101" xfId="0" applyFont="1" applyBorder="1" applyAlignment="1">
      <alignment horizontal="center" vertical="center" wrapText="1"/>
    </xf>
    <xf numFmtId="0" fontId="111" fillId="0" borderId="105" xfId="0" applyFont="1" applyBorder="1" applyAlignment="1">
      <alignment horizontal="center" vertical="center" wrapText="1"/>
    </xf>
    <xf numFmtId="0" fontId="111" fillId="0" borderId="114" xfId="0" applyFont="1" applyBorder="1" applyAlignment="1">
      <alignment horizontal="center" vertical="center" wrapText="1"/>
    </xf>
    <xf numFmtId="0" fontId="111" fillId="0" borderId="15" xfId="0" applyFont="1" applyBorder="1" applyAlignment="1">
      <alignment horizontal="center" vertical="center"/>
    </xf>
    <xf numFmtId="0" fontId="111" fillId="0" borderId="103" xfId="0" applyFont="1" applyBorder="1" applyAlignment="1">
      <alignment horizontal="center" vertical="center" wrapText="1"/>
    </xf>
    <xf numFmtId="0" fontId="111" fillId="0" borderId="46" xfId="0" applyFont="1" applyBorder="1" applyAlignment="1">
      <alignment horizontal="center" vertical="center" wrapText="1"/>
    </xf>
    <xf numFmtId="0" fontId="111" fillId="0" borderId="104" xfId="0" applyFont="1" applyBorder="1" applyAlignment="1">
      <alignment horizontal="center" vertical="center" wrapText="1"/>
    </xf>
    <xf numFmtId="0" fontId="111" fillId="0" borderId="104" xfId="0" applyFont="1" applyBorder="1" applyAlignment="1">
      <alignment horizontal="center" vertical="center"/>
    </xf>
    <xf numFmtId="0" fontId="111" fillId="0" borderId="46" xfId="0" applyFont="1" applyBorder="1" applyAlignment="1">
      <alignment horizontal="center" vertical="center"/>
    </xf>
    <xf numFmtId="0" fontId="111" fillId="0" borderId="138" xfId="0" applyFont="1" applyBorder="1" applyAlignment="1">
      <alignment horizontal="center" vertical="center" shrinkToFit="1"/>
    </xf>
    <xf numFmtId="0" fontId="111" fillId="0" borderId="139" xfId="0" applyFont="1" applyBorder="1" applyAlignment="1">
      <alignment horizontal="center" vertical="center" shrinkToFit="1"/>
    </xf>
    <xf numFmtId="0" fontId="111" fillId="0" borderId="140" xfId="0" applyFont="1" applyBorder="1" applyAlignment="1">
      <alignment horizontal="center" vertical="center" shrinkToFit="1"/>
    </xf>
    <xf numFmtId="0" fontId="111" fillId="0" borderId="141" xfId="0" applyFont="1" applyBorder="1" applyAlignment="1">
      <alignment horizontal="center" vertical="center" shrinkToFit="1"/>
    </xf>
    <xf numFmtId="0" fontId="111" fillId="0" borderId="142" xfId="0" applyFont="1" applyBorder="1" applyAlignment="1">
      <alignment horizontal="center" vertical="center" shrinkToFit="1"/>
    </xf>
    <xf numFmtId="0" fontId="111" fillId="0" borderId="143" xfId="0" applyFont="1" applyBorder="1" applyAlignment="1">
      <alignment horizontal="center" vertical="center" shrinkToFit="1"/>
    </xf>
    <xf numFmtId="0" fontId="111" fillId="0" borderId="144" xfId="0" applyFont="1" applyBorder="1" applyAlignment="1">
      <alignment horizontal="center" vertical="center" shrinkToFit="1"/>
    </xf>
    <xf numFmtId="0" fontId="111" fillId="0" borderId="145" xfId="0" applyFont="1" applyBorder="1" applyAlignment="1">
      <alignment horizontal="center" vertical="center" shrinkToFit="1"/>
    </xf>
    <xf numFmtId="0" fontId="111" fillId="0" borderId="146" xfId="0" applyFont="1" applyBorder="1" applyAlignment="1">
      <alignment horizontal="center" vertical="center" shrinkToFit="1"/>
    </xf>
    <xf numFmtId="0" fontId="111" fillId="0" borderId="147" xfId="0" applyFont="1" applyBorder="1" applyAlignment="1">
      <alignment horizontal="center" vertical="center" shrinkToFit="1"/>
    </xf>
    <xf numFmtId="0" fontId="111" fillId="0" borderId="10" xfId="0" applyFont="1" applyBorder="1" applyAlignment="1">
      <alignment horizontal="center" vertical="center"/>
    </xf>
    <xf numFmtId="0" fontId="111" fillId="0" borderId="64" xfId="0" applyFont="1" applyBorder="1" applyAlignment="1">
      <alignment horizontal="center" vertical="center"/>
    </xf>
    <xf numFmtId="0" fontId="111" fillId="0" borderId="101" xfId="0" applyFont="1" applyBorder="1" applyAlignment="1">
      <alignment horizontal="center" vertical="center"/>
    </xf>
    <xf numFmtId="0" fontId="111" fillId="0" borderId="10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152400</xdr:rowOff>
    </xdr:from>
    <xdr:to>
      <xdr:col>9</xdr:col>
      <xdr:colOff>161925</xdr:colOff>
      <xdr:row>2</xdr:row>
      <xdr:rowOff>0</xdr:rowOff>
    </xdr:to>
    <xdr:sp>
      <xdr:nvSpPr>
        <xdr:cNvPr id="1" name="角丸四角形 1"/>
        <xdr:cNvSpPr>
          <a:spLocks/>
        </xdr:cNvSpPr>
      </xdr:nvSpPr>
      <xdr:spPr>
        <a:xfrm>
          <a:off x="1781175" y="152400"/>
          <a:ext cx="3781425" cy="7524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7</xdr:row>
      <xdr:rowOff>85725</xdr:rowOff>
    </xdr:from>
    <xdr:to>
      <xdr:col>16</xdr:col>
      <xdr:colOff>666750</xdr:colOff>
      <xdr:row>8</xdr:row>
      <xdr:rowOff>228600</xdr:rowOff>
    </xdr:to>
    <xdr:sp>
      <xdr:nvSpPr>
        <xdr:cNvPr id="1" name="線吹き出し 1 (枠付き) 2"/>
        <xdr:cNvSpPr>
          <a:spLocks/>
        </xdr:cNvSpPr>
      </xdr:nvSpPr>
      <xdr:spPr>
        <a:xfrm>
          <a:off x="7324725" y="1933575"/>
          <a:ext cx="3095625" cy="333375"/>
        </a:xfrm>
        <a:prstGeom prst="borderCallout1">
          <a:avLst>
            <a:gd name="adj1" fmla="val -44310"/>
            <a:gd name="adj2" fmla="val -277500"/>
            <a:gd name="adj3" fmla="val -33101"/>
            <a:gd name="adj4" fmla="val -49347"/>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000" b="1" i="0" u="none" baseline="0">
              <a:solidFill>
                <a:srgbClr val="FF0000"/>
              </a:solidFill>
            </a:rPr>
            <a:t>申込責任者が審判をされない場合は「</a:t>
          </a:r>
          <a:r>
            <a:rPr lang="en-US" cap="none" sz="1000" b="1" i="0" u="none" baseline="0">
              <a:solidFill>
                <a:srgbClr val="FF0000"/>
              </a:solidFill>
            </a:rPr>
            <a:t>×</a:t>
          </a:r>
          <a:r>
            <a:rPr lang="en-US" cap="none" sz="1000" b="1" i="0" u="none" baseline="0">
              <a:solidFill>
                <a:srgbClr val="FF0000"/>
              </a:solidFill>
            </a:rPr>
            <a:t>」を記入して下さい。</a:t>
          </a:r>
        </a:p>
      </xdr:txBody>
    </xdr:sp>
    <xdr:clientData/>
  </xdr:twoCellAnchor>
  <xdr:twoCellAnchor>
    <xdr:from>
      <xdr:col>1</xdr:col>
      <xdr:colOff>1066800</xdr:colOff>
      <xdr:row>7</xdr:row>
      <xdr:rowOff>76200</xdr:rowOff>
    </xdr:from>
    <xdr:to>
      <xdr:col>6</xdr:col>
      <xdr:colOff>238125</xdr:colOff>
      <xdr:row>8</xdr:row>
      <xdr:rowOff>219075</xdr:rowOff>
    </xdr:to>
    <xdr:sp>
      <xdr:nvSpPr>
        <xdr:cNvPr id="2" name="線吹き出し 1 (枠付き) 3"/>
        <xdr:cNvSpPr>
          <a:spLocks/>
        </xdr:cNvSpPr>
      </xdr:nvSpPr>
      <xdr:spPr>
        <a:xfrm>
          <a:off x="1504950" y="1924050"/>
          <a:ext cx="2419350" cy="333375"/>
        </a:xfrm>
        <a:prstGeom prst="borderCallout1">
          <a:avLst>
            <a:gd name="adj1" fmla="val -45120"/>
            <a:gd name="adj2" fmla="val -263212"/>
            <a:gd name="adj3" fmla="val -48194"/>
            <a:gd name="adj4" fmla="val -46486"/>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000" b="1" i="0" u="none" baseline="0">
              <a:solidFill>
                <a:srgbClr val="FF0000"/>
              </a:solidFill>
            </a:rPr>
            <a:t>半角で「Ａ」～「Ｄ」の記号を記入して下さい。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7</xdr:row>
      <xdr:rowOff>123825</xdr:rowOff>
    </xdr:from>
    <xdr:to>
      <xdr:col>6</xdr:col>
      <xdr:colOff>295275</xdr:colOff>
      <xdr:row>8</xdr:row>
      <xdr:rowOff>266700</xdr:rowOff>
    </xdr:to>
    <xdr:sp>
      <xdr:nvSpPr>
        <xdr:cNvPr id="1" name="線吹き出し 1 (枠付き) 1"/>
        <xdr:cNvSpPr>
          <a:spLocks/>
        </xdr:cNvSpPr>
      </xdr:nvSpPr>
      <xdr:spPr>
        <a:xfrm>
          <a:off x="1485900" y="2133600"/>
          <a:ext cx="2495550" cy="333375"/>
        </a:xfrm>
        <a:prstGeom prst="borderCallout1">
          <a:avLst>
            <a:gd name="adj1" fmla="val -41101"/>
            <a:gd name="adj2" fmla="val -308930"/>
            <a:gd name="adj3" fmla="val -48194"/>
            <a:gd name="adj4" fmla="val -46486"/>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000" b="1" i="0" u="none" baseline="0">
              <a:solidFill>
                <a:srgbClr val="FF0000"/>
              </a:solidFill>
            </a:rPr>
            <a:t>半角で「Ｅ」あるいは「Ｆ」の記号を記入して下さい。</a:t>
          </a:r>
        </a:p>
      </xdr:txBody>
    </xdr:sp>
    <xdr:clientData/>
  </xdr:twoCellAnchor>
  <xdr:twoCellAnchor>
    <xdr:from>
      <xdr:col>12</xdr:col>
      <xdr:colOff>47625</xdr:colOff>
      <xdr:row>7</xdr:row>
      <xdr:rowOff>57150</xdr:rowOff>
    </xdr:from>
    <xdr:to>
      <xdr:col>16</xdr:col>
      <xdr:colOff>647700</xdr:colOff>
      <xdr:row>8</xdr:row>
      <xdr:rowOff>200025</xdr:rowOff>
    </xdr:to>
    <xdr:sp>
      <xdr:nvSpPr>
        <xdr:cNvPr id="2" name="線吹き出し 1 (枠付き) 2"/>
        <xdr:cNvSpPr>
          <a:spLocks/>
        </xdr:cNvSpPr>
      </xdr:nvSpPr>
      <xdr:spPr>
        <a:xfrm>
          <a:off x="7296150" y="2066925"/>
          <a:ext cx="3105150" cy="333375"/>
        </a:xfrm>
        <a:prstGeom prst="borderCallout1">
          <a:avLst>
            <a:gd name="adj1" fmla="val -44310"/>
            <a:gd name="adj2" fmla="val -277500"/>
            <a:gd name="adj3" fmla="val -33101"/>
            <a:gd name="adj4" fmla="val -49347"/>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000" b="1" i="0" u="none" baseline="0">
              <a:solidFill>
                <a:srgbClr val="FF0000"/>
              </a:solidFill>
            </a:rPr>
            <a:t>申込責任者が審判をされない場合は「</a:t>
          </a:r>
          <a:r>
            <a:rPr lang="en-US" cap="none" sz="1000" b="1" i="0" u="none" baseline="0">
              <a:solidFill>
                <a:srgbClr val="FF0000"/>
              </a:solidFill>
            </a:rPr>
            <a:t>×</a:t>
          </a:r>
          <a:r>
            <a:rPr lang="en-US" cap="none" sz="1000" b="1" i="0" u="none" baseline="0">
              <a:solidFill>
                <a:srgbClr val="FF0000"/>
              </a:solidFill>
            </a:rPr>
            <a:t>」を記入して下さい。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8000"/>
  </sheetPr>
  <dimension ref="A2:X50"/>
  <sheetViews>
    <sheetView view="pageBreakPreview" zoomScaleSheetLayoutView="100" zoomScalePageLayoutView="0" workbookViewId="0" topLeftCell="A1">
      <selection activeCell="H53" sqref="H53"/>
    </sheetView>
  </sheetViews>
  <sheetFormatPr defaultColWidth="9.00390625" defaultRowHeight="22.5" customHeight="1"/>
  <cols>
    <col min="1" max="12" width="9.00390625" style="1" customWidth="1"/>
    <col min="13" max="13" width="5.00390625" style="1" customWidth="1"/>
    <col min="14" max="14" width="8.8515625" style="1" customWidth="1"/>
    <col min="15" max="16384" width="9.00390625" style="1" customWidth="1"/>
  </cols>
  <sheetData>
    <row r="1" ht="15" customHeight="1"/>
    <row r="2" spans="1:13" ht="22.5" customHeight="1">
      <c r="A2" s="216" t="s">
        <v>0</v>
      </c>
      <c r="B2" s="216"/>
      <c r="C2" s="216"/>
      <c r="D2" s="2"/>
      <c r="E2" s="2"/>
      <c r="F2" s="2"/>
      <c r="G2" s="2"/>
      <c r="H2" s="2"/>
      <c r="I2" s="2"/>
      <c r="J2" s="2"/>
      <c r="K2" s="2"/>
      <c r="L2" s="2"/>
      <c r="M2" s="2"/>
    </row>
    <row r="3" spans="1:14" ht="33.75" customHeight="1">
      <c r="A3" s="3" t="s">
        <v>1</v>
      </c>
      <c r="B3" s="4"/>
      <c r="C3" s="4"/>
      <c r="D3" s="4"/>
      <c r="E3" s="4"/>
      <c r="F3" s="4"/>
      <c r="G3" s="4"/>
      <c r="H3" s="4"/>
      <c r="I3" s="4"/>
      <c r="J3" s="4"/>
      <c r="K3" s="4"/>
      <c r="L3" s="4"/>
      <c r="M3" s="4"/>
      <c r="N3" s="4"/>
    </row>
    <row r="4" ht="15" customHeight="1">
      <c r="A4" s="5"/>
    </row>
    <row r="5" spans="1:10" s="7" customFormat="1" ht="22.5" customHeight="1">
      <c r="A5" s="6" t="s">
        <v>2</v>
      </c>
      <c r="B5" s="6"/>
      <c r="C5" s="6"/>
      <c r="D5" s="6"/>
      <c r="E5" s="6"/>
      <c r="F5" s="6"/>
      <c r="G5" s="6"/>
      <c r="J5" s="8"/>
    </row>
    <row r="6" spans="1:9" s="7" customFormat="1" ht="22.5" customHeight="1">
      <c r="A6" s="6" t="s">
        <v>3</v>
      </c>
      <c r="B6" s="6"/>
      <c r="C6" s="6"/>
      <c r="D6" s="6"/>
      <c r="E6" s="6"/>
      <c r="G6" s="6"/>
      <c r="I6" s="7" t="s">
        <v>4</v>
      </c>
    </row>
    <row r="7" spans="1:7" s="7" customFormat="1" ht="15" customHeight="1">
      <c r="A7" s="6"/>
      <c r="B7" s="6"/>
      <c r="C7" s="6"/>
      <c r="D7" s="6"/>
      <c r="E7" s="6"/>
      <c r="G7" s="6"/>
    </row>
    <row r="8" spans="1:14" s="9" customFormat="1" ht="33.75" customHeight="1">
      <c r="A8" s="217" t="s">
        <v>5</v>
      </c>
      <c r="B8" s="217"/>
      <c r="C8" s="217"/>
      <c r="D8" s="217"/>
      <c r="E8" s="217"/>
      <c r="F8" s="217"/>
      <c r="G8" s="217"/>
      <c r="H8" s="217"/>
      <c r="I8" s="217"/>
      <c r="J8" s="217"/>
      <c r="K8" s="217"/>
      <c r="L8" s="217"/>
      <c r="M8" s="217"/>
      <c r="N8" s="217"/>
    </row>
    <row r="9" spans="1:7" s="7" customFormat="1" ht="15" customHeight="1" thickBot="1">
      <c r="A9" s="6"/>
      <c r="B9" s="6"/>
      <c r="C9" s="6"/>
      <c r="D9" s="6"/>
      <c r="E9" s="6"/>
      <c r="G9" s="6"/>
    </row>
    <row r="10" spans="1:14" s="7" customFormat="1" ht="22.5" customHeight="1" thickTop="1">
      <c r="A10" s="218" t="s">
        <v>6</v>
      </c>
      <c r="B10" s="219"/>
      <c r="C10" s="219"/>
      <c r="D10" s="219"/>
      <c r="E10" s="219"/>
      <c r="F10" s="219"/>
      <c r="G10" s="219"/>
      <c r="H10" s="219"/>
      <c r="I10" s="219"/>
      <c r="J10" s="219"/>
      <c r="K10" s="219"/>
      <c r="L10" s="219"/>
      <c r="M10" s="219"/>
      <c r="N10" s="220"/>
    </row>
    <row r="11" spans="1:14" s="7" customFormat="1" ht="22.5" customHeight="1" thickBot="1">
      <c r="A11" s="221"/>
      <c r="B11" s="222"/>
      <c r="C11" s="222"/>
      <c r="D11" s="222"/>
      <c r="E11" s="222"/>
      <c r="F11" s="222"/>
      <c r="G11" s="222"/>
      <c r="H11" s="222"/>
      <c r="I11" s="222"/>
      <c r="J11" s="222"/>
      <c r="K11" s="222"/>
      <c r="L11" s="222"/>
      <c r="M11" s="222"/>
      <c r="N11" s="223"/>
    </row>
    <row r="12" spans="1:7" s="7" customFormat="1" ht="15" customHeight="1" thickTop="1">
      <c r="A12" s="6"/>
      <c r="B12" s="6"/>
      <c r="C12" s="6"/>
      <c r="D12" s="6"/>
      <c r="E12" s="6"/>
      <c r="G12" s="6"/>
    </row>
    <row r="13" spans="1:7" s="7" customFormat="1" ht="22.5" customHeight="1">
      <c r="A13" s="6" t="s">
        <v>237</v>
      </c>
      <c r="B13" s="6"/>
      <c r="C13" s="6"/>
      <c r="D13" s="6"/>
      <c r="E13" s="6"/>
      <c r="G13" s="6"/>
    </row>
    <row r="14" spans="1:7" s="7" customFormat="1" ht="22.5" customHeight="1">
      <c r="A14" s="6" t="s">
        <v>238</v>
      </c>
      <c r="B14" s="6"/>
      <c r="C14" s="6"/>
      <c r="D14" s="6"/>
      <c r="E14" s="6"/>
      <c r="G14" s="6"/>
    </row>
    <row r="15" spans="1:10" s="11" customFormat="1" ht="22.5" customHeight="1">
      <c r="A15" s="6" t="s">
        <v>239</v>
      </c>
      <c r="B15" s="10"/>
      <c r="C15" s="10"/>
      <c r="D15" s="10"/>
      <c r="E15" s="10"/>
      <c r="F15" s="10"/>
      <c r="G15" s="10"/>
      <c r="H15" s="10"/>
      <c r="I15" s="10"/>
      <c r="J15" s="10"/>
    </row>
    <row r="16" spans="1:10" s="11" customFormat="1" ht="22.5" customHeight="1">
      <c r="A16" s="6" t="s">
        <v>240</v>
      </c>
      <c r="B16" s="10"/>
      <c r="C16" s="10"/>
      <c r="D16" s="10"/>
      <c r="E16" s="10"/>
      <c r="F16" s="10"/>
      <c r="G16" s="10"/>
      <c r="H16" s="10"/>
      <c r="I16" s="10"/>
      <c r="J16" s="10"/>
    </row>
    <row r="17" spans="1:10" s="11" customFormat="1" ht="22.5" customHeight="1">
      <c r="A17" s="6" t="s">
        <v>7</v>
      </c>
      <c r="B17" s="10"/>
      <c r="C17" s="10"/>
      <c r="D17" s="10"/>
      <c r="E17" s="10"/>
      <c r="F17" s="10"/>
      <c r="G17" s="10"/>
      <c r="H17" s="10"/>
      <c r="I17" s="10"/>
      <c r="J17" s="10"/>
    </row>
    <row r="18" spans="1:10" s="11" customFormat="1" ht="22.5" customHeight="1">
      <c r="A18" s="6" t="s">
        <v>241</v>
      </c>
      <c r="B18" s="10"/>
      <c r="C18" s="10"/>
      <c r="D18" s="10"/>
      <c r="E18" s="10"/>
      <c r="F18" s="10"/>
      <c r="G18" s="10"/>
      <c r="H18" s="10"/>
      <c r="I18" s="10"/>
      <c r="J18" s="10"/>
    </row>
    <row r="19" spans="1:10" s="11" customFormat="1" ht="22.5" customHeight="1">
      <c r="A19" s="6" t="s">
        <v>242</v>
      </c>
      <c r="B19" s="10"/>
      <c r="C19" s="10"/>
      <c r="D19" s="10"/>
      <c r="E19" s="10"/>
      <c r="F19" s="10"/>
      <c r="G19" s="10"/>
      <c r="H19" s="10"/>
      <c r="I19" s="10"/>
      <c r="J19" s="10"/>
    </row>
    <row r="20" spans="1:10" s="11" customFormat="1" ht="22.5" customHeight="1">
      <c r="A20" s="6" t="s">
        <v>8</v>
      </c>
      <c r="B20" s="10"/>
      <c r="C20" s="10"/>
      <c r="D20" s="10"/>
      <c r="E20" s="10"/>
      <c r="F20" s="10"/>
      <c r="G20" s="10"/>
      <c r="H20" s="10"/>
      <c r="I20" s="10"/>
      <c r="J20" s="10"/>
    </row>
    <row r="21" spans="1:10" ht="22.5" customHeight="1">
      <c r="A21" s="6" t="s">
        <v>243</v>
      </c>
      <c r="B21" s="6"/>
      <c r="C21" s="6"/>
      <c r="D21" s="6"/>
      <c r="E21" s="6"/>
      <c r="F21" s="6"/>
      <c r="G21" s="6"/>
      <c r="H21" s="6"/>
      <c r="I21" s="6"/>
      <c r="J21" s="6"/>
    </row>
    <row r="22" spans="1:10" ht="22.5" customHeight="1">
      <c r="A22" s="6" t="s">
        <v>9</v>
      </c>
      <c r="B22" s="6"/>
      <c r="C22" s="6"/>
      <c r="D22" s="6"/>
      <c r="E22" s="6"/>
      <c r="F22" s="6"/>
      <c r="G22" s="6"/>
      <c r="H22" s="6"/>
      <c r="I22" s="6"/>
      <c r="J22" s="6"/>
    </row>
    <row r="23" spans="1:11" ht="22.5" customHeight="1">
      <c r="A23" s="6" t="s">
        <v>244</v>
      </c>
      <c r="B23" s="6"/>
      <c r="C23" s="6"/>
      <c r="D23" s="6"/>
      <c r="E23" s="6"/>
      <c r="F23" s="6"/>
      <c r="G23" s="6"/>
      <c r="H23" s="6"/>
      <c r="I23" s="6"/>
      <c r="J23" s="6"/>
      <c r="K23" s="12"/>
    </row>
    <row r="24" spans="1:24" s="7" customFormat="1" ht="22.5" customHeight="1">
      <c r="A24" s="13" t="s">
        <v>245</v>
      </c>
      <c r="B24" s="14"/>
      <c r="C24" s="15"/>
      <c r="D24" s="8"/>
      <c r="E24" s="16"/>
      <c r="F24" s="17"/>
      <c r="G24" s="18"/>
      <c r="H24" s="8"/>
      <c r="I24" s="8"/>
      <c r="J24" s="8"/>
      <c r="K24" s="8"/>
      <c r="L24" s="8"/>
      <c r="M24" s="8"/>
      <c r="X24" s="8"/>
    </row>
    <row r="25" spans="1:24" s="7" customFormat="1" ht="22.5" customHeight="1">
      <c r="A25" s="13" t="s">
        <v>10</v>
      </c>
      <c r="B25" s="14"/>
      <c r="C25" s="15"/>
      <c r="D25" s="8"/>
      <c r="E25" s="16"/>
      <c r="F25" s="17"/>
      <c r="G25" s="18"/>
      <c r="H25" s="8"/>
      <c r="I25" s="8"/>
      <c r="J25" s="8"/>
      <c r="K25" s="8"/>
      <c r="L25" s="8"/>
      <c r="M25" s="8"/>
      <c r="X25" s="8"/>
    </row>
    <row r="26" spans="1:24" s="7" customFormat="1" ht="22.5" customHeight="1">
      <c r="A26" s="13" t="s">
        <v>246</v>
      </c>
      <c r="B26" s="19"/>
      <c r="C26" s="19"/>
      <c r="D26" s="19"/>
      <c r="E26" s="19"/>
      <c r="F26" s="19"/>
      <c r="G26" s="19"/>
      <c r="H26" s="19"/>
      <c r="I26" s="19"/>
      <c r="J26" s="19"/>
      <c r="K26" s="19"/>
      <c r="L26" s="19"/>
      <c r="M26" s="19"/>
      <c r="N26" s="19"/>
      <c r="X26" s="8"/>
    </row>
    <row r="27" spans="1:24" s="7" customFormat="1" ht="22.5" customHeight="1">
      <c r="A27" s="13" t="s">
        <v>11</v>
      </c>
      <c r="B27" s="20"/>
      <c r="C27" s="20"/>
      <c r="D27" s="20"/>
      <c r="E27" s="20"/>
      <c r="F27" s="20"/>
      <c r="G27" s="20"/>
      <c r="H27" s="20"/>
      <c r="I27" s="20"/>
      <c r="J27" s="20"/>
      <c r="K27" s="20"/>
      <c r="L27" s="20"/>
      <c r="M27" s="20"/>
      <c r="N27" s="20"/>
      <c r="X27" s="8"/>
    </row>
    <row r="28" spans="1:24" s="7" customFormat="1" ht="15" customHeight="1">
      <c r="A28" s="13"/>
      <c r="B28" s="20"/>
      <c r="C28" s="20"/>
      <c r="D28" s="20"/>
      <c r="E28" s="20"/>
      <c r="F28" s="20"/>
      <c r="G28" s="20"/>
      <c r="H28" s="20"/>
      <c r="I28" s="20"/>
      <c r="J28" s="20"/>
      <c r="K28" s="20"/>
      <c r="L28" s="20"/>
      <c r="M28" s="20"/>
      <c r="N28" s="20"/>
      <c r="X28" s="8"/>
    </row>
    <row r="29" spans="1:10" ht="22.5" customHeight="1" thickBot="1">
      <c r="A29" s="21" t="s">
        <v>12</v>
      </c>
      <c r="B29" s="22"/>
      <c r="C29" s="22"/>
      <c r="D29" s="22"/>
      <c r="E29" s="22"/>
      <c r="F29" s="22"/>
      <c r="G29" s="22"/>
      <c r="H29" s="22"/>
      <c r="I29" s="22"/>
      <c r="J29" s="22"/>
    </row>
    <row r="30" spans="2:13" ht="33.75" customHeight="1" thickBot="1">
      <c r="B30" s="224" t="s">
        <v>13</v>
      </c>
      <c r="C30" s="225"/>
      <c r="D30" s="225"/>
      <c r="E30" s="225"/>
      <c r="F30" s="225"/>
      <c r="G30" s="225"/>
      <c r="H30" s="225"/>
      <c r="I30" s="225"/>
      <c r="J30" s="225"/>
      <c r="K30" s="225"/>
      <c r="L30" s="225"/>
      <c r="M30" s="226"/>
    </row>
    <row r="31" spans="1:3" ht="22.5" customHeight="1">
      <c r="A31" s="5"/>
      <c r="B31" s="23" t="s">
        <v>14</v>
      </c>
      <c r="C31" s="24"/>
    </row>
    <row r="32" spans="2:13" ht="22.5" customHeight="1">
      <c r="B32" s="25" t="s">
        <v>15</v>
      </c>
      <c r="C32" s="26"/>
      <c r="D32" s="27"/>
      <c r="E32" s="27"/>
      <c r="F32" s="27"/>
      <c r="G32" s="27"/>
      <c r="H32" s="27"/>
      <c r="I32" s="27"/>
      <c r="J32" s="27"/>
      <c r="K32" s="27"/>
      <c r="L32" s="27"/>
      <c r="M32" s="27"/>
    </row>
    <row r="33" spans="2:13" ht="22.5" customHeight="1">
      <c r="B33" s="28" t="s">
        <v>16</v>
      </c>
      <c r="C33" s="26"/>
      <c r="D33" s="27"/>
      <c r="E33" s="27"/>
      <c r="F33" s="27"/>
      <c r="G33" s="27"/>
      <c r="H33" s="27"/>
      <c r="I33" s="27"/>
      <c r="J33" s="27"/>
      <c r="K33" s="27"/>
      <c r="L33" s="27"/>
      <c r="M33" s="27"/>
    </row>
    <row r="34" spans="1:7" ht="15" customHeight="1">
      <c r="A34" s="5"/>
      <c r="C34" s="29"/>
      <c r="G34" s="30"/>
    </row>
    <row r="35" spans="1:10" ht="22.5" customHeight="1">
      <c r="A35" s="31" t="s">
        <v>17</v>
      </c>
      <c r="B35" s="31"/>
      <c r="C35" s="31"/>
      <c r="D35" s="31"/>
      <c r="E35" s="31"/>
      <c r="F35" s="31"/>
      <c r="G35" s="31"/>
      <c r="H35" s="31"/>
      <c r="I35" s="31"/>
      <c r="J35" s="31"/>
    </row>
    <row r="36" spans="1:14" ht="22.5" customHeight="1">
      <c r="A36" s="227" t="s">
        <v>18</v>
      </c>
      <c r="B36" s="227"/>
      <c r="C36" s="227"/>
      <c r="D36" s="227"/>
      <c r="E36" s="227"/>
      <c r="F36" s="227"/>
      <c r="G36" s="227"/>
      <c r="H36" s="227"/>
      <c r="I36" s="227"/>
      <c r="J36" s="227"/>
      <c r="K36" s="227"/>
      <c r="L36" s="227"/>
      <c r="M36" s="227"/>
      <c r="N36" s="227"/>
    </row>
    <row r="37" spans="1:14" s="37" customFormat="1" ht="28.5" customHeight="1">
      <c r="A37" s="198" t="s">
        <v>235</v>
      </c>
      <c r="B37" s="199"/>
      <c r="C37" s="199"/>
      <c r="D37" s="199"/>
      <c r="E37" s="199"/>
      <c r="F37" s="199"/>
      <c r="G37" s="199"/>
      <c r="H37" s="199"/>
      <c r="I37" s="199"/>
      <c r="J37" s="199"/>
      <c r="K37" s="199"/>
      <c r="L37" s="199"/>
      <c r="M37" s="199"/>
      <c r="N37" s="199"/>
    </row>
    <row r="38" spans="1:14" ht="22.5" customHeight="1">
      <c r="A38" s="197" t="s">
        <v>236</v>
      </c>
      <c r="B38" s="196"/>
      <c r="C38" s="196"/>
      <c r="D38" s="196"/>
      <c r="E38" s="196"/>
      <c r="F38" s="196"/>
      <c r="G38" s="196"/>
      <c r="H38" s="196"/>
      <c r="I38" s="196"/>
      <c r="J38" s="196"/>
      <c r="K38" s="196"/>
      <c r="L38" s="196"/>
      <c r="M38" s="196"/>
      <c r="N38" s="196"/>
    </row>
    <row r="39" spans="1:10" ht="22.5" customHeight="1">
      <c r="A39" s="32" t="s">
        <v>234</v>
      </c>
      <c r="B39" s="32"/>
      <c r="C39" s="32"/>
      <c r="D39" s="32"/>
      <c r="E39" s="32"/>
      <c r="F39" s="32"/>
      <c r="G39" s="32"/>
      <c r="H39" s="32"/>
      <c r="I39" s="32"/>
      <c r="J39" s="32"/>
    </row>
    <row r="40" spans="1:10" ht="15" customHeight="1">
      <c r="A40" s="32"/>
      <c r="B40" s="32"/>
      <c r="C40" s="32"/>
      <c r="D40" s="32"/>
      <c r="E40" s="32"/>
      <c r="F40" s="32"/>
      <c r="G40" s="32"/>
      <c r="H40" s="32"/>
      <c r="I40" s="32"/>
      <c r="J40" s="32"/>
    </row>
    <row r="41" spans="1:10" ht="22.5" customHeight="1">
      <c r="A41" s="32"/>
      <c r="C41" s="33" t="s">
        <v>19</v>
      </c>
      <c r="D41" s="32"/>
      <c r="E41" s="32"/>
      <c r="F41" s="32"/>
      <c r="G41" s="32"/>
      <c r="H41" s="32"/>
      <c r="I41" s="32"/>
      <c r="J41" s="32"/>
    </row>
    <row r="42" spans="1:10" ht="22.5" customHeight="1">
      <c r="A42" s="32"/>
      <c r="C42" s="33" t="s">
        <v>20</v>
      </c>
      <c r="D42" s="32"/>
      <c r="E42" s="32"/>
      <c r="F42" s="32"/>
      <c r="G42" s="32"/>
      <c r="H42" s="32"/>
      <c r="I42" s="32"/>
      <c r="J42" s="32"/>
    </row>
    <row r="43" spans="1:10" ht="22.5" customHeight="1">
      <c r="A43" s="32"/>
      <c r="C43" s="33" t="s">
        <v>21</v>
      </c>
      <c r="D43" s="32"/>
      <c r="E43" s="32"/>
      <c r="F43" s="32"/>
      <c r="G43" s="32"/>
      <c r="H43" s="32"/>
      <c r="I43" s="32"/>
      <c r="J43" s="32"/>
    </row>
    <row r="44" ht="15" customHeight="1" thickBot="1">
      <c r="A44" s="5"/>
    </row>
    <row r="45" spans="2:13" s="34" customFormat="1" ht="22.5" customHeight="1" thickTop="1">
      <c r="B45" s="213" t="s">
        <v>22</v>
      </c>
      <c r="C45" s="214"/>
      <c r="D45" s="214"/>
      <c r="E45" s="214"/>
      <c r="F45" s="214"/>
      <c r="G45" s="214"/>
      <c r="H45" s="214"/>
      <c r="I45" s="214"/>
      <c r="J45" s="214"/>
      <c r="K45" s="214"/>
      <c r="L45" s="214"/>
      <c r="M45" s="215"/>
    </row>
    <row r="46" spans="2:13" s="34" customFormat="1" ht="22.5" customHeight="1">
      <c r="B46" s="207" t="s">
        <v>23</v>
      </c>
      <c r="C46" s="208"/>
      <c r="D46" s="208"/>
      <c r="E46" s="208"/>
      <c r="F46" s="208"/>
      <c r="G46" s="208"/>
      <c r="H46" s="208"/>
      <c r="I46" s="208"/>
      <c r="J46" s="208"/>
      <c r="K46" s="208"/>
      <c r="L46" s="208"/>
      <c r="M46" s="209"/>
    </row>
    <row r="47" spans="2:13" ht="22.5" customHeight="1">
      <c r="B47" s="207" t="s">
        <v>24</v>
      </c>
      <c r="C47" s="208"/>
      <c r="D47" s="208"/>
      <c r="E47" s="208"/>
      <c r="F47" s="208"/>
      <c r="G47" s="208"/>
      <c r="H47" s="208"/>
      <c r="I47" s="208"/>
      <c r="J47" s="208"/>
      <c r="K47" s="208"/>
      <c r="L47" s="208"/>
      <c r="M47" s="209"/>
    </row>
    <row r="48" spans="2:13" ht="22.5" customHeight="1">
      <c r="B48" s="207" t="s">
        <v>25</v>
      </c>
      <c r="C48" s="208"/>
      <c r="D48" s="208"/>
      <c r="E48" s="208"/>
      <c r="F48" s="208"/>
      <c r="G48" s="208"/>
      <c r="H48" s="208"/>
      <c r="I48" s="208"/>
      <c r="J48" s="208"/>
      <c r="K48" s="208"/>
      <c r="L48" s="208"/>
      <c r="M48" s="209"/>
    </row>
    <row r="49" spans="2:13" ht="22.5" customHeight="1" thickBot="1">
      <c r="B49" s="210" t="s">
        <v>26</v>
      </c>
      <c r="C49" s="211"/>
      <c r="D49" s="211"/>
      <c r="E49" s="211"/>
      <c r="F49" s="211"/>
      <c r="G49" s="211"/>
      <c r="H49" s="211"/>
      <c r="I49" s="211"/>
      <c r="J49" s="211"/>
      <c r="K49" s="211"/>
      <c r="L49" s="211"/>
      <c r="M49" s="212"/>
    </row>
    <row r="50" ht="22.5" customHeight="1" thickTop="1">
      <c r="A50" s="35"/>
    </row>
  </sheetData>
  <sheetProtection password="D1C8" sheet="1" objects="1" scenarios="1" selectLockedCells="1" selectUnlockedCells="1"/>
  <mergeCells count="10">
    <mergeCell ref="A2:C2"/>
    <mergeCell ref="A8:N8"/>
    <mergeCell ref="A10:N11"/>
    <mergeCell ref="B30:M30"/>
    <mergeCell ref="A36:N36"/>
    <mergeCell ref="B46:M46"/>
    <mergeCell ref="B47:M47"/>
    <mergeCell ref="B48:M48"/>
    <mergeCell ref="B49:M49"/>
    <mergeCell ref="B45:M45"/>
  </mergeCells>
  <printOptions/>
  <pageMargins left="0.7" right="0.7" top="0.75" bottom="0.75" header="0.3" footer="0.3"/>
  <pageSetup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tabColor rgb="FFCC9900"/>
  </sheetPr>
  <dimension ref="A1:N57"/>
  <sheetViews>
    <sheetView tabSelected="1" zoomScalePageLayoutView="0" workbookViewId="0" topLeftCell="A1">
      <selection activeCell="A1" sqref="A1"/>
    </sheetView>
  </sheetViews>
  <sheetFormatPr defaultColWidth="9.00390625" defaultRowHeight="22.5" customHeight="1"/>
  <cols>
    <col min="1" max="12" width="9.00390625" style="1" customWidth="1"/>
    <col min="13" max="13" width="5.00390625" style="1" customWidth="1"/>
    <col min="14" max="14" width="8.8515625" style="1" customWidth="1"/>
    <col min="15" max="16384" width="9.00390625" style="1" customWidth="1"/>
  </cols>
  <sheetData>
    <row r="1" ht="22.5" customHeight="1">
      <c r="A1" s="35"/>
    </row>
    <row r="2" spans="1:4" ht="48.75" customHeight="1">
      <c r="A2" s="36" t="s">
        <v>27</v>
      </c>
      <c r="D2" s="122" t="s">
        <v>28</v>
      </c>
    </row>
    <row r="3" spans="2:14" s="37" customFormat="1" ht="22.5" customHeight="1" thickBot="1">
      <c r="B3" s="341" t="s">
        <v>29</v>
      </c>
      <c r="C3" s="341"/>
      <c r="D3" s="341"/>
      <c r="E3" s="341"/>
      <c r="F3" s="341"/>
      <c r="G3" s="341"/>
      <c r="H3" s="341"/>
      <c r="I3" s="341"/>
      <c r="J3" s="341"/>
      <c r="K3" s="341"/>
      <c r="L3" s="341"/>
      <c r="M3" s="341"/>
      <c r="N3" s="38"/>
    </row>
    <row r="4" spans="1:14" ht="22.5" customHeight="1">
      <c r="A4" s="256"/>
      <c r="B4" s="258" t="s">
        <v>30</v>
      </c>
      <c r="C4" s="259"/>
      <c r="D4" s="259"/>
      <c r="E4" s="342" t="s">
        <v>31</v>
      </c>
      <c r="F4" s="343"/>
      <c r="G4" s="39" t="s">
        <v>32</v>
      </c>
      <c r="H4" s="40" t="s">
        <v>33</v>
      </c>
      <c r="I4" s="344" t="s">
        <v>34</v>
      </c>
      <c r="J4" s="345"/>
      <c r="K4" s="345"/>
      <c r="L4" s="345"/>
      <c r="M4" s="345"/>
      <c r="N4" s="346"/>
    </row>
    <row r="5" spans="1:14" ht="22.5" customHeight="1" thickBot="1">
      <c r="A5" s="257"/>
      <c r="B5" s="41" t="s">
        <v>35</v>
      </c>
      <c r="C5" s="266" t="s">
        <v>36</v>
      </c>
      <c r="D5" s="266"/>
      <c r="E5" s="42" t="s">
        <v>37</v>
      </c>
      <c r="F5" s="42" t="s">
        <v>38</v>
      </c>
      <c r="G5" s="42" t="s">
        <v>39</v>
      </c>
      <c r="H5" s="43" t="s">
        <v>40</v>
      </c>
      <c r="I5" s="347"/>
      <c r="J5" s="348"/>
      <c r="K5" s="348"/>
      <c r="L5" s="348"/>
      <c r="M5" s="348"/>
      <c r="N5" s="349"/>
    </row>
    <row r="6" spans="1:14" ht="22.5" customHeight="1">
      <c r="A6" s="284" t="s">
        <v>41</v>
      </c>
      <c r="B6" s="44" t="s">
        <v>42</v>
      </c>
      <c r="C6" s="322" t="s">
        <v>43</v>
      </c>
      <c r="D6" s="323"/>
      <c r="E6" s="324" t="s">
        <v>44</v>
      </c>
      <c r="F6" s="325"/>
      <c r="G6" s="45" t="s">
        <v>45</v>
      </c>
      <c r="H6" s="45" t="s">
        <v>46</v>
      </c>
      <c r="I6" s="326" t="s">
        <v>47</v>
      </c>
      <c r="J6" s="327"/>
      <c r="K6" s="327"/>
      <c r="L6" s="327"/>
      <c r="M6" s="327"/>
      <c r="N6" s="328"/>
    </row>
    <row r="7" spans="1:14" ht="22.5" customHeight="1">
      <c r="A7" s="285"/>
      <c r="B7" s="46" t="s">
        <v>48</v>
      </c>
      <c r="C7" s="329" t="s">
        <v>49</v>
      </c>
      <c r="D7" s="330"/>
      <c r="E7" s="331" t="s">
        <v>44</v>
      </c>
      <c r="F7" s="332"/>
      <c r="G7" s="47" t="s">
        <v>50</v>
      </c>
      <c r="H7" s="47" t="s">
        <v>51</v>
      </c>
      <c r="I7" s="291"/>
      <c r="J7" s="292"/>
      <c r="K7" s="292"/>
      <c r="L7" s="292"/>
      <c r="M7" s="292"/>
      <c r="N7" s="293"/>
    </row>
    <row r="8" spans="1:14" ht="22.5" customHeight="1">
      <c r="A8" s="285"/>
      <c r="B8" s="333" t="s">
        <v>52</v>
      </c>
      <c r="C8" s="297" t="s">
        <v>53</v>
      </c>
      <c r="D8" s="297"/>
      <c r="E8" s="331" t="s">
        <v>54</v>
      </c>
      <c r="F8" s="332"/>
      <c r="G8" s="48" t="s">
        <v>55</v>
      </c>
      <c r="H8" s="48" t="s">
        <v>56</v>
      </c>
      <c r="I8" s="291"/>
      <c r="J8" s="292"/>
      <c r="K8" s="292"/>
      <c r="L8" s="292"/>
      <c r="M8" s="292"/>
      <c r="N8" s="293"/>
    </row>
    <row r="9" spans="1:14" ht="22.5" customHeight="1">
      <c r="A9" s="285"/>
      <c r="B9" s="333"/>
      <c r="C9" s="297"/>
      <c r="D9" s="297"/>
      <c r="E9" s="331" t="s">
        <v>57</v>
      </c>
      <c r="F9" s="332"/>
      <c r="G9" s="49" t="s">
        <v>56</v>
      </c>
      <c r="H9" s="49" t="s">
        <v>58</v>
      </c>
      <c r="I9" s="291"/>
      <c r="J9" s="292"/>
      <c r="K9" s="292"/>
      <c r="L9" s="292"/>
      <c r="M9" s="292"/>
      <c r="N9" s="293"/>
    </row>
    <row r="10" spans="1:14" ht="22.5" customHeight="1">
      <c r="A10" s="285"/>
      <c r="B10" s="288" t="s">
        <v>59</v>
      </c>
      <c r="C10" s="297" t="s">
        <v>60</v>
      </c>
      <c r="D10" s="297"/>
      <c r="E10" s="335" t="s">
        <v>61</v>
      </c>
      <c r="F10" s="336"/>
      <c r="G10" s="339" t="s">
        <v>55</v>
      </c>
      <c r="H10" s="339" t="s">
        <v>56</v>
      </c>
      <c r="I10" s="316" t="s">
        <v>62</v>
      </c>
      <c r="J10" s="317"/>
      <c r="K10" s="317"/>
      <c r="L10" s="317"/>
      <c r="M10" s="317"/>
      <c r="N10" s="318"/>
    </row>
    <row r="11" spans="1:14" ht="22.5" customHeight="1" thickBot="1">
      <c r="A11" s="286"/>
      <c r="B11" s="301"/>
      <c r="C11" s="334"/>
      <c r="D11" s="334"/>
      <c r="E11" s="337"/>
      <c r="F11" s="338"/>
      <c r="G11" s="340"/>
      <c r="H11" s="340"/>
      <c r="I11" s="319"/>
      <c r="J11" s="320"/>
      <c r="K11" s="320"/>
      <c r="L11" s="320"/>
      <c r="M11" s="320"/>
      <c r="N11" s="321"/>
    </row>
    <row r="12" spans="1:14" ht="22.5" customHeight="1">
      <c r="A12" s="284" t="s">
        <v>63</v>
      </c>
      <c r="B12" s="287" t="s">
        <v>64</v>
      </c>
      <c r="C12" s="290" t="s">
        <v>43</v>
      </c>
      <c r="D12" s="290"/>
      <c r="E12" s="50" t="s">
        <v>44</v>
      </c>
      <c r="F12" s="50" t="s">
        <v>65</v>
      </c>
      <c r="G12" s="51" t="s">
        <v>55</v>
      </c>
      <c r="H12" s="51" t="s">
        <v>56</v>
      </c>
      <c r="I12" s="291" t="s">
        <v>66</v>
      </c>
      <c r="J12" s="292"/>
      <c r="K12" s="292"/>
      <c r="L12" s="292"/>
      <c r="M12" s="292"/>
      <c r="N12" s="293"/>
    </row>
    <row r="13" spans="1:14" ht="22.5" customHeight="1">
      <c r="A13" s="285"/>
      <c r="B13" s="288"/>
      <c r="C13" s="297" t="s">
        <v>49</v>
      </c>
      <c r="D13" s="297"/>
      <c r="E13" s="52" t="s">
        <v>54</v>
      </c>
      <c r="F13" s="298" t="s">
        <v>65</v>
      </c>
      <c r="G13" s="47" t="s">
        <v>55</v>
      </c>
      <c r="H13" s="47" t="s">
        <v>56</v>
      </c>
      <c r="I13" s="291"/>
      <c r="J13" s="292"/>
      <c r="K13" s="292"/>
      <c r="L13" s="292"/>
      <c r="M13" s="292"/>
      <c r="N13" s="293"/>
    </row>
    <row r="14" spans="1:14" ht="22.5" customHeight="1">
      <c r="A14" s="285"/>
      <c r="B14" s="289"/>
      <c r="C14" s="297"/>
      <c r="D14" s="297"/>
      <c r="E14" s="53" t="s">
        <v>57</v>
      </c>
      <c r="F14" s="299"/>
      <c r="G14" s="49" t="s">
        <v>56</v>
      </c>
      <c r="H14" s="49" t="s">
        <v>58</v>
      </c>
      <c r="I14" s="294"/>
      <c r="J14" s="295"/>
      <c r="K14" s="295"/>
      <c r="L14" s="295"/>
      <c r="M14" s="295"/>
      <c r="N14" s="296"/>
    </row>
    <row r="15" spans="1:14" ht="22.5" customHeight="1">
      <c r="A15" s="285"/>
      <c r="B15" s="300" t="s">
        <v>67</v>
      </c>
      <c r="C15" s="297" t="s">
        <v>68</v>
      </c>
      <c r="D15" s="297"/>
      <c r="E15" s="302" t="s">
        <v>61</v>
      </c>
      <c r="F15" s="303"/>
      <c r="G15" s="306" t="s">
        <v>56</v>
      </c>
      <c r="H15" s="308" t="s">
        <v>58</v>
      </c>
      <c r="I15" s="291" t="s">
        <v>69</v>
      </c>
      <c r="J15" s="292"/>
      <c r="K15" s="292"/>
      <c r="L15" s="292"/>
      <c r="M15" s="292"/>
      <c r="N15" s="293"/>
    </row>
    <row r="16" spans="1:14" ht="22.5" customHeight="1">
      <c r="A16" s="285"/>
      <c r="B16" s="288"/>
      <c r="C16" s="297"/>
      <c r="D16" s="297"/>
      <c r="E16" s="304"/>
      <c r="F16" s="305"/>
      <c r="G16" s="306"/>
      <c r="H16" s="308"/>
      <c r="I16" s="291"/>
      <c r="J16" s="292"/>
      <c r="K16" s="292"/>
      <c r="L16" s="292"/>
      <c r="M16" s="292"/>
      <c r="N16" s="293"/>
    </row>
    <row r="17" spans="1:14" ht="22.5" customHeight="1">
      <c r="A17" s="285"/>
      <c r="B17" s="288"/>
      <c r="C17" s="297" t="s">
        <v>70</v>
      </c>
      <c r="D17" s="297"/>
      <c r="E17" s="302" t="s">
        <v>61</v>
      </c>
      <c r="F17" s="303"/>
      <c r="G17" s="306"/>
      <c r="H17" s="308"/>
      <c r="I17" s="291"/>
      <c r="J17" s="292"/>
      <c r="K17" s="292"/>
      <c r="L17" s="292"/>
      <c r="M17" s="292"/>
      <c r="N17" s="293"/>
    </row>
    <row r="18" spans="1:14" ht="22.5" customHeight="1" thickBot="1">
      <c r="A18" s="286"/>
      <c r="B18" s="301"/>
      <c r="C18" s="313"/>
      <c r="D18" s="313"/>
      <c r="E18" s="314"/>
      <c r="F18" s="315"/>
      <c r="G18" s="307"/>
      <c r="H18" s="309"/>
      <c r="I18" s="310"/>
      <c r="J18" s="311"/>
      <c r="K18" s="311"/>
      <c r="L18" s="311"/>
      <c r="M18" s="311"/>
      <c r="N18" s="312"/>
    </row>
    <row r="19" spans="1:13" ht="22.5" customHeight="1">
      <c r="A19" s="54"/>
      <c r="B19" s="55"/>
      <c r="C19" s="56"/>
      <c r="D19" s="56"/>
      <c r="E19" s="57"/>
      <c r="F19" s="57"/>
      <c r="G19" s="58"/>
      <c r="H19" s="59"/>
      <c r="I19" s="60"/>
      <c r="J19" s="60"/>
      <c r="K19" s="60"/>
      <c r="L19" s="60"/>
      <c r="M19" s="60"/>
    </row>
    <row r="20" spans="2:11" s="9" customFormat="1" ht="45" customHeight="1" thickBot="1">
      <c r="B20" s="36" t="s">
        <v>71</v>
      </c>
      <c r="C20" s="61"/>
      <c r="D20" s="61"/>
      <c r="E20" s="61"/>
      <c r="F20" s="61"/>
      <c r="G20" s="61"/>
      <c r="H20" s="61"/>
      <c r="I20" s="61"/>
      <c r="J20" s="61"/>
      <c r="K20" s="61"/>
    </row>
    <row r="21" spans="2:9" ht="22.5" customHeight="1">
      <c r="B21" s="256"/>
      <c r="C21" s="258" t="s">
        <v>30</v>
      </c>
      <c r="D21" s="259"/>
      <c r="E21" s="259"/>
      <c r="F21" s="260" t="s">
        <v>72</v>
      </c>
      <c r="G21" s="261"/>
      <c r="H21" s="261"/>
      <c r="I21" s="262"/>
    </row>
    <row r="22" spans="2:9" ht="22.5" customHeight="1" thickBot="1">
      <c r="B22" s="257"/>
      <c r="C22" s="41"/>
      <c r="D22" s="266" t="s">
        <v>36</v>
      </c>
      <c r="E22" s="266"/>
      <c r="F22" s="263"/>
      <c r="G22" s="264"/>
      <c r="H22" s="264"/>
      <c r="I22" s="265"/>
    </row>
    <row r="23" spans="2:9" ht="22.5" customHeight="1">
      <c r="B23" s="230" t="s">
        <v>73</v>
      </c>
      <c r="C23" s="62" t="s">
        <v>74</v>
      </c>
      <c r="D23" s="267" t="s">
        <v>43</v>
      </c>
      <c r="E23" s="268"/>
      <c r="F23" s="269" t="s">
        <v>75</v>
      </c>
      <c r="G23" s="270"/>
      <c r="H23" s="270"/>
      <c r="I23" s="271"/>
    </row>
    <row r="24" spans="2:11" ht="22.5" customHeight="1">
      <c r="B24" s="231"/>
      <c r="C24" s="63" t="s">
        <v>76</v>
      </c>
      <c r="D24" s="278" t="s">
        <v>49</v>
      </c>
      <c r="E24" s="279"/>
      <c r="F24" s="272"/>
      <c r="G24" s="273"/>
      <c r="H24" s="273"/>
      <c r="I24" s="274"/>
      <c r="K24" s="1"/>
    </row>
    <row r="25" spans="2:12" ht="22.5" customHeight="1">
      <c r="B25" s="231"/>
      <c r="C25" s="64" t="s">
        <v>77</v>
      </c>
      <c r="D25" s="280" t="s">
        <v>78</v>
      </c>
      <c r="E25" s="281"/>
      <c r="F25" s="272"/>
      <c r="G25" s="273"/>
      <c r="H25" s="273"/>
      <c r="I25" s="274"/>
      <c r="L25" s="65"/>
    </row>
    <row r="26" spans="2:11" ht="22.5" customHeight="1" thickBot="1">
      <c r="B26" s="231"/>
      <c r="C26" s="64" t="s">
        <v>59</v>
      </c>
      <c r="D26" s="282" t="s">
        <v>79</v>
      </c>
      <c r="E26" s="283"/>
      <c r="F26" s="275"/>
      <c r="G26" s="276"/>
      <c r="H26" s="276"/>
      <c r="I26" s="277"/>
      <c r="K26" s="1"/>
    </row>
    <row r="27" spans="2:11" ht="22.5" customHeight="1">
      <c r="B27" s="230" t="s">
        <v>63</v>
      </c>
      <c r="C27" s="233" t="s">
        <v>64</v>
      </c>
      <c r="D27" s="235" t="s">
        <v>80</v>
      </c>
      <c r="E27" s="236"/>
      <c r="F27" s="239" t="s">
        <v>81</v>
      </c>
      <c r="G27" s="240"/>
      <c r="H27" s="240"/>
      <c r="I27" s="241"/>
      <c r="K27" s="1"/>
    </row>
    <row r="28" spans="2:9" ht="22.5" customHeight="1">
      <c r="B28" s="231"/>
      <c r="C28" s="234"/>
      <c r="D28" s="237"/>
      <c r="E28" s="238"/>
      <c r="F28" s="242"/>
      <c r="G28" s="243"/>
      <c r="H28" s="243"/>
      <c r="I28" s="244"/>
    </row>
    <row r="29" spans="2:9" ht="22.5" customHeight="1">
      <c r="B29" s="231"/>
      <c r="C29" s="248" t="s">
        <v>67</v>
      </c>
      <c r="D29" s="250" t="s">
        <v>82</v>
      </c>
      <c r="E29" s="251"/>
      <c r="F29" s="242"/>
      <c r="G29" s="243"/>
      <c r="H29" s="243"/>
      <c r="I29" s="244"/>
    </row>
    <row r="30" spans="2:9" ht="22.5" customHeight="1">
      <c r="B30" s="231"/>
      <c r="C30" s="234"/>
      <c r="D30" s="252" t="s">
        <v>83</v>
      </c>
      <c r="E30" s="253"/>
      <c r="F30" s="242"/>
      <c r="G30" s="243"/>
      <c r="H30" s="243"/>
      <c r="I30" s="244"/>
    </row>
    <row r="31" spans="2:9" ht="22.5" customHeight="1">
      <c r="B31" s="231"/>
      <c r="C31" s="234"/>
      <c r="D31" s="252" t="s">
        <v>84</v>
      </c>
      <c r="E31" s="253"/>
      <c r="F31" s="242"/>
      <c r="G31" s="243"/>
      <c r="H31" s="243"/>
      <c r="I31" s="244"/>
    </row>
    <row r="32" spans="2:9" ht="22.5" customHeight="1" thickBot="1">
      <c r="B32" s="232"/>
      <c r="C32" s="249"/>
      <c r="D32" s="254" t="s">
        <v>85</v>
      </c>
      <c r="E32" s="255"/>
      <c r="F32" s="245"/>
      <c r="G32" s="246"/>
      <c r="H32" s="246"/>
      <c r="I32" s="247"/>
    </row>
    <row r="33" spans="1:10" ht="22.5" customHeight="1">
      <c r="A33" s="66"/>
      <c r="B33" s="67"/>
      <c r="C33" s="67"/>
      <c r="D33" s="67"/>
      <c r="E33" s="67"/>
      <c r="F33" s="67"/>
      <c r="G33" s="67"/>
      <c r="H33" s="67"/>
      <c r="I33" s="68"/>
      <c r="J33" s="68"/>
    </row>
    <row r="34" spans="2:13" s="22" customFormat="1" ht="22.5" customHeight="1">
      <c r="B34" s="228" t="s">
        <v>86</v>
      </c>
      <c r="C34" s="228"/>
      <c r="D34" s="228"/>
      <c r="E34" s="228"/>
      <c r="F34" s="228"/>
      <c r="G34" s="228"/>
      <c r="H34" s="228"/>
      <c r="I34" s="228"/>
      <c r="J34" s="228"/>
      <c r="K34" s="70"/>
      <c r="L34" s="70"/>
      <c r="M34" s="70"/>
    </row>
    <row r="35" s="22" customFormat="1" ht="22.5" customHeight="1">
      <c r="A35" s="71"/>
    </row>
    <row r="36" spans="2:14" s="22" customFormat="1" ht="22.5" customHeight="1">
      <c r="B36" s="72"/>
      <c r="C36" s="229" t="s">
        <v>87</v>
      </c>
      <c r="D36" s="229"/>
      <c r="E36" s="229"/>
      <c r="F36" s="229"/>
      <c r="G36" s="229"/>
      <c r="H36" s="229"/>
      <c r="I36" s="229"/>
      <c r="J36" s="229"/>
      <c r="K36" s="229"/>
      <c r="L36" s="229"/>
      <c r="M36" s="229"/>
      <c r="N36" s="229"/>
    </row>
    <row r="37" spans="2:13" s="22" customFormat="1" ht="22.5" customHeight="1">
      <c r="B37" s="73"/>
      <c r="C37" s="73"/>
      <c r="E37" s="74" t="s">
        <v>88</v>
      </c>
      <c r="F37" s="73"/>
      <c r="G37" s="73"/>
      <c r="H37" s="73"/>
      <c r="K37" s="30" t="s">
        <v>89</v>
      </c>
      <c r="L37" s="30"/>
      <c r="M37" s="30"/>
    </row>
    <row r="47" spans="1:6" ht="22.5" customHeight="1">
      <c r="A47" s="176"/>
      <c r="B47" s="176"/>
      <c r="C47" s="176"/>
      <c r="D47" s="176"/>
      <c r="E47" s="176"/>
      <c r="F47" s="176"/>
    </row>
    <row r="48" spans="1:6" ht="22.5" customHeight="1">
      <c r="A48" s="176"/>
      <c r="B48" s="176"/>
      <c r="C48" s="176"/>
      <c r="D48" s="176"/>
      <c r="E48" s="176"/>
      <c r="F48" s="176"/>
    </row>
    <row r="49" spans="1:6" ht="22.5" customHeight="1">
      <c r="A49" s="176"/>
      <c r="B49" s="176"/>
      <c r="C49" s="176"/>
      <c r="D49" s="176"/>
      <c r="E49" s="176"/>
      <c r="F49" s="176"/>
    </row>
    <row r="50" spans="1:6" ht="22.5" customHeight="1">
      <c r="A50" s="176"/>
      <c r="B50" s="176" t="s">
        <v>219</v>
      </c>
      <c r="C50" s="176" t="s">
        <v>225</v>
      </c>
      <c r="D50" s="176">
        <v>200</v>
      </c>
      <c r="E50" s="176">
        <v>400</v>
      </c>
      <c r="F50" s="176"/>
    </row>
    <row r="51" spans="1:6" ht="22.5" customHeight="1">
      <c r="A51" s="176"/>
      <c r="B51" s="176" t="s">
        <v>220</v>
      </c>
      <c r="C51" s="176" t="s">
        <v>226</v>
      </c>
      <c r="D51" s="176">
        <v>300</v>
      </c>
      <c r="E51" s="176">
        <v>600</v>
      </c>
      <c r="F51" s="176"/>
    </row>
    <row r="52" spans="1:6" ht="22.5" customHeight="1">
      <c r="A52" s="176"/>
      <c r="B52" s="176" t="s">
        <v>221</v>
      </c>
      <c r="C52" s="176" t="s">
        <v>227</v>
      </c>
      <c r="D52" s="176">
        <v>500</v>
      </c>
      <c r="E52" s="176">
        <v>1000</v>
      </c>
      <c r="F52" s="176"/>
    </row>
    <row r="53" spans="1:6" ht="22.5" customHeight="1">
      <c r="A53" s="176"/>
      <c r="B53" s="176" t="s">
        <v>222</v>
      </c>
      <c r="C53" s="176" t="s">
        <v>228</v>
      </c>
      <c r="D53" s="176">
        <v>500</v>
      </c>
      <c r="E53" s="176">
        <v>1000</v>
      </c>
      <c r="F53" s="176"/>
    </row>
    <row r="54" spans="1:6" ht="22.5" customHeight="1">
      <c r="A54" s="176"/>
      <c r="B54" s="176" t="s">
        <v>223</v>
      </c>
      <c r="C54" s="176" t="s">
        <v>229</v>
      </c>
      <c r="D54" s="176">
        <v>500</v>
      </c>
      <c r="E54" s="176">
        <v>1000</v>
      </c>
      <c r="F54" s="176"/>
    </row>
    <row r="55" spans="1:6" ht="22.5" customHeight="1">
      <c r="A55" s="176"/>
      <c r="B55" s="176" t="s">
        <v>224</v>
      </c>
      <c r="C55" s="176" t="s">
        <v>230</v>
      </c>
      <c r="D55" s="176">
        <v>1000</v>
      </c>
      <c r="E55" s="176">
        <v>1600</v>
      </c>
      <c r="F55" s="176"/>
    </row>
    <row r="56" spans="1:6" ht="22.5" customHeight="1">
      <c r="A56" s="176"/>
      <c r="B56" s="176"/>
      <c r="C56" s="176"/>
      <c r="D56" s="176"/>
      <c r="E56" s="176"/>
      <c r="F56" s="176"/>
    </row>
    <row r="57" spans="1:6" ht="22.5" customHeight="1">
      <c r="A57" s="176"/>
      <c r="B57" s="176"/>
      <c r="C57" s="176"/>
      <c r="D57" s="176"/>
      <c r="E57" s="176"/>
      <c r="F57" s="176"/>
    </row>
  </sheetData>
  <sheetProtection password="D1C8" sheet="1" objects="1" scenarios="1" selectLockedCells="1" selectUnlockedCells="1"/>
  <mergeCells count="57">
    <mergeCell ref="B3:M3"/>
    <mergeCell ref="A4:A5"/>
    <mergeCell ref="B4:D4"/>
    <mergeCell ref="E4:F4"/>
    <mergeCell ref="I4:N5"/>
    <mergeCell ref="C5:D5"/>
    <mergeCell ref="I10:N11"/>
    <mergeCell ref="A6:A11"/>
    <mergeCell ref="C6:D6"/>
    <mergeCell ref="E6:F6"/>
    <mergeCell ref="I6:N9"/>
    <mergeCell ref="C7:D7"/>
    <mergeCell ref="E7:F7"/>
    <mergeCell ref="B8:B9"/>
    <mergeCell ref="C8:D9"/>
    <mergeCell ref="E8:F8"/>
    <mergeCell ref="E9:F9"/>
    <mergeCell ref="B10:B11"/>
    <mergeCell ref="C10:D11"/>
    <mergeCell ref="E10:F11"/>
    <mergeCell ref="G10:G11"/>
    <mergeCell ref="H10:H11"/>
    <mergeCell ref="A12:A18"/>
    <mergeCell ref="B12:B14"/>
    <mergeCell ref="C12:D12"/>
    <mergeCell ref="I12:N14"/>
    <mergeCell ref="C13:D14"/>
    <mergeCell ref="F13:F14"/>
    <mergeCell ref="B15:B18"/>
    <mergeCell ref="C15:D16"/>
    <mergeCell ref="E15:F16"/>
    <mergeCell ref="G15:G18"/>
    <mergeCell ref="H15:H18"/>
    <mergeCell ref="I15:N18"/>
    <mergeCell ref="C17:D18"/>
    <mergeCell ref="E17:F18"/>
    <mergeCell ref="B21:B22"/>
    <mergeCell ref="C21:E21"/>
    <mergeCell ref="F21:I22"/>
    <mergeCell ref="D22:E22"/>
    <mergeCell ref="B23:B26"/>
    <mergeCell ref="D23:E23"/>
    <mergeCell ref="F23:I26"/>
    <mergeCell ref="D24:E24"/>
    <mergeCell ref="D25:E25"/>
    <mergeCell ref="D26:E26"/>
    <mergeCell ref="B34:J34"/>
    <mergeCell ref="C36:N36"/>
    <mergeCell ref="B27:B32"/>
    <mergeCell ref="C27:C28"/>
    <mergeCell ref="D27:E28"/>
    <mergeCell ref="F27:I32"/>
    <mergeCell ref="C29:C32"/>
    <mergeCell ref="D29:E29"/>
    <mergeCell ref="D30:E30"/>
    <mergeCell ref="D31:E31"/>
    <mergeCell ref="D32:E32"/>
  </mergeCells>
  <printOptions/>
  <pageMargins left="0.7" right="0.7" top="0.75" bottom="0.75" header="0.3" footer="0.3"/>
  <pageSetup horizontalDpi="300" verticalDpi="300" orientation="portrait" paperSize="9" scale="73" r:id="rId2"/>
  <drawing r:id="rId1"/>
</worksheet>
</file>

<file path=xl/worksheets/sheet3.xml><?xml version="1.0" encoding="utf-8"?>
<worksheet xmlns="http://schemas.openxmlformats.org/spreadsheetml/2006/main" xmlns:r="http://schemas.openxmlformats.org/officeDocument/2006/relationships">
  <sheetPr>
    <tabColor rgb="FFCC0000"/>
  </sheetPr>
  <dimension ref="A1:N62"/>
  <sheetViews>
    <sheetView zoomScalePageLayoutView="0" workbookViewId="0" topLeftCell="A1">
      <selection activeCell="A1" sqref="A1:IV65536"/>
    </sheetView>
  </sheetViews>
  <sheetFormatPr defaultColWidth="9.00390625" defaultRowHeight="15"/>
  <cols>
    <col min="1" max="1" width="4.421875" style="1" customWidth="1"/>
    <col min="2" max="2" width="9.421875" style="1" customWidth="1"/>
    <col min="3" max="12" width="9.00390625" style="1" customWidth="1"/>
    <col min="13" max="13" width="5.00390625" style="1" customWidth="1"/>
    <col min="14" max="16384" width="9.00390625" style="1" customWidth="1"/>
  </cols>
  <sheetData>
    <row r="1" spans="1:11" ht="24.75" customHeight="1">
      <c r="A1" s="75"/>
      <c r="B1" s="77" t="s">
        <v>90</v>
      </c>
      <c r="C1" s="76"/>
      <c r="E1" s="78"/>
      <c r="F1" s="78"/>
      <c r="G1" s="78"/>
      <c r="H1" s="76"/>
      <c r="I1" s="76"/>
      <c r="J1" s="79"/>
      <c r="K1" s="76"/>
    </row>
    <row r="2" spans="1:14" s="80" customFormat="1" ht="36" customHeight="1">
      <c r="A2" s="350" t="s">
        <v>91</v>
      </c>
      <c r="B2" s="350"/>
      <c r="C2" s="350"/>
      <c r="D2" s="350"/>
      <c r="E2" s="350"/>
      <c r="F2" s="350"/>
      <c r="G2" s="350"/>
      <c r="H2" s="350"/>
      <c r="I2" s="124"/>
      <c r="J2" s="124"/>
      <c r="K2" s="124"/>
      <c r="L2" s="124"/>
      <c r="M2" s="124"/>
      <c r="N2" s="124"/>
    </row>
    <row r="3" spans="1:12" s="7" customFormat="1" ht="18" customHeight="1">
      <c r="A3" s="6"/>
      <c r="B3" s="6"/>
      <c r="C3" s="6"/>
      <c r="D3" s="6"/>
      <c r="E3" s="6"/>
      <c r="F3" s="6"/>
      <c r="G3" s="352" t="s">
        <v>146</v>
      </c>
      <c r="H3" s="352"/>
      <c r="I3" s="352"/>
      <c r="J3" s="352"/>
      <c r="K3" s="352"/>
      <c r="L3" s="352"/>
    </row>
    <row r="4" spans="1:12" s="7" customFormat="1" ht="18" customHeight="1">
      <c r="A4" s="6"/>
      <c r="B4" s="6"/>
      <c r="C4" s="6"/>
      <c r="D4" s="6"/>
      <c r="E4" s="6"/>
      <c r="F4" s="6"/>
      <c r="G4" s="352" t="s">
        <v>147</v>
      </c>
      <c r="H4" s="352"/>
      <c r="I4" s="352"/>
      <c r="J4" s="352"/>
      <c r="K4" s="352"/>
      <c r="L4" s="352"/>
    </row>
    <row r="5" spans="1:14" s="7" customFormat="1" ht="18" customHeight="1">
      <c r="A5" s="6"/>
      <c r="B5" s="6"/>
      <c r="C5" s="6"/>
      <c r="D5" s="6"/>
      <c r="E5" s="6"/>
      <c r="F5" s="6"/>
      <c r="J5" s="353" t="s">
        <v>92</v>
      </c>
      <c r="K5" s="353"/>
      <c r="L5" s="353"/>
      <c r="M5" s="123"/>
      <c r="N5" s="123"/>
    </row>
    <row r="6" spans="1:14" ht="13.5" customHeight="1">
      <c r="A6" s="81"/>
      <c r="B6" s="81"/>
      <c r="C6" s="81"/>
      <c r="D6" s="81"/>
      <c r="E6" s="81"/>
      <c r="F6" s="81"/>
      <c r="G6" s="81"/>
      <c r="H6" s="81"/>
      <c r="J6" s="354" t="s">
        <v>93</v>
      </c>
      <c r="K6" s="354"/>
      <c r="L6" s="354"/>
      <c r="M6" s="81"/>
      <c r="N6" s="81"/>
    </row>
    <row r="7" spans="2:10" ht="24" customHeight="1">
      <c r="B7" s="82" t="s">
        <v>94</v>
      </c>
      <c r="J7" s="83"/>
    </row>
    <row r="8" spans="2:10" ht="21" customHeight="1">
      <c r="B8" s="84" t="s">
        <v>149</v>
      </c>
      <c r="C8" s="85"/>
      <c r="D8" s="85"/>
      <c r="E8" s="85"/>
      <c r="F8" s="85"/>
      <c r="G8" s="85"/>
      <c r="H8" s="85"/>
      <c r="I8" s="85"/>
      <c r="J8" s="83"/>
    </row>
    <row r="9" spans="2:10" ht="21" customHeight="1">
      <c r="B9" s="84" t="s">
        <v>148</v>
      </c>
      <c r="C9" s="85"/>
      <c r="D9" s="85"/>
      <c r="E9" s="85"/>
      <c r="F9" s="85"/>
      <c r="G9" s="85"/>
      <c r="H9" s="85"/>
      <c r="I9" s="85"/>
      <c r="J9" s="83"/>
    </row>
    <row r="10" spans="2:10" ht="21" customHeight="1" thickBot="1">
      <c r="B10" s="84" t="s">
        <v>95</v>
      </c>
      <c r="C10" s="85"/>
      <c r="D10" s="85"/>
      <c r="E10" s="85"/>
      <c r="F10" s="85"/>
      <c r="G10" s="85"/>
      <c r="H10" s="85"/>
      <c r="I10" s="85"/>
      <c r="J10" s="83"/>
    </row>
    <row r="11" spans="2:12" ht="14.25" thickBot="1">
      <c r="B11" s="86"/>
      <c r="C11" s="355" t="s">
        <v>96</v>
      </c>
      <c r="D11" s="356"/>
      <c r="E11" s="356"/>
      <c r="F11" s="356"/>
      <c r="G11" s="87"/>
      <c r="H11" s="357" t="s">
        <v>97</v>
      </c>
      <c r="I11" s="357"/>
      <c r="J11" s="357"/>
      <c r="K11" s="357"/>
      <c r="L11" s="358"/>
    </row>
    <row r="12" spans="2:12" ht="15" customHeight="1" thickTop="1">
      <c r="B12" s="88"/>
      <c r="C12" s="89"/>
      <c r="D12" s="90" t="s">
        <v>98</v>
      </c>
      <c r="E12" s="91" t="s">
        <v>99</v>
      </c>
      <c r="F12" s="92"/>
      <c r="G12" s="93"/>
      <c r="H12" s="94" t="s">
        <v>100</v>
      </c>
      <c r="I12" s="95"/>
      <c r="J12" s="83" t="s">
        <v>101</v>
      </c>
      <c r="K12" s="69" t="s">
        <v>102</v>
      </c>
      <c r="L12" s="96"/>
    </row>
    <row r="13" spans="2:12" ht="15" customHeight="1">
      <c r="B13" s="97"/>
      <c r="C13" s="98"/>
      <c r="D13" s="69" t="s">
        <v>103</v>
      </c>
      <c r="E13" s="99" t="s">
        <v>99</v>
      </c>
      <c r="F13" s="100"/>
      <c r="G13" s="95"/>
      <c r="H13" s="94"/>
      <c r="I13" s="95"/>
      <c r="J13" s="83" t="s">
        <v>104</v>
      </c>
      <c r="K13" s="69" t="s">
        <v>102</v>
      </c>
      <c r="L13" s="96"/>
    </row>
    <row r="14" spans="2:12" ht="15" customHeight="1">
      <c r="B14" s="97"/>
      <c r="C14" s="98"/>
      <c r="D14" s="69" t="s">
        <v>105</v>
      </c>
      <c r="E14" s="99" t="s">
        <v>106</v>
      </c>
      <c r="F14" s="100"/>
      <c r="G14" s="94"/>
      <c r="H14" s="94"/>
      <c r="I14" s="95"/>
      <c r="J14" s="83" t="s">
        <v>104</v>
      </c>
      <c r="K14" s="69" t="s">
        <v>107</v>
      </c>
      <c r="L14" s="96"/>
    </row>
    <row r="15" spans="2:12" ht="15" customHeight="1">
      <c r="B15" s="97"/>
      <c r="C15" s="98"/>
      <c r="D15" s="69" t="s">
        <v>108</v>
      </c>
      <c r="E15" s="99" t="s">
        <v>109</v>
      </c>
      <c r="F15" s="100"/>
      <c r="G15" s="94"/>
      <c r="H15" s="94"/>
      <c r="I15" s="95"/>
      <c r="J15" s="83" t="s">
        <v>101</v>
      </c>
      <c r="K15" s="69" t="s">
        <v>110</v>
      </c>
      <c r="L15" s="96"/>
    </row>
    <row r="16" spans="2:12" ht="15" customHeight="1">
      <c r="B16" s="97"/>
      <c r="C16" s="98"/>
      <c r="D16" s="69" t="s">
        <v>111</v>
      </c>
      <c r="E16" s="99" t="s">
        <v>112</v>
      </c>
      <c r="F16" s="100"/>
      <c r="G16" s="94"/>
      <c r="H16" s="94"/>
      <c r="I16" s="95"/>
      <c r="J16" s="69" t="s">
        <v>113</v>
      </c>
      <c r="K16" s="69" t="s">
        <v>114</v>
      </c>
      <c r="L16" s="96"/>
    </row>
    <row r="17" spans="2:12" ht="15" customHeight="1">
      <c r="B17" s="97"/>
      <c r="C17" s="98"/>
      <c r="D17" s="69" t="s">
        <v>113</v>
      </c>
      <c r="E17" s="99" t="s">
        <v>112</v>
      </c>
      <c r="F17" s="100"/>
      <c r="G17" s="94"/>
      <c r="H17" s="94"/>
      <c r="I17" s="95"/>
      <c r="J17" s="83" t="s">
        <v>111</v>
      </c>
      <c r="K17" s="69" t="s">
        <v>110</v>
      </c>
      <c r="L17" s="96"/>
    </row>
    <row r="18" spans="2:12" ht="13.5">
      <c r="B18" s="101" t="s">
        <v>115</v>
      </c>
      <c r="C18" s="98"/>
      <c r="D18" s="69" t="s">
        <v>111</v>
      </c>
      <c r="E18" s="99" t="s">
        <v>116</v>
      </c>
      <c r="F18" s="100"/>
      <c r="G18" s="94"/>
      <c r="H18" s="94"/>
      <c r="I18" s="95"/>
      <c r="J18" s="69" t="s">
        <v>111</v>
      </c>
      <c r="K18" s="69" t="s">
        <v>117</v>
      </c>
      <c r="L18" s="96"/>
    </row>
    <row r="19" spans="2:12" ht="13.5">
      <c r="B19" s="102"/>
      <c r="C19" s="98"/>
      <c r="D19" s="69" t="s">
        <v>113</v>
      </c>
      <c r="E19" s="99" t="s">
        <v>118</v>
      </c>
      <c r="F19" s="100"/>
      <c r="G19" s="94"/>
      <c r="H19" s="94"/>
      <c r="I19" s="83"/>
      <c r="J19" s="83"/>
      <c r="K19" s="83"/>
      <c r="L19" s="96"/>
    </row>
    <row r="20" spans="2:12" ht="13.5">
      <c r="B20" s="125" t="s">
        <v>150</v>
      </c>
      <c r="C20" s="98"/>
      <c r="D20" s="69" t="s">
        <v>111</v>
      </c>
      <c r="E20" s="99" t="s">
        <v>119</v>
      </c>
      <c r="F20" s="100"/>
      <c r="G20" s="95"/>
      <c r="H20" s="94" t="s">
        <v>120</v>
      </c>
      <c r="I20" s="95"/>
      <c r="J20" s="99" t="s">
        <v>113</v>
      </c>
      <c r="K20" s="103" t="s">
        <v>121</v>
      </c>
      <c r="L20" s="96"/>
    </row>
    <row r="21" spans="2:12" ht="13.5">
      <c r="B21" s="101" t="s">
        <v>122</v>
      </c>
      <c r="C21" s="98"/>
      <c r="D21" s="69" t="s">
        <v>113</v>
      </c>
      <c r="E21" s="99" t="s">
        <v>119</v>
      </c>
      <c r="F21" s="100"/>
      <c r="G21" s="95"/>
      <c r="H21" s="94"/>
      <c r="I21" s="95"/>
      <c r="J21" s="99" t="s">
        <v>111</v>
      </c>
      <c r="K21" s="103" t="s">
        <v>121</v>
      </c>
      <c r="L21" s="96"/>
    </row>
    <row r="22" spans="2:12" ht="13.5">
      <c r="B22" s="97"/>
      <c r="C22" s="98"/>
      <c r="D22" s="69" t="s">
        <v>111</v>
      </c>
      <c r="E22" s="99" t="s">
        <v>123</v>
      </c>
      <c r="F22" s="100"/>
      <c r="G22" s="94"/>
      <c r="H22" s="94"/>
      <c r="I22" s="95"/>
      <c r="J22" s="69" t="s">
        <v>111</v>
      </c>
      <c r="K22" s="69" t="s">
        <v>124</v>
      </c>
      <c r="L22" s="96"/>
    </row>
    <row r="23" spans="2:12" ht="13.5">
      <c r="B23" s="97"/>
      <c r="C23" s="98"/>
      <c r="D23" s="69" t="s">
        <v>113</v>
      </c>
      <c r="E23" s="99" t="s">
        <v>123</v>
      </c>
      <c r="F23" s="100"/>
      <c r="G23" s="94"/>
      <c r="H23" s="94"/>
      <c r="I23" s="95"/>
      <c r="J23" s="69" t="s">
        <v>111</v>
      </c>
      <c r="K23" s="69" t="s">
        <v>125</v>
      </c>
      <c r="L23" s="96"/>
    </row>
    <row r="24" spans="2:12" ht="13.5">
      <c r="B24" s="97"/>
      <c r="C24" s="98"/>
      <c r="D24" s="83"/>
      <c r="E24" s="83"/>
      <c r="F24" s="83"/>
      <c r="G24" s="94"/>
      <c r="H24" s="94"/>
      <c r="I24" s="95"/>
      <c r="J24" s="69" t="s">
        <v>113</v>
      </c>
      <c r="K24" s="69" t="s">
        <v>124</v>
      </c>
      <c r="L24" s="96"/>
    </row>
    <row r="25" spans="2:12" ht="13.5">
      <c r="B25" s="97"/>
      <c r="C25" s="104"/>
      <c r="D25" s="83"/>
      <c r="E25" s="83"/>
      <c r="F25" s="83"/>
      <c r="G25" s="94"/>
      <c r="H25" s="94"/>
      <c r="I25" s="95"/>
      <c r="J25" s="69" t="s">
        <v>113</v>
      </c>
      <c r="K25" s="69" t="s">
        <v>125</v>
      </c>
      <c r="L25" s="96"/>
    </row>
    <row r="26" spans="2:12" ht="14.25">
      <c r="B26" s="97"/>
      <c r="C26" s="104"/>
      <c r="D26" s="83"/>
      <c r="E26" s="105" t="s">
        <v>126</v>
      </c>
      <c r="F26" s="105"/>
      <c r="G26" s="105"/>
      <c r="H26" s="105"/>
      <c r="I26" s="95"/>
      <c r="J26" s="83"/>
      <c r="K26" s="69"/>
      <c r="L26" s="96"/>
    </row>
    <row r="27" spans="2:12" ht="14.25" thickBot="1">
      <c r="B27" s="97"/>
      <c r="C27" s="104"/>
      <c r="D27" s="83"/>
      <c r="E27" s="83"/>
      <c r="F27" s="83"/>
      <c r="G27" s="94"/>
      <c r="H27" s="94"/>
      <c r="I27" s="95"/>
      <c r="J27" s="83"/>
      <c r="K27" s="69"/>
      <c r="L27" s="96"/>
    </row>
    <row r="28" spans="2:12" ht="13.5">
      <c r="B28" s="106"/>
      <c r="C28" s="107"/>
      <c r="D28" s="108" t="s">
        <v>113</v>
      </c>
      <c r="E28" s="109" t="s">
        <v>127</v>
      </c>
      <c r="F28" s="110"/>
      <c r="G28" s="111"/>
      <c r="H28" s="112" t="s">
        <v>100</v>
      </c>
      <c r="I28" s="112"/>
      <c r="J28" s="108" t="s">
        <v>128</v>
      </c>
      <c r="K28" s="108" t="s">
        <v>102</v>
      </c>
      <c r="L28" s="113"/>
    </row>
    <row r="29" spans="2:12" ht="13.5">
      <c r="B29" s="97"/>
      <c r="C29" s="98"/>
      <c r="D29" s="83" t="s">
        <v>129</v>
      </c>
      <c r="E29" s="99" t="s">
        <v>127</v>
      </c>
      <c r="F29" s="100"/>
      <c r="G29" s="95"/>
      <c r="H29" s="94"/>
      <c r="I29" s="94"/>
      <c r="J29" s="83" t="s">
        <v>130</v>
      </c>
      <c r="K29" s="83" t="s">
        <v>102</v>
      </c>
      <c r="L29" s="96"/>
    </row>
    <row r="30" spans="2:12" ht="13.5">
      <c r="B30" s="97"/>
      <c r="C30" s="98"/>
      <c r="D30" s="83" t="s">
        <v>111</v>
      </c>
      <c r="E30" s="99" t="s">
        <v>131</v>
      </c>
      <c r="F30" s="100"/>
      <c r="G30" s="95"/>
      <c r="H30" s="94"/>
      <c r="I30" s="94"/>
      <c r="J30" s="83" t="s">
        <v>104</v>
      </c>
      <c r="K30" s="83" t="s">
        <v>107</v>
      </c>
      <c r="L30" s="96"/>
    </row>
    <row r="31" spans="2:12" ht="13.5">
      <c r="B31" s="101"/>
      <c r="C31" s="98"/>
      <c r="D31" s="83" t="s">
        <v>113</v>
      </c>
      <c r="E31" s="99" t="s">
        <v>131</v>
      </c>
      <c r="F31" s="100"/>
      <c r="G31" s="95"/>
      <c r="H31" s="94"/>
      <c r="I31" s="94"/>
      <c r="J31" s="83" t="s">
        <v>101</v>
      </c>
      <c r="K31" s="83" t="s">
        <v>110</v>
      </c>
      <c r="L31" s="96"/>
    </row>
    <row r="32" spans="2:12" ht="13.5">
      <c r="B32" s="102"/>
      <c r="C32" s="98"/>
      <c r="D32" s="83" t="s">
        <v>132</v>
      </c>
      <c r="E32" s="99" t="s">
        <v>133</v>
      </c>
      <c r="F32" s="100"/>
      <c r="G32" s="95"/>
      <c r="H32" s="94"/>
      <c r="I32" s="94"/>
      <c r="J32" s="83" t="s">
        <v>113</v>
      </c>
      <c r="K32" s="83" t="s">
        <v>114</v>
      </c>
      <c r="L32" s="96"/>
    </row>
    <row r="33" spans="2:12" ht="13.5">
      <c r="B33" s="102"/>
      <c r="C33" s="98"/>
      <c r="D33" s="83" t="s">
        <v>134</v>
      </c>
      <c r="E33" s="99" t="s">
        <v>99</v>
      </c>
      <c r="F33" s="100"/>
      <c r="G33" s="95"/>
      <c r="H33" s="94"/>
      <c r="I33" s="94"/>
      <c r="J33" s="83" t="s">
        <v>111</v>
      </c>
      <c r="K33" s="83" t="s">
        <v>110</v>
      </c>
      <c r="L33" s="96"/>
    </row>
    <row r="34" spans="2:12" ht="13.5">
      <c r="B34" s="101" t="s">
        <v>135</v>
      </c>
      <c r="C34" s="98"/>
      <c r="D34" s="83" t="s">
        <v>105</v>
      </c>
      <c r="E34" s="99" t="s">
        <v>136</v>
      </c>
      <c r="F34" s="100"/>
      <c r="G34" s="95"/>
      <c r="H34" s="94"/>
      <c r="I34" s="94"/>
      <c r="J34" s="83" t="s">
        <v>113</v>
      </c>
      <c r="K34" s="83" t="s">
        <v>117</v>
      </c>
      <c r="L34" s="96"/>
    </row>
    <row r="35" spans="2:12" ht="13.5">
      <c r="B35" s="102"/>
      <c r="C35" s="98"/>
      <c r="D35" s="83" t="s">
        <v>108</v>
      </c>
      <c r="E35" s="99" t="s">
        <v>136</v>
      </c>
      <c r="F35" s="100"/>
      <c r="G35" s="95"/>
      <c r="H35" s="94"/>
      <c r="I35" s="94"/>
      <c r="J35" s="83"/>
      <c r="K35" s="83"/>
      <c r="L35" s="96"/>
    </row>
    <row r="36" spans="2:12" ht="13.5">
      <c r="B36" s="125" t="s">
        <v>151</v>
      </c>
      <c r="C36" s="98"/>
      <c r="D36" s="83" t="s">
        <v>111</v>
      </c>
      <c r="E36" s="99" t="s">
        <v>137</v>
      </c>
      <c r="F36" s="100"/>
      <c r="G36" s="95"/>
      <c r="H36" s="94" t="s">
        <v>120</v>
      </c>
      <c r="I36" s="94"/>
      <c r="J36" s="83" t="s">
        <v>113</v>
      </c>
      <c r="K36" s="99" t="s">
        <v>121</v>
      </c>
      <c r="L36" s="96"/>
    </row>
    <row r="37" spans="2:12" ht="13.5">
      <c r="B37" s="101" t="s">
        <v>122</v>
      </c>
      <c r="C37" s="98"/>
      <c r="D37" s="83" t="s">
        <v>113</v>
      </c>
      <c r="E37" s="99" t="s">
        <v>137</v>
      </c>
      <c r="F37" s="100"/>
      <c r="G37" s="95"/>
      <c r="H37" s="94"/>
      <c r="I37" s="94"/>
      <c r="J37" s="83" t="s">
        <v>111</v>
      </c>
      <c r="K37" s="99" t="s">
        <v>121</v>
      </c>
      <c r="L37" s="96"/>
    </row>
    <row r="38" spans="2:12" ht="13.5">
      <c r="B38" s="97"/>
      <c r="C38" s="98"/>
      <c r="D38" s="83" t="s">
        <v>111</v>
      </c>
      <c r="E38" s="99" t="s">
        <v>138</v>
      </c>
      <c r="F38" s="100"/>
      <c r="G38" s="95"/>
      <c r="H38" s="83"/>
      <c r="I38" s="94"/>
      <c r="J38" s="99" t="s">
        <v>111</v>
      </c>
      <c r="K38" s="99" t="s">
        <v>124</v>
      </c>
      <c r="L38" s="96"/>
    </row>
    <row r="39" spans="2:12" ht="13.5">
      <c r="B39" s="97"/>
      <c r="C39" s="98"/>
      <c r="D39" s="83" t="s">
        <v>113</v>
      </c>
      <c r="E39" s="99" t="s">
        <v>138</v>
      </c>
      <c r="F39" s="100"/>
      <c r="G39" s="94"/>
      <c r="H39" s="94"/>
      <c r="I39" s="94"/>
      <c r="J39" s="99" t="s">
        <v>111</v>
      </c>
      <c r="K39" s="99" t="s">
        <v>139</v>
      </c>
      <c r="L39" s="96"/>
    </row>
    <row r="40" spans="2:12" ht="13.5">
      <c r="B40" s="97"/>
      <c r="C40" s="98"/>
      <c r="D40" s="83" t="s">
        <v>111</v>
      </c>
      <c r="E40" s="99" t="s">
        <v>140</v>
      </c>
      <c r="F40" s="100"/>
      <c r="G40" s="94"/>
      <c r="H40" s="94"/>
      <c r="I40" s="94"/>
      <c r="J40" s="83" t="s">
        <v>113</v>
      </c>
      <c r="K40" s="83" t="s">
        <v>139</v>
      </c>
      <c r="L40" s="96"/>
    </row>
    <row r="41" spans="2:12" ht="13.5">
      <c r="B41" s="97"/>
      <c r="C41" s="98"/>
      <c r="D41" s="83" t="s">
        <v>113</v>
      </c>
      <c r="E41" s="99" t="s">
        <v>140</v>
      </c>
      <c r="F41" s="100"/>
      <c r="G41" s="94"/>
      <c r="H41" s="94"/>
      <c r="I41" s="94"/>
      <c r="J41" s="83" t="s">
        <v>113</v>
      </c>
      <c r="K41" s="83" t="s">
        <v>124</v>
      </c>
      <c r="L41" s="96"/>
    </row>
    <row r="42" spans="2:12" ht="13.5">
      <c r="B42" s="97"/>
      <c r="C42" s="98"/>
      <c r="D42" s="83"/>
      <c r="E42" s="99"/>
      <c r="F42" s="100"/>
      <c r="G42" s="94"/>
      <c r="H42" s="94"/>
      <c r="I42" s="94"/>
      <c r="J42" s="83"/>
      <c r="K42" s="83"/>
      <c r="L42" s="96"/>
    </row>
    <row r="43" spans="2:12" ht="13.5">
      <c r="B43" s="97"/>
      <c r="C43" s="83"/>
      <c r="D43" s="83"/>
      <c r="E43" s="83"/>
      <c r="F43" s="83"/>
      <c r="G43" s="94"/>
      <c r="H43" s="94"/>
      <c r="I43" s="94"/>
      <c r="J43" s="99"/>
      <c r="K43" s="83"/>
      <c r="L43" s="96"/>
    </row>
    <row r="44" spans="2:12" ht="14.25">
      <c r="B44" s="97"/>
      <c r="C44" s="83"/>
      <c r="D44" s="83"/>
      <c r="E44" s="351" t="s">
        <v>126</v>
      </c>
      <c r="F44" s="351"/>
      <c r="G44" s="351"/>
      <c r="H44" s="351"/>
      <c r="I44" s="351"/>
      <c r="J44" s="83"/>
      <c r="K44" s="83"/>
      <c r="L44" s="96"/>
    </row>
    <row r="45" spans="2:12" ht="14.25" thickBot="1">
      <c r="B45" s="97"/>
      <c r="C45" s="104"/>
      <c r="D45" s="83"/>
      <c r="E45" s="83"/>
      <c r="F45" s="114"/>
      <c r="G45" s="94"/>
      <c r="H45" s="94"/>
      <c r="I45" s="83"/>
      <c r="J45" s="83"/>
      <c r="K45" s="83"/>
      <c r="L45" s="115"/>
    </row>
    <row r="46" spans="2:12" ht="13.5">
      <c r="B46" s="106"/>
      <c r="C46" s="107"/>
      <c r="D46" s="108" t="s">
        <v>98</v>
      </c>
      <c r="E46" s="109" t="s">
        <v>99</v>
      </c>
      <c r="F46" s="110"/>
      <c r="G46" s="111"/>
      <c r="H46" s="112" t="s">
        <v>100</v>
      </c>
      <c r="I46" s="112"/>
      <c r="J46" s="108" t="s">
        <v>141</v>
      </c>
      <c r="K46" s="108" t="s">
        <v>102</v>
      </c>
      <c r="L46" s="116"/>
    </row>
    <row r="47" spans="2:12" ht="13.5">
      <c r="B47" s="97"/>
      <c r="C47" s="98"/>
      <c r="D47" s="83" t="s">
        <v>134</v>
      </c>
      <c r="E47" s="99" t="s">
        <v>99</v>
      </c>
      <c r="F47" s="100"/>
      <c r="G47" s="95"/>
      <c r="H47" s="94"/>
      <c r="I47" s="94"/>
      <c r="J47" s="83" t="s">
        <v>142</v>
      </c>
      <c r="K47" s="83" t="s">
        <v>102</v>
      </c>
      <c r="L47" s="96"/>
    </row>
    <row r="48" spans="2:12" ht="13.5">
      <c r="B48" s="97"/>
      <c r="C48" s="98"/>
      <c r="D48" s="83" t="s">
        <v>105</v>
      </c>
      <c r="E48" s="99" t="s">
        <v>136</v>
      </c>
      <c r="F48" s="100"/>
      <c r="G48" s="95"/>
      <c r="H48" s="94"/>
      <c r="I48" s="94"/>
      <c r="J48" s="83" t="s">
        <v>104</v>
      </c>
      <c r="K48" s="83" t="s">
        <v>107</v>
      </c>
      <c r="L48" s="96"/>
    </row>
    <row r="49" spans="2:12" ht="13.5">
      <c r="B49" s="97"/>
      <c r="C49" s="98"/>
      <c r="D49" s="83" t="s">
        <v>108</v>
      </c>
      <c r="E49" s="99" t="s">
        <v>136</v>
      </c>
      <c r="F49" s="100"/>
      <c r="G49" s="95"/>
      <c r="H49" s="94"/>
      <c r="I49" s="94"/>
      <c r="J49" s="83" t="s">
        <v>101</v>
      </c>
      <c r="K49" s="83" t="s">
        <v>110</v>
      </c>
      <c r="L49" s="96"/>
    </row>
    <row r="50" spans="2:12" ht="13.5">
      <c r="B50" s="101"/>
      <c r="C50" s="98"/>
      <c r="D50" s="69" t="s">
        <v>111</v>
      </c>
      <c r="E50" s="99" t="s">
        <v>143</v>
      </c>
      <c r="F50" s="100"/>
      <c r="G50" s="95"/>
      <c r="H50" s="94"/>
      <c r="I50" s="94"/>
      <c r="J50" s="83" t="s">
        <v>113</v>
      </c>
      <c r="K50" s="83" t="s">
        <v>114</v>
      </c>
      <c r="L50" s="96"/>
    </row>
    <row r="51" spans="2:12" ht="13.5">
      <c r="B51" s="101" t="s">
        <v>144</v>
      </c>
      <c r="C51" s="98"/>
      <c r="D51" s="69" t="s">
        <v>113</v>
      </c>
      <c r="E51" s="99" t="s">
        <v>143</v>
      </c>
      <c r="F51" s="100"/>
      <c r="G51" s="95"/>
      <c r="H51" s="94"/>
      <c r="I51" s="94"/>
      <c r="J51" s="83" t="s">
        <v>111</v>
      </c>
      <c r="K51" s="83" t="s">
        <v>110</v>
      </c>
      <c r="L51" s="96"/>
    </row>
    <row r="52" spans="2:12" ht="13.5">
      <c r="B52" s="101"/>
      <c r="C52" s="98"/>
      <c r="D52" s="69" t="s">
        <v>111</v>
      </c>
      <c r="E52" s="99" t="s">
        <v>145</v>
      </c>
      <c r="F52" s="100"/>
      <c r="G52" s="95"/>
      <c r="H52" s="94"/>
      <c r="I52" s="94"/>
      <c r="J52" s="83" t="s">
        <v>113</v>
      </c>
      <c r="K52" s="83" t="s">
        <v>117</v>
      </c>
      <c r="L52" s="96"/>
    </row>
    <row r="53" spans="2:12" ht="13.5">
      <c r="B53" s="125" t="s">
        <v>152</v>
      </c>
      <c r="C53" s="98"/>
      <c r="D53" s="69" t="s">
        <v>113</v>
      </c>
      <c r="E53" s="99" t="s">
        <v>145</v>
      </c>
      <c r="F53" s="100"/>
      <c r="G53" s="95"/>
      <c r="H53" s="83"/>
      <c r="I53" s="94"/>
      <c r="J53" s="83" t="s">
        <v>111</v>
      </c>
      <c r="K53" s="83" t="s">
        <v>117</v>
      </c>
      <c r="L53" s="96"/>
    </row>
    <row r="54" spans="2:12" ht="13.5">
      <c r="B54" s="101" t="s">
        <v>122</v>
      </c>
      <c r="C54" s="98"/>
      <c r="D54" s="69" t="s">
        <v>111</v>
      </c>
      <c r="E54" s="99" t="s">
        <v>137</v>
      </c>
      <c r="F54" s="100"/>
      <c r="G54" s="95"/>
      <c r="H54" s="94"/>
      <c r="I54" s="94"/>
      <c r="J54" s="83"/>
      <c r="K54" s="83"/>
      <c r="L54" s="96"/>
    </row>
    <row r="55" spans="2:12" ht="13.5">
      <c r="B55" s="97"/>
      <c r="C55" s="98"/>
      <c r="D55" s="69" t="s">
        <v>113</v>
      </c>
      <c r="E55" s="99" t="s">
        <v>137</v>
      </c>
      <c r="F55" s="100"/>
      <c r="G55" s="94"/>
      <c r="H55" s="94" t="s">
        <v>120</v>
      </c>
      <c r="I55" s="94"/>
      <c r="J55" s="83" t="s">
        <v>113</v>
      </c>
      <c r="K55" s="83" t="s">
        <v>125</v>
      </c>
      <c r="L55" s="96"/>
    </row>
    <row r="56" spans="2:12" ht="13.5">
      <c r="B56" s="97"/>
      <c r="C56" s="98"/>
      <c r="D56" s="69" t="s">
        <v>111</v>
      </c>
      <c r="E56" s="99" t="s">
        <v>138</v>
      </c>
      <c r="F56" s="100"/>
      <c r="G56" s="94"/>
      <c r="H56" s="94"/>
      <c r="I56" s="94"/>
      <c r="J56" s="83" t="s">
        <v>111</v>
      </c>
      <c r="K56" s="83" t="s">
        <v>125</v>
      </c>
      <c r="L56" s="96"/>
    </row>
    <row r="57" spans="2:12" ht="13.5">
      <c r="B57" s="97"/>
      <c r="C57" s="98"/>
      <c r="D57" s="69" t="s">
        <v>113</v>
      </c>
      <c r="E57" s="99" t="s">
        <v>138</v>
      </c>
      <c r="F57" s="100"/>
      <c r="G57" s="94"/>
      <c r="H57" s="94"/>
      <c r="I57" s="94"/>
      <c r="J57" s="83" t="s">
        <v>113</v>
      </c>
      <c r="K57" s="83" t="s">
        <v>124</v>
      </c>
      <c r="L57" s="96"/>
    </row>
    <row r="58" spans="2:12" ht="13.5">
      <c r="B58" s="97"/>
      <c r="C58" s="98"/>
      <c r="D58" s="69" t="s">
        <v>111</v>
      </c>
      <c r="E58" s="99" t="s">
        <v>140</v>
      </c>
      <c r="F58" s="100"/>
      <c r="G58" s="94"/>
      <c r="H58" s="94"/>
      <c r="I58" s="94"/>
      <c r="J58" s="83" t="s">
        <v>111</v>
      </c>
      <c r="K58" s="83" t="s">
        <v>124</v>
      </c>
      <c r="L58" s="96"/>
    </row>
    <row r="59" spans="2:12" ht="13.5">
      <c r="B59" s="97"/>
      <c r="C59" s="98"/>
      <c r="D59" s="69" t="s">
        <v>113</v>
      </c>
      <c r="E59" s="99" t="s">
        <v>140</v>
      </c>
      <c r="F59" s="100"/>
      <c r="G59" s="94"/>
      <c r="H59" s="94"/>
      <c r="I59" s="94"/>
      <c r="J59" s="83" t="s">
        <v>113</v>
      </c>
      <c r="K59" s="83" t="s">
        <v>139</v>
      </c>
      <c r="L59" s="96"/>
    </row>
    <row r="60" spans="2:12" ht="13.5">
      <c r="B60" s="97"/>
      <c r="C60" s="98"/>
      <c r="D60" s="69"/>
      <c r="E60" s="83"/>
      <c r="F60" s="100"/>
      <c r="G60" s="94"/>
      <c r="H60" s="94"/>
      <c r="I60" s="94"/>
      <c r="J60" s="83" t="s">
        <v>111</v>
      </c>
      <c r="K60" s="83" t="s">
        <v>139</v>
      </c>
      <c r="L60" s="96"/>
    </row>
    <row r="61" spans="2:12" ht="14.25">
      <c r="B61" s="97"/>
      <c r="C61" s="117"/>
      <c r="D61" s="83"/>
      <c r="E61" s="351" t="s">
        <v>126</v>
      </c>
      <c r="F61" s="351"/>
      <c r="G61" s="351"/>
      <c r="H61" s="351"/>
      <c r="I61" s="351"/>
      <c r="J61" s="83"/>
      <c r="K61" s="83"/>
      <c r="L61" s="96"/>
    </row>
    <row r="62" spans="2:12" ht="15" thickBot="1">
      <c r="B62" s="118"/>
      <c r="C62" s="119"/>
      <c r="D62" s="120"/>
      <c r="E62" s="121"/>
      <c r="F62" s="121"/>
      <c r="G62" s="121"/>
      <c r="H62" s="121"/>
      <c r="I62" s="121"/>
      <c r="J62" s="120"/>
      <c r="K62" s="120"/>
      <c r="L62" s="115"/>
    </row>
  </sheetData>
  <sheetProtection password="D1C8" sheet="1" objects="1" scenarios="1" selectLockedCells="1" selectUnlockedCells="1"/>
  <mergeCells count="9">
    <mergeCell ref="A2:H2"/>
    <mergeCell ref="E61:I61"/>
    <mergeCell ref="G3:L3"/>
    <mergeCell ref="G4:L4"/>
    <mergeCell ref="J5:L5"/>
    <mergeCell ref="J6:L6"/>
    <mergeCell ref="C11:F11"/>
    <mergeCell ref="H11:L11"/>
    <mergeCell ref="E44:I44"/>
  </mergeCells>
  <printOptions/>
  <pageMargins left="0.7" right="0.7" top="0.75" bottom="0.75" header="0.3" footer="0.3"/>
  <pageSetup horizontalDpi="300" verticalDpi="300" orientation="portrait" paperSize="9" scale="86"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tabColor rgb="FFCC00CC"/>
  </sheetPr>
  <dimension ref="A2:AA57"/>
  <sheetViews>
    <sheetView zoomScale="90" zoomScaleNormal="90" zoomScaleSheetLayoutView="75" zoomScalePageLayoutView="0" workbookViewId="0" topLeftCell="A45">
      <selection activeCell="G31" sqref="G31"/>
    </sheetView>
  </sheetViews>
  <sheetFormatPr defaultColWidth="9.140625" defaultRowHeight="15"/>
  <cols>
    <col min="1" max="1" width="6.57421875" style="126" customWidth="1"/>
    <col min="2" max="2" width="17.421875" style="126" customWidth="1"/>
    <col min="3" max="4" width="5.00390625" style="126" customWidth="1"/>
    <col min="5" max="5" width="16.28125" style="126" customWidth="1"/>
    <col min="6" max="6" width="5.00390625" style="126" customWidth="1"/>
    <col min="7" max="8" width="11.28125" style="126" customWidth="1"/>
    <col min="9" max="9" width="1.8515625" style="126" customWidth="1"/>
    <col min="10" max="10" width="6.57421875" style="126" customWidth="1"/>
    <col min="11" max="11" width="17.421875" style="126" customWidth="1"/>
    <col min="12" max="13" width="5.00390625" style="126" customWidth="1"/>
    <col min="14" max="14" width="16.28125" style="126" customWidth="1"/>
    <col min="15" max="15" width="5.00390625" style="126" customWidth="1"/>
    <col min="16" max="17" width="11.28125" style="126" customWidth="1"/>
    <col min="18" max="18" width="1.421875" style="126" customWidth="1"/>
    <col min="19" max="19" width="5.00390625" style="126" customWidth="1"/>
    <col min="20" max="20" width="9.00390625" style="126" customWidth="1"/>
    <col min="21" max="21" width="15.00390625" style="126" customWidth="1"/>
    <col min="22" max="22" width="13.7109375" style="126" customWidth="1"/>
    <col min="23" max="23" width="1.8515625" style="126" customWidth="1"/>
    <col min="24" max="24" width="6.28125" style="126" customWidth="1"/>
    <col min="25" max="25" width="7.421875" style="126" customWidth="1"/>
    <col min="26" max="27" width="5.00390625" style="147" customWidth="1"/>
    <col min="28" max="16384" width="9.00390625" style="126" customWidth="1"/>
  </cols>
  <sheetData>
    <row r="1" ht="14.25"/>
    <row r="2" spans="1:16" ht="26.25">
      <c r="A2" s="167" t="s">
        <v>247</v>
      </c>
      <c r="B2" s="160"/>
      <c r="C2" s="160"/>
      <c r="D2" s="160"/>
      <c r="E2" s="160"/>
      <c r="F2" s="160"/>
      <c r="G2" s="160"/>
      <c r="H2" s="160"/>
      <c r="I2" s="160"/>
      <c r="J2" s="160"/>
      <c r="M2" s="194" t="s">
        <v>179</v>
      </c>
      <c r="N2" s="195" t="s">
        <v>248</v>
      </c>
      <c r="O2" s="161"/>
      <c r="P2" s="142"/>
    </row>
    <row r="3" ht="15" customHeight="1" thickBot="1"/>
    <row r="4" spans="2:17" ht="22.5" customHeight="1" thickBot="1">
      <c r="B4" s="162" t="s">
        <v>154</v>
      </c>
      <c r="C4" s="406"/>
      <c r="D4" s="407"/>
      <c r="E4" s="408"/>
      <c r="G4" s="400" t="s">
        <v>167</v>
      </c>
      <c r="H4" s="401"/>
      <c r="J4" s="409" t="s">
        <v>169</v>
      </c>
      <c r="K4" s="168" t="s">
        <v>170</v>
      </c>
      <c r="L4" s="402" t="s">
        <v>171</v>
      </c>
      <c r="M4" s="403"/>
      <c r="N4" s="389" t="s">
        <v>172</v>
      </c>
      <c r="O4" s="390"/>
      <c r="P4" s="144">
        <f>COUNTA(F13:F42,O13:O42)</f>
        <v>0</v>
      </c>
      <c r="Q4" s="138" t="s">
        <v>175</v>
      </c>
    </row>
    <row r="5" spans="2:17" ht="22.5" customHeight="1" thickBot="1">
      <c r="B5" s="163" t="s">
        <v>232</v>
      </c>
      <c r="C5" s="206"/>
      <c r="D5" s="398">
        <f>IF($C$5="","",VLOOKUP('市内用申込シート'!$C$5,'料金体系・申込み制限'!B50:C55,2,0))</f>
      </c>
      <c r="E5" s="399"/>
      <c r="G5" s="165" t="s">
        <v>165</v>
      </c>
      <c r="H5" s="166" t="s">
        <v>166</v>
      </c>
      <c r="J5" s="410"/>
      <c r="K5" s="146">
        <f>IF(C6="","",C6)</f>
      </c>
      <c r="L5" s="404"/>
      <c r="M5" s="405"/>
      <c r="N5" s="391" t="s">
        <v>173</v>
      </c>
      <c r="O5" s="392"/>
      <c r="P5" s="145">
        <f>COUNTA(F46:F57,O46:O57)</f>
        <v>0</v>
      </c>
      <c r="Q5" s="139" t="s">
        <v>176</v>
      </c>
    </row>
    <row r="6" spans="2:17" ht="22.5" customHeight="1">
      <c r="B6" s="163" t="s">
        <v>153</v>
      </c>
      <c r="C6" s="383"/>
      <c r="D6" s="384"/>
      <c r="E6" s="385"/>
      <c r="G6" s="370">
        <f>IF(C5="","",VLOOKUP(C5,'料金体系・申込み制限'!B50:E55,3,0))</f>
      </c>
      <c r="H6" s="372">
        <f>IF(C5="","",VLOOKUP(C5,'料金体系・申込み制限'!B50:E55,4,0))</f>
      </c>
      <c r="J6" s="410"/>
      <c r="K6" s="192"/>
      <c r="L6" s="404"/>
      <c r="M6" s="405"/>
      <c r="N6" s="391" t="s">
        <v>174</v>
      </c>
      <c r="O6" s="392"/>
      <c r="P6" s="415" t="e">
        <f>G6*P4+H6*P5</f>
        <v>#VALUE!</v>
      </c>
      <c r="Q6" s="140"/>
    </row>
    <row r="7" spans="2:17" ht="22.5" customHeight="1" thickBot="1">
      <c r="B7" s="164" t="s">
        <v>168</v>
      </c>
      <c r="C7" s="386"/>
      <c r="D7" s="387"/>
      <c r="E7" s="388"/>
      <c r="G7" s="371"/>
      <c r="H7" s="373"/>
      <c r="J7" s="411"/>
      <c r="K7" s="193"/>
      <c r="L7" s="417"/>
      <c r="M7" s="418"/>
      <c r="N7" s="393"/>
      <c r="O7" s="394"/>
      <c r="P7" s="416"/>
      <c r="Q7" s="141" t="s">
        <v>177</v>
      </c>
    </row>
    <row r="8" ht="15" customHeight="1" thickBot="1"/>
    <row r="9" spans="1:2" ht="22.5" customHeight="1" thickBot="1">
      <c r="A9" s="368" t="s">
        <v>155</v>
      </c>
      <c r="B9" s="369"/>
    </row>
    <row r="10" spans="1:17" ht="15" customHeight="1">
      <c r="A10" s="365" t="s">
        <v>233</v>
      </c>
      <c r="B10" s="374" t="s">
        <v>156</v>
      </c>
      <c r="C10" s="374" t="s">
        <v>160</v>
      </c>
      <c r="D10" s="374" t="s">
        <v>161</v>
      </c>
      <c r="E10" s="374" t="s">
        <v>162</v>
      </c>
      <c r="F10" s="374" t="s">
        <v>163</v>
      </c>
      <c r="G10" s="359" t="s">
        <v>184</v>
      </c>
      <c r="H10" s="362" t="s">
        <v>158</v>
      </c>
      <c r="J10" s="365" t="s">
        <v>233</v>
      </c>
      <c r="K10" s="374" t="s">
        <v>156</v>
      </c>
      <c r="L10" s="374" t="s">
        <v>160</v>
      </c>
      <c r="M10" s="374" t="s">
        <v>161</v>
      </c>
      <c r="N10" s="374" t="s">
        <v>162</v>
      </c>
      <c r="O10" s="374" t="s">
        <v>163</v>
      </c>
      <c r="P10" s="359" t="s">
        <v>184</v>
      </c>
      <c r="Q10" s="362" t="s">
        <v>158</v>
      </c>
    </row>
    <row r="11" spans="1:17" ht="15" customHeight="1">
      <c r="A11" s="366"/>
      <c r="B11" s="375"/>
      <c r="C11" s="375"/>
      <c r="D11" s="375"/>
      <c r="E11" s="360"/>
      <c r="F11" s="360"/>
      <c r="G11" s="360"/>
      <c r="H11" s="363"/>
      <c r="J11" s="366"/>
      <c r="K11" s="375"/>
      <c r="L11" s="375"/>
      <c r="M11" s="375"/>
      <c r="N11" s="360"/>
      <c r="O11" s="360"/>
      <c r="P11" s="360"/>
      <c r="Q11" s="363"/>
    </row>
    <row r="12" spans="1:19" ht="15" customHeight="1" thickBot="1">
      <c r="A12" s="367"/>
      <c r="B12" s="376"/>
      <c r="C12" s="376"/>
      <c r="D12" s="376"/>
      <c r="E12" s="361"/>
      <c r="F12" s="361"/>
      <c r="G12" s="361"/>
      <c r="H12" s="364"/>
      <c r="J12" s="367"/>
      <c r="K12" s="376"/>
      <c r="L12" s="376"/>
      <c r="M12" s="376"/>
      <c r="N12" s="361"/>
      <c r="O12" s="361"/>
      <c r="P12" s="361"/>
      <c r="Q12" s="364"/>
      <c r="S12" s="143" t="s">
        <v>181</v>
      </c>
    </row>
    <row r="13" spans="1:25" ht="22.5" customHeight="1">
      <c r="A13" s="177"/>
      <c r="B13" s="178"/>
      <c r="C13" s="178"/>
      <c r="D13" s="178"/>
      <c r="E13" s="178"/>
      <c r="F13" s="178"/>
      <c r="G13" s="133">
        <f aca="true" t="shared" si="0" ref="G13:G43">IF(F13="","",VLOOKUP(F13,$T$14:$U$44,2,0))</f>
      </c>
      <c r="H13" s="187"/>
      <c r="J13" s="177"/>
      <c r="K13" s="178"/>
      <c r="L13" s="178"/>
      <c r="M13" s="178"/>
      <c r="N13" s="178"/>
      <c r="O13" s="178"/>
      <c r="P13" s="133">
        <f aca="true" t="shared" si="1" ref="P13:P43">IF(O13="","",VLOOKUP(O13,$T$14:$U$44,2,0))</f>
      </c>
      <c r="Q13" s="187"/>
      <c r="S13" s="127" t="s">
        <v>180</v>
      </c>
      <c r="T13" s="128" t="s">
        <v>157</v>
      </c>
      <c r="U13" s="128" t="s">
        <v>182</v>
      </c>
      <c r="V13" s="412" t="s">
        <v>183</v>
      </c>
      <c r="W13" s="413"/>
      <c r="X13" s="414"/>
      <c r="Y13" s="148" t="s">
        <v>231</v>
      </c>
    </row>
    <row r="14" spans="1:27" ht="22.5" customHeight="1">
      <c r="A14" s="179"/>
      <c r="B14" s="180"/>
      <c r="C14" s="180"/>
      <c r="D14" s="180"/>
      <c r="E14" s="180"/>
      <c r="F14" s="180"/>
      <c r="G14" s="134">
        <f t="shared" si="0"/>
      </c>
      <c r="H14" s="188"/>
      <c r="J14" s="179"/>
      <c r="K14" s="180"/>
      <c r="L14" s="180"/>
      <c r="M14" s="180"/>
      <c r="N14" s="180"/>
      <c r="O14" s="180"/>
      <c r="P14" s="134">
        <f t="shared" si="1"/>
      </c>
      <c r="Q14" s="188"/>
      <c r="S14" s="419" t="s">
        <v>185</v>
      </c>
      <c r="T14" s="149">
        <v>1</v>
      </c>
      <c r="U14" s="149" t="s">
        <v>187</v>
      </c>
      <c r="V14" s="429" t="s">
        <v>215</v>
      </c>
      <c r="W14" s="430" t="s">
        <v>213</v>
      </c>
      <c r="X14" s="395" t="s">
        <v>214</v>
      </c>
      <c r="Y14" s="150">
        <f aca="true" t="shared" si="2" ref="Y14:Y46">Z14+AA14</f>
        <v>0</v>
      </c>
      <c r="Z14" s="147">
        <f>COUNTIF($F$13:$F$42,1)</f>
        <v>0</v>
      </c>
      <c r="AA14" s="147">
        <f>COUNTIF($O$13:$O$42,1)</f>
        <v>0</v>
      </c>
    </row>
    <row r="15" spans="1:27" ht="22.5" customHeight="1">
      <c r="A15" s="179"/>
      <c r="B15" s="180"/>
      <c r="C15" s="180"/>
      <c r="D15" s="180"/>
      <c r="E15" s="180"/>
      <c r="F15" s="180"/>
      <c r="G15" s="134">
        <f t="shared" si="0"/>
      </c>
      <c r="H15" s="188"/>
      <c r="J15" s="179"/>
      <c r="K15" s="180"/>
      <c r="L15" s="180"/>
      <c r="M15" s="180"/>
      <c r="N15" s="180"/>
      <c r="O15" s="180"/>
      <c r="P15" s="134">
        <f t="shared" si="1"/>
      </c>
      <c r="Q15" s="188"/>
      <c r="S15" s="420"/>
      <c r="T15" s="151">
        <v>2</v>
      </c>
      <c r="U15" s="151" t="s">
        <v>188</v>
      </c>
      <c r="V15" s="423"/>
      <c r="W15" s="426"/>
      <c r="X15" s="396"/>
      <c r="Y15" s="152">
        <f t="shared" si="2"/>
        <v>0</v>
      </c>
      <c r="Z15" s="147">
        <f>COUNTIF($F$13:$F$42,2)</f>
        <v>0</v>
      </c>
      <c r="AA15" s="147">
        <f>COUNTIF($O$13:$O$42,2)</f>
        <v>0</v>
      </c>
    </row>
    <row r="16" spans="1:27" ht="22.5" customHeight="1">
      <c r="A16" s="179"/>
      <c r="B16" s="180"/>
      <c r="C16" s="180"/>
      <c r="D16" s="180"/>
      <c r="E16" s="180"/>
      <c r="F16" s="180"/>
      <c r="G16" s="134">
        <f t="shared" si="0"/>
      </c>
      <c r="H16" s="188"/>
      <c r="J16" s="179"/>
      <c r="K16" s="180"/>
      <c r="L16" s="180"/>
      <c r="M16" s="180"/>
      <c r="N16" s="180"/>
      <c r="O16" s="180"/>
      <c r="P16" s="134">
        <f t="shared" si="1"/>
      </c>
      <c r="Q16" s="188"/>
      <c r="S16" s="420"/>
      <c r="T16" s="151">
        <v>3</v>
      </c>
      <c r="U16" s="151" t="s">
        <v>189</v>
      </c>
      <c r="V16" s="423"/>
      <c r="W16" s="426"/>
      <c r="X16" s="396"/>
      <c r="Y16" s="152">
        <f t="shared" si="2"/>
        <v>0</v>
      </c>
      <c r="Z16" s="147">
        <f>COUNTIF($F$13:$F$42,3)</f>
        <v>0</v>
      </c>
      <c r="AA16" s="147">
        <f>COUNTIF($O$13:$O$42,3)</f>
        <v>0</v>
      </c>
    </row>
    <row r="17" spans="1:27" ht="22.5" customHeight="1" thickBot="1">
      <c r="A17" s="181"/>
      <c r="B17" s="182"/>
      <c r="C17" s="182"/>
      <c r="D17" s="182"/>
      <c r="E17" s="182"/>
      <c r="F17" s="182"/>
      <c r="G17" s="136">
        <f t="shared" si="0"/>
      </c>
      <c r="H17" s="189"/>
      <c r="J17" s="181"/>
      <c r="K17" s="182"/>
      <c r="L17" s="182"/>
      <c r="M17" s="182"/>
      <c r="N17" s="182"/>
      <c r="O17" s="182"/>
      <c r="P17" s="136">
        <f t="shared" si="1"/>
      </c>
      <c r="Q17" s="189"/>
      <c r="S17" s="420"/>
      <c r="T17" s="151">
        <v>4</v>
      </c>
      <c r="U17" s="151" t="s">
        <v>190</v>
      </c>
      <c r="V17" s="423"/>
      <c r="W17" s="426"/>
      <c r="X17" s="396"/>
      <c r="Y17" s="152">
        <f t="shared" si="2"/>
        <v>0</v>
      </c>
      <c r="Z17" s="147">
        <f>COUNTIF($F$13:$F$42,4)</f>
        <v>0</v>
      </c>
      <c r="AA17" s="147">
        <f>COUNTIF($O$13:$O$42,4)</f>
        <v>0</v>
      </c>
    </row>
    <row r="18" spans="1:27" ht="22.5" customHeight="1">
      <c r="A18" s="177"/>
      <c r="B18" s="178"/>
      <c r="C18" s="178"/>
      <c r="D18" s="178"/>
      <c r="E18" s="178"/>
      <c r="F18" s="178"/>
      <c r="G18" s="133">
        <f t="shared" si="0"/>
      </c>
      <c r="H18" s="187"/>
      <c r="J18" s="177"/>
      <c r="K18" s="178"/>
      <c r="L18" s="178"/>
      <c r="M18" s="178"/>
      <c r="N18" s="178"/>
      <c r="O18" s="178"/>
      <c r="P18" s="133">
        <f t="shared" si="1"/>
      </c>
      <c r="Q18" s="187"/>
      <c r="S18" s="420"/>
      <c r="T18" s="159">
        <v>5</v>
      </c>
      <c r="U18" s="159" t="s">
        <v>191</v>
      </c>
      <c r="V18" s="423"/>
      <c r="W18" s="426"/>
      <c r="X18" s="396"/>
      <c r="Y18" s="152">
        <f t="shared" si="2"/>
        <v>0</v>
      </c>
      <c r="Z18" s="147">
        <f>COUNTIF($F$13:$F$42,5)</f>
        <v>0</v>
      </c>
      <c r="AA18" s="147">
        <f>COUNTIF($O$13:$O$42,5)</f>
        <v>0</v>
      </c>
    </row>
    <row r="19" spans="1:27" ht="22.5" customHeight="1">
      <c r="A19" s="179"/>
      <c r="B19" s="180"/>
      <c r="C19" s="180"/>
      <c r="D19" s="180"/>
      <c r="E19" s="180"/>
      <c r="F19" s="180"/>
      <c r="G19" s="134">
        <f t="shared" si="0"/>
      </c>
      <c r="H19" s="188"/>
      <c r="J19" s="179"/>
      <c r="K19" s="180"/>
      <c r="L19" s="180"/>
      <c r="M19" s="180"/>
      <c r="N19" s="180"/>
      <c r="O19" s="180"/>
      <c r="P19" s="134">
        <f t="shared" si="1"/>
      </c>
      <c r="Q19" s="188"/>
      <c r="S19" s="420"/>
      <c r="T19" s="153">
        <v>6</v>
      </c>
      <c r="U19" s="153" t="s">
        <v>249</v>
      </c>
      <c r="V19" s="424"/>
      <c r="W19" s="427"/>
      <c r="X19" s="397"/>
      <c r="Y19" s="154">
        <f t="shared" si="2"/>
        <v>0</v>
      </c>
      <c r="Z19" s="147">
        <f>COUNTIF($F$13:$F$42,6)</f>
        <v>0</v>
      </c>
      <c r="AA19" s="147">
        <f>COUNTIF($O$13:$O$42,6)</f>
        <v>0</v>
      </c>
    </row>
    <row r="20" spans="1:27" ht="22.5" customHeight="1">
      <c r="A20" s="179"/>
      <c r="B20" s="180"/>
      <c r="C20" s="180"/>
      <c r="D20" s="180"/>
      <c r="E20" s="180"/>
      <c r="F20" s="180"/>
      <c r="G20" s="134">
        <f t="shared" si="0"/>
      </c>
      <c r="H20" s="188"/>
      <c r="J20" s="179"/>
      <c r="K20" s="180"/>
      <c r="L20" s="180"/>
      <c r="M20" s="180"/>
      <c r="N20" s="180"/>
      <c r="O20" s="180"/>
      <c r="P20" s="134">
        <f t="shared" si="1"/>
      </c>
      <c r="Q20" s="188"/>
      <c r="S20" s="420"/>
      <c r="T20" s="149">
        <v>7</v>
      </c>
      <c r="U20" s="149" t="s">
        <v>192</v>
      </c>
      <c r="V20" s="429" t="s">
        <v>251</v>
      </c>
      <c r="W20" s="430" t="s">
        <v>213</v>
      </c>
      <c r="X20" s="395" t="s">
        <v>252</v>
      </c>
      <c r="Y20" s="150">
        <f t="shared" si="2"/>
        <v>0</v>
      </c>
      <c r="Z20" s="147">
        <f>COUNTIF($F$13:$F$42,7)</f>
        <v>0</v>
      </c>
      <c r="AA20" s="147">
        <f>COUNTIF($O$13:$O$42,7)</f>
        <v>0</v>
      </c>
    </row>
    <row r="21" spans="1:27" ht="22.5" customHeight="1">
      <c r="A21" s="179"/>
      <c r="B21" s="180"/>
      <c r="C21" s="180"/>
      <c r="D21" s="180"/>
      <c r="E21" s="180"/>
      <c r="F21" s="180"/>
      <c r="G21" s="134">
        <f t="shared" si="0"/>
      </c>
      <c r="H21" s="188"/>
      <c r="J21" s="179"/>
      <c r="K21" s="180"/>
      <c r="L21" s="180"/>
      <c r="M21" s="180"/>
      <c r="N21" s="180"/>
      <c r="O21" s="180"/>
      <c r="P21" s="134">
        <f t="shared" si="1"/>
      </c>
      <c r="Q21" s="188"/>
      <c r="S21" s="420"/>
      <c r="T21" s="151">
        <v>8</v>
      </c>
      <c r="U21" s="151" t="s">
        <v>195</v>
      </c>
      <c r="V21" s="423"/>
      <c r="W21" s="426"/>
      <c r="X21" s="396"/>
      <c r="Y21" s="152">
        <f t="shared" si="2"/>
        <v>0</v>
      </c>
      <c r="Z21" s="147">
        <f>COUNTIF($F$13:$F$42,8)</f>
        <v>0</v>
      </c>
      <c r="AA21" s="147">
        <f>COUNTIF($O$13:$O$42,8)</f>
        <v>0</v>
      </c>
    </row>
    <row r="22" spans="1:27" ht="22.5" customHeight="1" thickBot="1">
      <c r="A22" s="183"/>
      <c r="B22" s="184"/>
      <c r="C22" s="184"/>
      <c r="D22" s="184"/>
      <c r="E22" s="184"/>
      <c r="F22" s="184"/>
      <c r="G22" s="135">
        <f t="shared" si="0"/>
      </c>
      <c r="H22" s="190"/>
      <c r="J22" s="183"/>
      <c r="K22" s="184"/>
      <c r="L22" s="184"/>
      <c r="M22" s="184"/>
      <c r="N22" s="184"/>
      <c r="O22" s="184"/>
      <c r="P22" s="135">
        <f t="shared" si="1"/>
      </c>
      <c r="Q22" s="190"/>
      <c r="S22" s="420"/>
      <c r="T22" s="159">
        <v>9</v>
      </c>
      <c r="U22" s="159" t="s">
        <v>196</v>
      </c>
      <c r="V22" s="423"/>
      <c r="W22" s="426"/>
      <c r="X22" s="396"/>
      <c r="Y22" s="152">
        <f t="shared" si="2"/>
        <v>0</v>
      </c>
      <c r="Z22" s="147">
        <f>COUNTIF($F$13:$F$42,9)</f>
        <v>0</v>
      </c>
      <c r="AA22" s="147">
        <f>COUNTIF($O$13:$O$42,9)</f>
        <v>0</v>
      </c>
    </row>
    <row r="23" spans="1:27" ht="22.5" customHeight="1">
      <c r="A23" s="185"/>
      <c r="B23" s="186"/>
      <c r="C23" s="186"/>
      <c r="D23" s="186"/>
      <c r="E23" s="186"/>
      <c r="F23" s="186"/>
      <c r="G23" s="137">
        <f t="shared" si="0"/>
      </c>
      <c r="H23" s="191"/>
      <c r="J23" s="185"/>
      <c r="K23" s="186"/>
      <c r="L23" s="186"/>
      <c r="M23" s="186"/>
      <c r="N23" s="186"/>
      <c r="O23" s="186"/>
      <c r="P23" s="137">
        <f t="shared" si="1"/>
      </c>
      <c r="Q23" s="191"/>
      <c r="S23" s="420"/>
      <c r="T23" s="153">
        <v>10</v>
      </c>
      <c r="U23" s="153" t="s">
        <v>250</v>
      </c>
      <c r="V23" s="424"/>
      <c r="W23" s="427"/>
      <c r="X23" s="397"/>
      <c r="Y23" s="154">
        <f t="shared" si="2"/>
        <v>0</v>
      </c>
      <c r="Z23" s="147">
        <f>COUNTIF($F$13:$F$42,10)</f>
        <v>0</v>
      </c>
      <c r="AA23" s="147">
        <f>COUNTIF($O$13:$O$42,10)</f>
        <v>0</v>
      </c>
    </row>
    <row r="24" spans="1:27" ht="22.5" customHeight="1">
      <c r="A24" s="179"/>
      <c r="B24" s="180"/>
      <c r="C24" s="180"/>
      <c r="D24" s="180"/>
      <c r="E24" s="180"/>
      <c r="F24" s="180"/>
      <c r="G24" s="134">
        <f t="shared" si="0"/>
      </c>
      <c r="H24" s="188"/>
      <c r="J24" s="179"/>
      <c r="K24" s="180"/>
      <c r="L24" s="180"/>
      <c r="M24" s="180"/>
      <c r="N24" s="180"/>
      <c r="O24" s="180"/>
      <c r="P24" s="134">
        <f t="shared" si="1"/>
      </c>
      <c r="Q24" s="188"/>
      <c r="S24" s="420"/>
      <c r="T24" s="170">
        <v>11</v>
      </c>
      <c r="U24" s="170" t="s">
        <v>193</v>
      </c>
      <c r="V24" s="429" t="s">
        <v>256</v>
      </c>
      <c r="W24" s="430" t="s">
        <v>213</v>
      </c>
      <c r="X24" s="395" t="s">
        <v>257</v>
      </c>
      <c r="Y24" s="150">
        <f t="shared" si="2"/>
        <v>0</v>
      </c>
      <c r="Z24" s="147">
        <f>COUNTIF($F$13:$F$42,11)</f>
        <v>0</v>
      </c>
      <c r="AA24" s="147">
        <f>COUNTIF($O$13:$O$42,11)</f>
        <v>0</v>
      </c>
    </row>
    <row r="25" spans="1:27" ht="22.5" customHeight="1">
      <c r="A25" s="179"/>
      <c r="B25" s="180"/>
      <c r="C25" s="180"/>
      <c r="D25" s="180"/>
      <c r="E25" s="180"/>
      <c r="F25" s="180"/>
      <c r="G25" s="134">
        <f t="shared" si="0"/>
      </c>
      <c r="H25" s="188"/>
      <c r="J25" s="179"/>
      <c r="K25" s="180"/>
      <c r="L25" s="180"/>
      <c r="M25" s="180"/>
      <c r="N25" s="180"/>
      <c r="O25" s="180"/>
      <c r="P25" s="134">
        <f t="shared" si="1"/>
      </c>
      <c r="Q25" s="188"/>
      <c r="S25" s="420"/>
      <c r="T25" s="151">
        <v>12</v>
      </c>
      <c r="U25" s="151" t="s">
        <v>197</v>
      </c>
      <c r="V25" s="423"/>
      <c r="W25" s="426"/>
      <c r="X25" s="396"/>
      <c r="Y25" s="152">
        <f t="shared" si="2"/>
        <v>0</v>
      </c>
      <c r="Z25" s="147">
        <f>COUNTIF($F$13:$F$42,12)</f>
        <v>0</v>
      </c>
      <c r="AA25" s="147">
        <f>COUNTIF($O$13:$O$42,12)</f>
        <v>0</v>
      </c>
    </row>
    <row r="26" spans="1:27" ht="22.5" customHeight="1">
      <c r="A26" s="179"/>
      <c r="B26" s="180"/>
      <c r="C26" s="180"/>
      <c r="D26" s="180"/>
      <c r="E26" s="180"/>
      <c r="F26" s="180"/>
      <c r="G26" s="134">
        <f t="shared" si="0"/>
      </c>
      <c r="H26" s="188"/>
      <c r="J26" s="179"/>
      <c r="K26" s="180"/>
      <c r="L26" s="180"/>
      <c r="M26" s="180"/>
      <c r="N26" s="180"/>
      <c r="O26" s="180"/>
      <c r="P26" s="134">
        <f t="shared" si="1"/>
      </c>
      <c r="Q26" s="188"/>
      <c r="S26" s="420"/>
      <c r="T26" s="151">
        <v>13</v>
      </c>
      <c r="U26" s="151" t="s">
        <v>198</v>
      </c>
      <c r="V26" s="423"/>
      <c r="W26" s="426"/>
      <c r="X26" s="396"/>
      <c r="Y26" s="152">
        <f t="shared" si="2"/>
        <v>0</v>
      </c>
      <c r="Z26" s="147">
        <f>COUNTIF($F$13:$F$42,13)</f>
        <v>0</v>
      </c>
      <c r="AA26" s="147">
        <f>COUNTIF($O$13:$O$42,13)</f>
        <v>0</v>
      </c>
    </row>
    <row r="27" spans="1:27" ht="22.5" customHeight="1" thickBot="1">
      <c r="A27" s="181"/>
      <c r="B27" s="182"/>
      <c r="C27" s="182"/>
      <c r="D27" s="182"/>
      <c r="E27" s="182"/>
      <c r="F27" s="182"/>
      <c r="G27" s="136">
        <f t="shared" si="0"/>
      </c>
      <c r="H27" s="189"/>
      <c r="J27" s="181"/>
      <c r="K27" s="182"/>
      <c r="L27" s="182"/>
      <c r="M27" s="182"/>
      <c r="N27" s="182"/>
      <c r="O27" s="182"/>
      <c r="P27" s="136">
        <f t="shared" si="1"/>
      </c>
      <c r="Q27" s="189"/>
      <c r="S27" s="420"/>
      <c r="T27" s="151">
        <v>14</v>
      </c>
      <c r="U27" s="151" t="s">
        <v>253</v>
      </c>
      <c r="V27" s="423"/>
      <c r="W27" s="426"/>
      <c r="X27" s="396"/>
      <c r="Y27" s="152">
        <f t="shared" si="2"/>
        <v>0</v>
      </c>
      <c r="Z27" s="147">
        <f>COUNTIF($F$13:$F$42,14)</f>
        <v>0</v>
      </c>
      <c r="AA27" s="147">
        <f>COUNTIF($O$13:$O$42,14)</f>
        <v>0</v>
      </c>
    </row>
    <row r="28" spans="1:27" ht="22.5" customHeight="1">
      <c r="A28" s="177"/>
      <c r="B28" s="178"/>
      <c r="C28" s="178"/>
      <c r="D28" s="178"/>
      <c r="E28" s="178"/>
      <c r="F28" s="178"/>
      <c r="G28" s="133">
        <f t="shared" si="0"/>
      </c>
      <c r="H28" s="187"/>
      <c r="J28" s="177"/>
      <c r="K28" s="178"/>
      <c r="L28" s="178"/>
      <c r="M28" s="178"/>
      <c r="N28" s="178"/>
      <c r="O28" s="178"/>
      <c r="P28" s="133">
        <f t="shared" si="1"/>
      </c>
      <c r="Q28" s="187"/>
      <c r="S28" s="420"/>
      <c r="T28" s="151">
        <v>15</v>
      </c>
      <c r="U28" s="151" t="s">
        <v>254</v>
      </c>
      <c r="V28" s="423"/>
      <c r="W28" s="426"/>
      <c r="X28" s="396"/>
      <c r="Y28" s="152">
        <f t="shared" si="2"/>
        <v>0</v>
      </c>
      <c r="Z28" s="147">
        <f>COUNTIF($F$13:$F$42,15)</f>
        <v>0</v>
      </c>
      <c r="AA28" s="147">
        <f>COUNTIF($O$13:$O$42,15)</f>
        <v>0</v>
      </c>
    </row>
    <row r="29" spans="1:27" ht="22.5" customHeight="1">
      <c r="A29" s="179"/>
      <c r="B29" s="180"/>
      <c r="C29" s="180"/>
      <c r="D29" s="180"/>
      <c r="E29" s="180"/>
      <c r="F29" s="180"/>
      <c r="G29" s="134">
        <f t="shared" si="0"/>
      </c>
      <c r="H29" s="188"/>
      <c r="J29" s="179"/>
      <c r="K29" s="180"/>
      <c r="L29" s="180"/>
      <c r="M29" s="180"/>
      <c r="N29" s="180"/>
      <c r="O29" s="180"/>
      <c r="P29" s="134">
        <f t="shared" si="1"/>
      </c>
      <c r="Q29" s="188"/>
      <c r="S29" s="420"/>
      <c r="T29" s="151">
        <v>16</v>
      </c>
      <c r="U29" s="151" t="s">
        <v>255</v>
      </c>
      <c r="V29" s="423"/>
      <c r="W29" s="426"/>
      <c r="X29" s="396"/>
      <c r="Y29" s="152">
        <f t="shared" si="2"/>
        <v>0</v>
      </c>
      <c r="Z29" s="147">
        <f>COUNTIF($F$13:$F$42,16)</f>
        <v>0</v>
      </c>
      <c r="AA29" s="147">
        <f>COUNTIF($O$13:$O$42,16)</f>
        <v>0</v>
      </c>
    </row>
    <row r="30" spans="1:27" ht="22.5" customHeight="1">
      <c r="A30" s="179"/>
      <c r="B30" s="180"/>
      <c r="C30" s="180"/>
      <c r="D30" s="180"/>
      <c r="E30" s="180"/>
      <c r="F30" s="180"/>
      <c r="G30" s="134">
        <f t="shared" si="0"/>
      </c>
      <c r="H30" s="188"/>
      <c r="J30" s="179"/>
      <c r="K30" s="180"/>
      <c r="L30" s="180"/>
      <c r="M30" s="180"/>
      <c r="N30" s="180"/>
      <c r="O30" s="180"/>
      <c r="P30" s="134">
        <f t="shared" si="1"/>
      </c>
      <c r="Q30" s="188"/>
      <c r="S30" s="420"/>
      <c r="T30" s="151">
        <v>17</v>
      </c>
      <c r="U30" s="151" t="s">
        <v>194</v>
      </c>
      <c r="V30" s="423"/>
      <c r="W30" s="426"/>
      <c r="X30" s="396"/>
      <c r="Y30" s="152">
        <f t="shared" si="2"/>
        <v>0</v>
      </c>
      <c r="Z30" s="147">
        <f>COUNTIF($F$13:$F$42,17)</f>
        <v>0</v>
      </c>
      <c r="AA30" s="147">
        <f>COUNTIF($O$13:$O$42,17)</f>
        <v>0</v>
      </c>
    </row>
    <row r="31" spans="1:27" ht="22.5" customHeight="1" thickBot="1">
      <c r="A31" s="179"/>
      <c r="B31" s="180"/>
      <c r="C31" s="180"/>
      <c r="D31" s="180"/>
      <c r="E31" s="180"/>
      <c r="F31" s="180"/>
      <c r="G31" s="134">
        <f t="shared" si="0"/>
      </c>
      <c r="H31" s="188"/>
      <c r="J31" s="179"/>
      <c r="K31" s="180"/>
      <c r="L31" s="180"/>
      <c r="M31" s="180"/>
      <c r="N31" s="180"/>
      <c r="O31" s="180"/>
      <c r="P31" s="134">
        <f t="shared" si="1"/>
      </c>
      <c r="Q31" s="188"/>
      <c r="S31" s="421"/>
      <c r="T31" s="155">
        <v>18</v>
      </c>
      <c r="U31" s="155" t="s">
        <v>199</v>
      </c>
      <c r="V31" s="432"/>
      <c r="W31" s="434"/>
      <c r="X31" s="433"/>
      <c r="Y31" s="156">
        <f t="shared" si="2"/>
        <v>0</v>
      </c>
      <c r="Z31" s="147">
        <f>COUNTIF($F$13:$F$42,18)</f>
        <v>0</v>
      </c>
      <c r="AA31" s="147">
        <f>COUNTIF($O$13:$O$42,18)</f>
        <v>0</v>
      </c>
    </row>
    <row r="32" spans="1:27" ht="22.5" customHeight="1" thickBot="1">
      <c r="A32" s="183"/>
      <c r="B32" s="184"/>
      <c r="C32" s="184"/>
      <c r="D32" s="184"/>
      <c r="E32" s="184"/>
      <c r="F32" s="184"/>
      <c r="G32" s="135">
        <f t="shared" si="0"/>
      </c>
      <c r="H32" s="190"/>
      <c r="J32" s="183"/>
      <c r="K32" s="184"/>
      <c r="L32" s="184"/>
      <c r="M32" s="184"/>
      <c r="N32" s="184"/>
      <c r="O32" s="184"/>
      <c r="P32" s="135">
        <f t="shared" si="1"/>
      </c>
      <c r="Q32" s="190"/>
      <c r="S32" s="431" t="s">
        <v>186</v>
      </c>
      <c r="T32" s="157">
        <v>21</v>
      </c>
      <c r="U32" s="157" t="s">
        <v>200</v>
      </c>
      <c r="V32" s="422" t="s">
        <v>216</v>
      </c>
      <c r="W32" s="425" t="s">
        <v>213</v>
      </c>
      <c r="X32" s="428" t="s">
        <v>217</v>
      </c>
      <c r="Y32" s="158">
        <f t="shared" si="2"/>
        <v>0</v>
      </c>
      <c r="Z32" s="147">
        <f>COUNTIF($F$13:$F$42,21)</f>
        <v>0</v>
      </c>
      <c r="AA32" s="147">
        <f>COUNTIF($O$13:$O$42,21)</f>
        <v>0</v>
      </c>
    </row>
    <row r="33" spans="1:27" ht="22.5" customHeight="1">
      <c r="A33" s="185"/>
      <c r="B33" s="186"/>
      <c r="C33" s="186"/>
      <c r="D33" s="186"/>
      <c r="E33" s="186"/>
      <c r="F33" s="186"/>
      <c r="G33" s="137">
        <f t="shared" si="0"/>
      </c>
      <c r="H33" s="191"/>
      <c r="J33" s="185"/>
      <c r="K33" s="186"/>
      <c r="L33" s="186"/>
      <c r="M33" s="186"/>
      <c r="N33" s="186"/>
      <c r="O33" s="186"/>
      <c r="P33" s="137">
        <f t="shared" si="1"/>
      </c>
      <c r="Q33" s="191"/>
      <c r="S33" s="420"/>
      <c r="T33" s="151">
        <v>22</v>
      </c>
      <c r="U33" s="151" t="s">
        <v>201</v>
      </c>
      <c r="V33" s="423"/>
      <c r="W33" s="426"/>
      <c r="X33" s="396"/>
      <c r="Y33" s="152">
        <f t="shared" si="2"/>
        <v>0</v>
      </c>
      <c r="Z33" s="147">
        <f>COUNTIF($F$13:$F$42,22)</f>
        <v>0</v>
      </c>
      <c r="AA33" s="147">
        <f>COUNTIF($O$13:$O$42,22)</f>
        <v>0</v>
      </c>
    </row>
    <row r="34" spans="1:27" ht="22.5" customHeight="1">
      <c r="A34" s="179"/>
      <c r="B34" s="180"/>
      <c r="C34" s="180"/>
      <c r="D34" s="180"/>
      <c r="E34" s="180"/>
      <c r="F34" s="180"/>
      <c r="G34" s="134">
        <f t="shared" si="0"/>
      </c>
      <c r="H34" s="188"/>
      <c r="J34" s="179"/>
      <c r="K34" s="180"/>
      <c r="L34" s="180"/>
      <c r="M34" s="180"/>
      <c r="N34" s="180"/>
      <c r="O34" s="180"/>
      <c r="P34" s="134">
        <f t="shared" si="1"/>
      </c>
      <c r="Q34" s="188"/>
      <c r="S34" s="420"/>
      <c r="T34" s="151">
        <v>23</v>
      </c>
      <c r="U34" s="151" t="s">
        <v>202</v>
      </c>
      <c r="V34" s="423"/>
      <c r="W34" s="426"/>
      <c r="X34" s="396"/>
      <c r="Y34" s="152">
        <f t="shared" si="2"/>
        <v>0</v>
      </c>
      <c r="Z34" s="147">
        <f>COUNTIF($F$13:$F$42,23)</f>
        <v>0</v>
      </c>
      <c r="AA34" s="147">
        <f>COUNTIF($O$13:$O$42,23)</f>
        <v>0</v>
      </c>
    </row>
    <row r="35" spans="1:27" ht="22.5" customHeight="1">
      <c r="A35" s="179"/>
      <c r="B35" s="180"/>
      <c r="C35" s="180"/>
      <c r="D35" s="180"/>
      <c r="E35" s="180"/>
      <c r="F35" s="180"/>
      <c r="G35" s="134">
        <f t="shared" si="0"/>
      </c>
      <c r="H35" s="188"/>
      <c r="J35" s="179"/>
      <c r="K35" s="180"/>
      <c r="L35" s="180"/>
      <c r="M35" s="180"/>
      <c r="N35" s="180"/>
      <c r="O35" s="180"/>
      <c r="P35" s="134">
        <f t="shared" si="1"/>
      </c>
      <c r="Q35" s="188"/>
      <c r="S35" s="420"/>
      <c r="T35" s="151">
        <v>24</v>
      </c>
      <c r="U35" s="151" t="s">
        <v>203</v>
      </c>
      <c r="V35" s="423"/>
      <c r="W35" s="426"/>
      <c r="X35" s="396"/>
      <c r="Y35" s="152">
        <f t="shared" si="2"/>
        <v>0</v>
      </c>
      <c r="Z35" s="147">
        <f>COUNTIF($F$13:$F$42,24)</f>
        <v>0</v>
      </c>
      <c r="AA35" s="147">
        <f>COUNTIF($O$13:$O$42,24)</f>
        <v>0</v>
      </c>
    </row>
    <row r="36" spans="1:27" ht="22.5" customHeight="1">
      <c r="A36" s="179"/>
      <c r="B36" s="180"/>
      <c r="C36" s="180"/>
      <c r="D36" s="180"/>
      <c r="E36" s="180"/>
      <c r="F36" s="180"/>
      <c r="G36" s="134">
        <f t="shared" si="0"/>
      </c>
      <c r="H36" s="188"/>
      <c r="J36" s="179"/>
      <c r="K36" s="180"/>
      <c r="L36" s="180"/>
      <c r="M36" s="180"/>
      <c r="N36" s="180"/>
      <c r="O36" s="180"/>
      <c r="P36" s="134">
        <f t="shared" si="1"/>
      </c>
      <c r="Q36" s="188"/>
      <c r="S36" s="420"/>
      <c r="T36" s="159">
        <v>25</v>
      </c>
      <c r="U36" s="159" t="s">
        <v>204</v>
      </c>
      <c r="V36" s="423"/>
      <c r="W36" s="426"/>
      <c r="X36" s="396"/>
      <c r="Y36" s="152">
        <f t="shared" si="2"/>
        <v>0</v>
      </c>
      <c r="Z36" s="147">
        <f>COUNTIF($F$13:$F$42,25)</f>
        <v>0</v>
      </c>
      <c r="AA36" s="147">
        <f>COUNTIF($O$13:$O$42,25)</f>
        <v>0</v>
      </c>
    </row>
    <row r="37" spans="1:27" ht="22.5" customHeight="1" thickBot="1">
      <c r="A37" s="181"/>
      <c r="B37" s="182"/>
      <c r="C37" s="182"/>
      <c r="D37" s="182"/>
      <c r="E37" s="182"/>
      <c r="F37" s="182"/>
      <c r="G37" s="136">
        <f t="shared" si="0"/>
      </c>
      <c r="H37" s="189"/>
      <c r="J37" s="181"/>
      <c r="K37" s="182"/>
      <c r="L37" s="182"/>
      <c r="M37" s="182"/>
      <c r="N37" s="182"/>
      <c r="O37" s="182"/>
      <c r="P37" s="136">
        <f t="shared" si="1"/>
      </c>
      <c r="Q37" s="189"/>
      <c r="S37" s="420"/>
      <c r="T37" s="153">
        <v>26</v>
      </c>
      <c r="U37" s="153" t="s">
        <v>249</v>
      </c>
      <c r="V37" s="424"/>
      <c r="W37" s="427"/>
      <c r="X37" s="397"/>
      <c r="Y37" s="154">
        <f t="shared" si="2"/>
        <v>0</v>
      </c>
      <c r="Z37" s="147">
        <f>COUNTIF($F$13:$F$42,26)</f>
        <v>0</v>
      </c>
      <c r="AA37" s="147">
        <f>COUNTIF($O$13:$O$42,26)</f>
        <v>0</v>
      </c>
    </row>
    <row r="38" spans="1:27" ht="22.5" customHeight="1">
      <c r="A38" s="177"/>
      <c r="B38" s="178"/>
      <c r="C38" s="178"/>
      <c r="D38" s="178"/>
      <c r="E38" s="178"/>
      <c r="F38" s="178"/>
      <c r="G38" s="133">
        <f t="shared" si="0"/>
      </c>
      <c r="H38" s="187"/>
      <c r="J38" s="177"/>
      <c r="K38" s="178"/>
      <c r="L38" s="178"/>
      <c r="M38" s="178"/>
      <c r="N38" s="178"/>
      <c r="O38" s="178"/>
      <c r="P38" s="133">
        <f t="shared" si="1"/>
      </c>
      <c r="Q38" s="187"/>
      <c r="S38" s="420"/>
      <c r="T38" s="149">
        <v>27</v>
      </c>
      <c r="U38" s="149" t="s">
        <v>205</v>
      </c>
      <c r="V38" s="429" t="s">
        <v>258</v>
      </c>
      <c r="W38" s="430" t="s">
        <v>259</v>
      </c>
      <c r="X38" s="395" t="s">
        <v>260</v>
      </c>
      <c r="Y38" s="150">
        <f t="shared" si="2"/>
        <v>0</v>
      </c>
      <c r="Z38" s="147">
        <f>COUNTIF($F$13:$F$42,27)</f>
        <v>0</v>
      </c>
      <c r="AA38" s="147">
        <f>COUNTIF($O$13:$O$42,27)</f>
        <v>0</v>
      </c>
    </row>
    <row r="39" spans="1:27" ht="22.5" customHeight="1">
      <c r="A39" s="179"/>
      <c r="B39" s="180"/>
      <c r="C39" s="180"/>
      <c r="D39" s="180"/>
      <c r="E39" s="180"/>
      <c r="F39" s="180"/>
      <c r="G39" s="134">
        <f t="shared" si="0"/>
      </c>
      <c r="H39" s="188"/>
      <c r="J39" s="179"/>
      <c r="K39" s="180"/>
      <c r="L39" s="180"/>
      <c r="M39" s="180"/>
      <c r="N39" s="180"/>
      <c r="O39" s="180"/>
      <c r="P39" s="134">
        <f t="shared" si="1"/>
      </c>
      <c r="Q39" s="188"/>
      <c r="S39" s="420"/>
      <c r="T39" s="151">
        <v>28</v>
      </c>
      <c r="U39" s="151" t="s">
        <v>206</v>
      </c>
      <c r="V39" s="423"/>
      <c r="W39" s="426"/>
      <c r="X39" s="396"/>
      <c r="Y39" s="152">
        <f t="shared" si="2"/>
        <v>0</v>
      </c>
      <c r="Z39" s="147">
        <f>COUNTIF($F$13:$F$42,28)</f>
        <v>0</v>
      </c>
      <c r="AA39" s="147">
        <f>COUNTIF($O$13:$O$42,28)</f>
        <v>0</v>
      </c>
    </row>
    <row r="40" spans="1:27" ht="22.5" customHeight="1">
      <c r="A40" s="179"/>
      <c r="B40" s="180"/>
      <c r="C40" s="180"/>
      <c r="D40" s="180"/>
      <c r="E40" s="180"/>
      <c r="F40" s="180"/>
      <c r="G40" s="134">
        <f t="shared" si="0"/>
      </c>
      <c r="H40" s="188"/>
      <c r="J40" s="179"/>
      <c r="K40" s="180"/>
      <c r="L40" s="180"/>
      <c r="M40" s="180"/>
      <c r="N40" s="180"/>
      <c r="O40" s="180"/>
      <c r="P40" s="134">
        <f t="shared" si="1"/>
      </c>
      <c r="Q40" s="188"/>
      <c r="S40" s="420"/>
      <c r="T40" s="153">
        <v>29</v>
      </c>
      <c r="U40" s="153" t="s">
        <v>207</v>
      </c>
      <c r="V40" s="424"/>
      <c r="W40" s="427"/>
      <c r="X40" s="397"/>
      <c r="Y40" s="154">
        <f t="shared" si="2"/>
        <v>0</v>
      </c>
      <c r="Z40" s="147">
        <f>COUNTIF($F$13:$F$42,29)</f>
        <v>0</v>
      </c>
      <c r="AA40" s="147">
        <f>COUNTIF($O$13:$O$42,29)</f>
        <v>0</v>
      </c>
    </row>
    <row r="41" spans="1:27" ht="22.5" customHeight="1">
      <c r="A41" s="179"/>
      <c r="B41" s="180"/>
      <c r="C41" s="180"/>
      <c r="D41" s="180"/>
      <c r="E41" s="180"/>
      <c r="F41" s="180"/>
      <c r="G41" s="134">
        <f t="shared" si="0"/>
      </c>
      <c r="H41" s="188"/>
      <c r="J41" s="179"/>
      <c r="K41" s="180"/>
      <c r="L41" s="180"/>
      <c r="M41" s="180"/>
      <c r="N41" s="180"/>
      <c r="O41" s="180"/>
      <c r="P41" s="134">
        <f t="shared" si="1"/>
      </c>
      <c r="Q41" s="188"/>
      <c r="S41" s="420"/>
      <c r="T41" s="170">
        <v>30</v>
      </c>
      <c r="U41" s="170" t="s">
        <v>208</v>
      </c>
      <c r="V41" s="429" t="s">
        <v>262</v>
      </c>
      <c r="W41" s="430" t="s">
        <v>213</v>
      </c>
      <c r="X41" s="395" t="s">
        <v>263</v>
      </c>
      <c r="Y41" s="203">
        <f t="shared" si="2"/>
        <v>0</v>
      </c>
      <c r="Z41" s="147">
        <f>COUNTIF($F$13:$F$42,30)</f>
        <v>0</v>
      </c>
      <c r="AA41" s="147">
        <f>COUNTIF($O$13:$O$42,30)</f>
        <v>0</v>
      </c>
    </row>
    <row r="42" spans="1:27" ht="22.5" customHeight="1" thickBot="1">
      <c r="A42" s="183"/>
      <c r="B42" s="184"/>
      <c r="C42" s="184"/>
      <c r="D42" s="184"/>
      <c r="E42" s="184"/>
      <c r="F42" s="184"/>
      <c r="G42" s="135">
        <f t="shared" si="0"/>
      </c>
      <c r="H42" s="190"/>
      <c r="J42" s="183"/>
      <c r="K42" s="184"/>
      <c r="L42" s="184"/>
      <c r="M42" s="184"/>
      <c r="N42" s="184"/>
      <c r="O42" s="184"/>
      <c r="P42" s="135">
        <f t="shared" si="1"/>
      </c>
      <c r="Q42" s="190"/>
      <c r="S42" s="420"/>
      <c r="T42" s="151">
        <v>31</v>
      </c>
      <c r="U42" s="151" t="s">
        <v>209</v>
      </c>
      <c r="V42" s="423"/>
      <c r="W42" s="426"/>
      <c r="X42" s="396"/>
      <c r="Y42" s="152">
        <f t="shared" si="2"/>
        <v>0</v>
      </c>
      <c r="Z42" s="147">
        <f>COUNTIF($F$13:$F$42,31)</f>
        <v>0</v>
      </c>
      <c r="AA42" s="147">
        <f>COUNTIF($O$13:$O$42,31)</f>
        <v>0</v>
      </c>
    </row>
    <row r="43" spans="7:27" ht="22.5" customHeight="1" thickBot="1">
      <c r="G43" s="126">
        <f t="shared" si="0"/>
      </c>
      <c r="P43" s="126">
        <f t="shared" si="1"/>
      </c>
      <c r="S43" s="420"/>
      <c r="T43" s="151">
        <v>32</v>
      </c>
      <c r="U43" s="151" t="s">
        <v>261</v>
      </c>
      <c r="V43" s="423"/>
      <c r="W43" s="426"/>
      <c r="X43" s="396"/>
      <c r="Y43" s="152">
        <f t="shared" si="2"/>
        <v>0</v>
      </c>
      <c r="Z43" s="147">
        <f>COUNTIF($F$13:$F$42,32)</f>
        <v>0</v>
      </c>
      <c r="AA43" s="147">
        <f>COUNTIF($O$13:$O$42,32)</f>
        <v>0</v>
      </c>
    </row>
    <row r="44" spans="1:27" ht="22.5" customHeight="1" thickBot="1">
      <c r="A44" s="368" t="s">
        <v>178</v>
      </c>
      <c r="B44" s="369"/>
      <c r="S44" s="421"/>
      <c r="T44" s="151">
        <v>33</v>
      </c>
      <c r="U44" s="151" t="s">
        <v>210</v>
      </c>
      <c r="V44" s="424"/>
      <c r="W44" s="427"/>
      <c r="X44" s="397"/>
      <c r="Y44" s="152">
        <f t="shared" si="2"/>
        <v>0</v>
      </c>
      <c r="Z44" s="147">
        <f>COUNTIF($F$13:$F$42,33)</f>
        <v>0</v>
      </c>
      <c r="AA44" s="147">
        <f>COUNTIF($O$13:$O$42,33)</f>
        <v>0</v>
      </c>
    </row>
    <row r="45" spans="1:27" ht="41.25" customHeight="1" thickBot="1">
      <c r="A45" s="129" t="s">
        <v>159</v>
      </c>
      <c r="B45" s="131" t="s">
        <v>156</v>
      </c>
      <c r="C45" s="131" t="s">
        <v>160</v>
      </c>
      <c r="D45" s="131" t="s">
        <v>161</v>
      </c>
      <c r="E45" s="131" t="s">
        <v>162</v>
      </c>
      <c r="F45" s="131" t="s">
        <v>163</v>
      </c>
      <c r="G45" s="132" t="s">
        <v>164</v>
      </c>
      <c r="H45" s="130" t="s">
        <v>158</v>
      </c>
      <c r="J45" s="129" t="s">
        <v>159</v>
      </c>
      <c r="K45" s="131" t="s">
        <v>156</v>
      </c>
      <c r="L45" s="131" t="s">
        <v>160</v>
      </c>
      <c r="M45" s="131" t="s">
        <v>161</v>
      </c>
      <c r="N45" s="131" t="s">
        <v>162</v>
      </c>
      <c r="O45" s="131" t="s">
        <v>163</v>
      </c>
      <c r="P45" s="132" t="s">
        <v>164</v>
      </c>
      <c r="Q45" s="130" t="s">
        <v>158</v>
      </c>
      <c r="S45" s="201" t="s">
        <v>185</v>
      </c>
      <c r="T45" s="157">
        <v>19</v>
      </c>
      <c r="U45" s="157" t="s">
        <v>211</v>
      </c>
      <c r="V45" s="422" t="s">
        <v>218</v>
      </c>
      <c r="W45" s="425" t="s">
        <v>259</v>
      </c>
      <c r="X45" s="428" t="s">
        <v>265</v>
      </c>
      <c r="Y45" s="158">
        <f t="shared" si="2"/>
        <v>0</v>
      </c>
      <c r="Z45" s="147">
        <f>COUNTIF($F$46:$F$57,19)</f>
        <v>0</v>
      </c>
      <c r="AA45" s="147">
        <f>COUNTIF($O$46:$O$57,19)</f>
        <v>0</v>
      </c>
    </row>
    <row r="46" spans="1:27" ht="22.5" customHeight="1" thickBot="1">
      <c r="A46" s="177"/>
      <c r="B46" s="178"/>
      <c r="C46" s="380"/>
      <c r="D46" s="178"/>
      <c r="E46" s="380"/>
      <c r="F46" s="380"/>
      <c r="G46" s="359">
        <f>IF(F46="","",VLOOKUP(F46,$T$45:$U$46,2,0))</f>
      </c>
      <c r="H46" s="377"/>
      <c r="J46" s="177"/>
      <c r="K46" s="178"/>
      <c r="L46" s="380"/>
      <c r="M46" s="178"/>
      <c r="N46" s="380"/>
      <c r="O46" s="380"/>
      <c r="P46" s="359">
        <f>IF(O46="","",VLOOKUP(O46,$T$45:$U$46,2,0))</f>
      </c>
      <c r="Q46" s="377"/>
      <c r="S46" s="202" t="s">
        <v>186</v>
      </c>
      <c r="T46" s="204">
        <v>34</v>
      </c>
      <c r="U46" s="204" t="s">
        <v>267</v>
      </c>
      <c r="V46" s="432"/>
      <c r="W46" s="435"/>
      <c r="X46" s="436"/>
      <c r="Y46" s="156">
        <f t="shared" si="2"/>
        <v>0</v>
      </c>
      <c r="Z46" s="147">
        <f>COUNTIF($F$46:$F$57,34)</f>
        <v>0</v>
      </c>
      <c r="AA46" s="147">
        <f>COUNTIF($O$46:$O$57,34)</f>
        <v>0</v>
      </c>
    </row>
    <row r="47" spans="1:17" ht="22.5" customHeight="1">
      <c r="A47" s="179"/>
      <c r="B47" s="180"/>
      <c r="C47" s="381"/>
      <c r="D47" s="180"/>
      <c r="E47" s="381"/>
      <c r="F47" s="381"/>
      <c r="G47" s="360"/>
      <c r="H47" s="378"/>
      <c r="J47" s="179"/>
      <c r="K47" s="180"/>
      <c r="L47" s="381"/>
      <c r="M47" s="180"/>
      <c r="N47" s="381"/>
      <c r="O47" s="381"/>
      <c r="P47" s="360"/>
      <c r="Q47" s="378"/>
    </row>
    <row r="48" spans="1:17" ht="22.5" customHeight="1">
      <c r="A48" s="179"/>
      <c r="B48" s="180"/>
      <c r="C48" s="381"/>
      <c r="D48" s="180"/>
      <c r="E48" s="381"/>
      <c r="F48" s="381"/>
      <c r="G48" s="360"/>
      <c r="H48" s="378"/>
      <c r="J48" s="179"/>
      <c r="K48" s="180"/>
      <c r="L48" s="381"/>
      <c r="M48" s="180"/>
      <c r="N48" s="381"/>
      <c r="O48" s="381"/>
      <c r="P48" s="360"/>
      <c r="Q48" s="378"/>
    </row>
    <row r="49" spans="1:17" ht="22.5" customHeight="1" thickBot="1">
      <c r="A49" s="183"/>
      <c r="B49" s="184"/>
      <c r="C49" s="382"/>
      <c r="D49" s="184"/>
      <c r="E49" s="382"/>
      <c r="F49" s="382"/>
      <c r="G49" s="361"/>
      <c r="H49" s="379"/>
      <c r="J49" s="183"/>
      <c r="K49" s="184"/>
      <c r="L49" s="382"/>
      <c r="M49" s="184"/>
      <c r="N49" s="382"/>
      <c r="O49" s="382"/>
      <c r="P49" s="361"/>
      <c r="Q49" s="379"/>
    </row>
    <row r="50" spans="1:17" ht="22.5" customHeight="1">
      <c r="A50" s="177"/>
      <c r="B50" s="178"/>
      <c r="C50" s="380"/>
      <c r="D50" s="178"/>
      <c r="E50" s="380"/>
      <c r="F50" s="380"/>
      <c r="G50" s="359">
        <f>IF(F50="","",VLOOKUP(F50,$T$45:$U$46,2,0))</f>
      </c>
      <c r="H50" s="377"/>
      <c r="J50" s="177"/>
      <c r="K50" s="178"/>
      <c r="L50" s="380"/>
      <c r="M50" s="178"/>
      <c r="N50" s="380"/>
      <c r="O50" s="380"/>
      <c r="P50" s="359">
        <f>IF(O50="","",VLOOKUP(O50,$T$45:$U$46,2,0))</f>
      </c>
      <c r="Q50" s="377"/>
    </row>
    <row r="51" spans="1:17" ht="22.5" customHeight="1">
      <c r="A51" s="179"/>
      <c r="B51" s="180"/>
      <c r="C51" s="381"/>
      <c r="D51" s="180"/>
      <c r="E51" s="381"/>
      <c r="F51" s="381"/>
      <c r="G51" s="360"/>
      <c r="H51" s="378"/>
      <c r="J51" s="179"/>
      <c r="K51" s="180"/>
      <c r="L51" s="381"/>
      <c r="M51" s="180"/>
      <c r="N51" s="381"/>
      <c r="O51" s="381"/>
      <c r="P51" s="360"/>
      <c r="Q51" s="378"/>
    </row>
    <row r="52" spans="1:17" ht="22.5" customHeight="1">
      <c r="A52" s="179"/>
      <c r="B52" s="180"/>
      <c r="C52" s="381"/>
      <c r="D52" s="180"/>
      <c r="E52" s="381"/>
      <c r="F52" s="381"/>
      <c r="G52" s="360"/>
      <c r="H52" s="378"/>
      <c r="J52" s="179"/>
      <c r="K52" s="180"/>
      <c r="L52" s="381"/>
      <c r="M52" s="180"/>
      <c r="N52" s="381"/>
      <c r="O52" s="381"/>
      <c r="P52" s="360"/>
      <c r="Q52" s="378"/>
    </row>
    <row r="53" spans="1:17" ht="22.5" customHeight="1" thickBot="1">
      <c r="A53" s="183"/>
      <c r="B53" s="184"/>
      <c r="C53" s="382"/>
      <c r="D53" s="184"/>
      <c r="E53" s="382"/>
      <c r="F53" s="382"/>
      <c r="G53" s="361"/>
      <c r="H53" s="379"/>
      <c r="J53" s="183"/>
      <c r="K53" s="184"/>
      <c r="L53" s="382"/>
      <c r="M53" s="184"/>
      <c r="N53" s="382"/>
      <c r="O53" s="382"/>
      <c r="P53" s="361"/>
      <c r="Q53" s="379"/>
    </row>
    <row r="54" spans="1:17" ht="22.5" customHeight="1">
      <c r="A54" s="177"/>
      <c r="B54" s="178"/>
      <c r="C54" s="380"/>
      <c r="D54" s="178"/>
      <c r="E54" s="380"/>
      <c r="F54" s="380"/>
      <c r="G54" s="359">
        <f>IF(F54="","",VLOOKUP(F54,$T$45:$U$46,2,0))</f>
      </c>
      <c r="H54" s="377"/>
      <c r="J54" s="177"/>
      <c r="K54" s="178"/>
      <c r="L54" s="380"/>
      <c r="M54" s="178"/>
      <c r="N54" s="380"/>
      <c r="O54" s="380"/>
      <c r="P54" s="359">
        <f>IF(O54="","",VLOOKUP(O54,$T$45:$U$46,2,0))</f>
      </c>
      <c r="Q54" s="377"/>
    </row>
    <row r="55" spans="1:17" ht="22.5" customHeight="1">
      <c r="A55" s="179"/>
      <c r="B55" s="180"/>
      <c r="C55" s="381"/>
      <c r="D55" s="180"/>
      <c r="E55" s="381"/>
      <c r="F55" s="381"/>
      <c r="G55" s="360"/>
      <c r="H55" s="378"/>
      <c r="J55" s="179"/>
      <c r="K55" s="180"/>
      <c r="L55" s="381"/>
      <c r="M55" s="180"/>
      <c r="N55" s="381"/>
      <c r="O55" s="381"/>
      <c r="P55" s="360"/>
      <c r="Q55" s="378"/>
    </row>
    <row r="56" spans="1:17" ht="22.5" customHeight="1">
      <c r="A56" s="179"/>
      <c r="B56" s="180"/>
      <c r="C56" s="381"/>
      <c r="D56" s="180"/>
      <c r="E56" s="381"/>
      <c r="F56" s="381"/>
      <c r="G56" s="360"/>
      <c r="H56" s="378"/>
      <c r="J56" s="179"/>
      <c r="K56" s="180"/>
      <c r="L56" s="381"/>
      <c r="M56" s="180"/>
      <c r="N56" s="381"/>
      <c r="O56" s="381"/>
      <c r="P56" s="360"/>
      <c r="Q56" s="378"/>
    </row>
    <row r="57" spans="1:17" ht="22.5" customHeight="1" thickBot="1">
      <c r="A57" s="183"/>
      <c r="B57" s="184"/>
      <c r="C57" s="382"/>
      <c r="D57" s="184"/>
      <c r="E57" s="382"/>
      <c r="F57" s="382"/>
      <c r="G57" s="361"/>
      <c r="H57" s="379"/>
      <c r="J57" s="183"/>
      <c r="K57" s="184"/>
      <c r="L57" s="382"/>
      <c r="M57" s="184"/>
      <c r="N57" s="382"/>
      <c r="O57" s="382"/>
      <c r="P57" s="361"/>
      <c r="Q57" s="379"/>
    </row>
    <row r="58" ht="22.5" customHeight="1"/>
  </sheetData>
  <sheetProtection password="D1C8" sheet="1" objects="1" scenarios="1"/>
  <mergeCells count="88">
    <mergeCell ref="V41:V44"/>
    <mergeCell ref="W41:W44"/>
    <mergeCell ref="X41:X44"/>
    <mergeCell ref="V45:V46"/>
    <mergeCell ref="W45:W46"/>
    <mergeCell ref="X45:X46"/>
    <mergeCell ref="S14:S31"/>
    <mergeCell ref="V32:V37"/>
    <mergeCell ref="W32:W37"/>
    <mergeCell ref="X32:X37"/>
    <mergeCell ref="V38:V40"/>
    <mergeCell ref="W38:W40"/>
    <mergeCell ref="X38:X40"/>
    <mergeCell ref="S32:S44"/>
    <mergeCell ref="V24:V31"/>
    <mergeCell ref="X24:X31"/>
    <mergeCell ref="W24:W31"/>
    <mergeCell ref="V14:V19"/>
    <mergeCell ref="W14:W19"/>
    <mergeCell ref="X14:X19"/>
    <mergeCell ref="V20:V23"/>
    <mergeCell ref="W20:W23"/>
    <mergeCell ref="X20:X23"/>
    <mergeCell ref="D5:E5"/>
    <mergeCell ref="G4:H4"/>
    <mergeCell ref="L4:M4"/>
    <mergeCell ref="L5:M5"/>
    <mergeCell ref="L6:M6"/>
    <mergeCell ref="C4:E4"/>
    <mergeCell ref="J4:J7"/>
    <mergeCell ref="V13:X13"/>
    <mergeCell ref="J10:J12"/>
    <mergeCell ref="K10:K12"/>
    <mergeCell ref="L10:L12"/>
    <mergeCell ref="M10:M12"/>
    <mergeCell ref="O10:O12"/>
    <mergeCell ref="P6:P7"/>
    <mergeCell ref="L7:M7"/>
    <mergeCell ref="H46:H49"/>
    <mergeCell ref="B10:B12"/>
    <mergeCell ref="C6:E6"/>
    <mergeCell ref="C7:E7"/>
    <mergeCell ref="N4:O4"/>
    <mergeCell ref="N5:O5"/>
    <mergeCell ref="N6:O7"/>
    <mergeCell ref="A44:B44"/>
    <mergeCell ref="C46:C49"/>
    <mergeCell ref="E46:E49"/>
    <mergeCell ref="F46:F49"/>
    <mergeCell ref="G46:G49"/>
    <mergeCell ref="L46:L49"/>
    <mergeCell ref="N46:N49"/>
    <mergeCell ref="O46:O49"/>
    <mergeCell ref="N10:N12"/>
    <mergeCell ref="C54:C57"/>
    <mergeCell ref="E54:E57"/>
    <mergeCell ref="F54:F57"/>
    <mergeCell ref="G54:G57"/>
    <mergeCell ref="H54:H57"/>
    <mergeCell ref="C50:C53"/>
    <mergeCell ref="E50:E53"/>
    <mergeCell ref="F50:F53"/>
    <mergeCell ref="G50:G53"/>
    <mergeCell ref="H50:H53"/>
    <mergeCell ref="P46:P49"/>
    <mergeCell ref="Q46:Q49"/>
    <mergeCell ref="L54:L57"/>
    <mergeCell ref="N54:N57"/>
    <mergeCell ref="O54:O57"/>
    <mergeCell ref="P54:P57"/>
    <mergeCell ref="Q54:Q57"/>
    <mergeCell ref="L50:L53"/>
    <mergeCell ref="N50:N53"/>
    <mergeCell ref="O50:O53"/>
    <mergeCell ref="P50:P53"/>
    <mergeCell ref="Q50:Q53"/>
    <mergeCell ref="P10:P12"/>
    <mergeCell ref="Q10:Q12"/>
    <mergeCell ref="A10:A12"/>
    <mergeCell ref="A9:B9"/>
    <mergeCell ref="G6:G7"/>
    <mergeCell ref="H6:H7"/>
    <mergeCell ref="C10:C12"/>
    <mergeCell ref="D10:D12"/>
    <mergeCell ref="E10:E12"/>
    <mergeCell ref="F10:F12"/>
    <mergeCell ref="G10:G12"/>
    <mergeCell ref="H10:H12"/>
  </mergeCells>
  <printOptions/>
  <pageMargins left="0.25" right="0.25" top="0.75" bottom="0.75" header="0.3" footer="0.3"/>
  <pageSetup horizontalDpi="600" verticalDpi="600" orientation="portrait" paperSize="9" scale="64" r:id="rId4"/>
  <drawing r:id="rId3"/>
  <legacyDrawing r:id="rId2"/>
</worksheet>
</file>

<file path=xl/worksheets/sheet5.xml><?xml version="1.0" encoding="utf-8"?>
<worksheet xmlns="http://schemas.openxmlformats.org/spreadsheetml/2006/main" xmlns:r="http://schemas.openxmlformats.org/officeDocument/2006/relationships">
  <sheetPr>
    <tabColor rgb="FF3333FF"/>
  </sheetPr>
  <dimension ref="A2:U59"/>
  <sheetViews>
    <sheetView zoomScalePageLayoutView="0" workbookViewId="0" topLeftCell="A1">
      <selection activeCell="K18" sqref="K18"/>
    </sheetView>
  </sheetViews>
  <sheetFormatPr defaultColWidth="9.140625" defaultRowHeight="15"/>
  <cols>
    <col min="1" max="1" width="6.57421875" style="126" customWidth="1"/>
    <col min="2" max="2" width="17.421875" style="126" customWidth="1"/>
    <col min="3" max="4" width="5.00390625" style="126" customWidth="1"/>
    <col min="5" max="5" width="16.28125" style="126" customWidth="1"/>
    <col min="6" max="6" width="5.00390625" style="126" customWidth="1"/>
    <col min="7" max="8" width="11.28125" style="126" customWidth="1"/>
    <col min="9" max="9" width="1.8515625" style="126" customWidth="1"/>
    <col min="10" max="10" width="6.57421875" style="126" customWidth="1"/>
    <col min="11" max="11" width="17.421875" style="126" customWidth="1"/>
    <col min="12" max="13" width="5.00390625" style="126" customWidth="1"/>
    <col min="14" max="14" width="16.28125" style="126" customWidth="1"/>
    <col min="15" max="15" width="5.00390625" style="126" customWidth="1"/>
    <col min="16" max="17" width="11.28125" style="126" customWidth="1"/>
    <col min="18" max="16384" width="9.00390625" style="126" customWidth="1"/>
  </cols>
  <sheetData>
    <row r="2" spans="1:21" ht="24">
      <c r="A2" s="167" t="s">
        <v>264</v>
      </c>
      <c r="B2" s="160"/>
      <c r="C2" s="160"/>
      <c r="D2" s="160"/>
      <c r="E2" s="160"/>
      <c r="F2" s="160"/>
      <c r="G2" s="160"/>
      <c r="H2" s="160"/>
      <c r="I2" s="160"/>
      <c r="J2" s="160"/>
      <c r="M2" s="194" t="s">
        <v>179</v>
      </c>
      <c r="N2" s="195" t="s">
        <v>248</v>
      </c>
      <c r="O2" s="161"/>
      <c r="P2" s="142"/>
      <c r="T2" s="147"/>
      <c r="U2" s="147"/>
    </row>
    <row r="3" ht="15" customHeight="1" thickBot="1"/>
    <row r="4" spans="2:17" ht="26.25" customHeight="1" thickBot="1">
      <c r="B4" s="162" t="s">
        <v>154</v>
      </c>
      <c r="C4" s="406"/>
      <c r="D4" s="407"/>
      <c r="E4" s="408"/>
      <c r="G4" s="400" t="s">
        <v>167</v>
      </c>
      <c r="H4" s="401"/>
      <c r="J4" s="409" t="s">
        <v>169</v>
      </c>
      <c r="K4" s="168" t="s">
        <v>170</v>
      </c>
      <c r="L4" s="402" t="s">
        <v>171</v>
      </c>
      <c r="M4" s="403"/>
      <c r="N4" s="389" t="s">
        <v>172</v>
      </c>
      <c r="O4" s="390"/>
      <c r="P4" s="144">
        <f>COUNTA(F13:F32)</f>
        <v>0</v>
      </c>
      <c r="Q4" s="138" t="s">
        <v>175</v>
      </c>
    </row>
    <row r="5" spans="2:17" ht="26.25" customHeight="1" thickBot="1">
      <c r="B5" s="163" t="s">
        <v>232</v>
      </c>
      <c r="C5" s="206"/>
      <c r="D5" s="398">
        <f>IF($C$5="","",VLOOKUP($C$5,'料金体系・申込み制限'!B50:C55,2,0))</f>
      </c>
      <c r="E5" s="399"/>
      <c r="G5" s="165" t="s">
        <v>165</v>
      </c>
      <c r="H5" s="166" t="s">
        <v>166</v>
      </c>
      <c r="J5" s="410"/>
      <c r="K5" s="146">
        <f>IF(C6="","",C6)</f>
      </c>
      <c r="L5" s="404"/>
      <c r="M5" s="405"/>
      <c r="N5" s="391" t="s">
        <v>173</v>
      </c>
      <c r="O5" s="392"/>
      <c r="P5" s="145">
        <f>COUNTA(F38:F53)</f>
        <v>0</v>
      </c>
      <c r="Q5" s="139" t="s">
        <v>176</v>
      </c>
    </row>
    <row r="6" spans="2:17" ht="26.25" customHeight="1">
      <c r="B6" s="163" t="s">
        <v>153</v>
      </c>
      <c r="C6" s="383"/>
      <c r="D6" s="384"/>
      <c r="E6" s="385"/>
      <c r="G6" s="370">
        <f>IF(C5="","",VLOOKUP(C5,'料金体系・申込み制限'!B50:E55,3,0))</f>
      </c>
      <c r="H6" s="372">
        <f>IF(C5="","",VLOOKUP(C5,'料金体系・申込み制限'!B50:E55,4,0))</f>
      </c>
      <c r="J6" s="410"/>
      <c r="K6" s="192"/>
      <c r="L6" s="404"/>
      <c r="M6" s="405"/>
      <c r="N6" s="391" t="s">
        <v>174</v>
      </c>
      <c r="O6" s="392"/>
      <c r="P6" s="415" t="e">
        <f>G6*P4+H6*P5</f>
        <v>#VALUE!</v>
      </c>
      <c r="Q6" s="140"/>
    </row>
    <row r="7" spans="2:17" ht="26.25" customHeight="1" thickBot="1">
      <c r="B7" s="164" t="s">
        <v>168</v>
      </c>
      <c r="C7" s="386"/>
      <c r="D7" s="387"/>
      <c r="E7" s="388"/>
      <c r="G7" s="371"/>
      <c r="H7" s="373"/>
      <c r="J7" s="411"/>
      <c r="K7" s="193"/>
      <c r="L7" s="417"/>
      <c r="M7" s="418"/>
      <c r="N7" s="393"/>
      <c r="O7" s="394"/>
      <c r="P7" s="416"/>
      <c r="Q7" s="141" t="s">
        <v>177</v>
      </c>
    </row>
    <row r="8" spans="10:17" ht="15" customHeight="1" thickBot="1">
      <c r="J8" s="171"/>
      <c r="K8" s="172"/>
      <c r="L8" s="172"/>
      <c r="M8" s="172"/>
      <c r="N8" s="173"/>
      <c r="O8" s="173"/>
      <c r="P8" s="174"/>
      <c r="Q8" s="175"/>
    </row>
    <row r="9" spans="1:17" ht="26.25" customHeight="1" thickBot="1">
      <c r="A9" s="368" t="s">
        <v>155</v>
      </c>
      <c r="B9" s="369"/>
      <c r="J9" s="171"/>
      <c r="K9" s="172"/>
      <c r="L9" s="172"/>
      <c r="M9" s="172"/>
      <c r="N9" s="173"/>
      <c r="O9" s="173"/>
      <c r="P9" s="174"/>
      <c r="Q9" s="175"/>
    </row>
    <row r="10" spans="1:17" ht="22.5" customHeight="1" thickBot="1">
      <c r="A10" s="365" t="s">
        <v>233</v>
      </c>
      <c r="B10" s="374" t="s">
        <v>156</v>
      </c>
      <c r="C10" s="374" t="s">
        <v>160</v>
      </c>
      <c r="D10" s="374" t="s">
        <v>161</v>
      </c>
      <c r="E10" s="374" t="s">
        <v>162</v>
      </c>
      <c r="F10" s="374" t="s">
        <v>163</v>
      </c>
      <c r="G10" s="359" t="s">
        <v>184</v>
      </c>
      <c r="H10" s="362" t="s">
        <v>158</v>
      </c>
      <c r="J10" s="143" t="s">
        <v>181</v>
      </c>
      <c r="Q10" s="175"/>
    </row>
    <row r="11" spans="1:17" ht="22.5" customHeight="1">
      <c r="A11" s="366"/>
      <c r="B11" s="375"/>
      <c r="C11" s="375"/>
      <c r="D11" s="375"/>
      <c r="E11" s="360"/>
      <c r="F11" s="360"/>
      <c r="G11" s="360"/>
      <c r="H11" s="363"/>
      <c r="J11" s="200" t="s">
        <v>180</v>
      </c>
      <c r="K11" s="128" t="s">
        <v>157</v>
      </c>
      <c r="L11" s="447" t="s">
        <v>182</v>
      </c>
      <c r="M11" s="448"/>
      <c r="N11" s="412" t="s">
        <v>183</v>
      </c>
      <c r="O11" s="413"/>
      <c r="P11" s="414"/>
      <c r="Q11" s="148" t="s">
        <v>231</v>
      </c>
    </row>
    <row r="12" spans="1:17" ht="22.5" customHeight="1" thickBot="1">
      <c r="A12" s="367"/>
      <c r="B12" s="376"/>
      <c r="C12" s="376"/>
      <c r="D12" s="376"/>
      <c r="E12" s="361"/>
      <c r="F12" s="361"/>
      <c r="G12" s="361"/>
      <c r="H12" s="364"/>
      <c r="J12" s="419" t="s">
        <v>185</v>
      </c>
      <c r="K12" s="149">
        <v>1</v>
      </c>
      <c r="L12" s="445" t="s">
        <v>187</v>
      </c>
      <c r="M12" s="446"/>
      <c r="N12" s="429" t="s">
        <v>215</v>
      </c>
      <c r="O12" s="430" t="s">
        <v>213</v>
      </c>
      <c r="P12" s="395" t="s">
        <v>214</v>
      </c>
      <c r="Q12" s="150">
        <f>COUNTIF($F$13:$F$32,1)</f>
        <v>0</v>
      </c>
    </row>
    <row r="13" spans="1:17" ht="22.5" customHeight="1">
      <c r="A13" s="177"/>
      <c r="B13" s="178"/>
      <c r="C13" s="178"/>
      <c r="D13" s="178"/>
      <c r="E13" s="178"/>
      <c r="F13" s="178"/>
      <c r="G13" s="133">
        <f>IF(F13="","",VLOOKUP(F13,$K$12:$M$42,2,0))</f>
      </c>
      <c r="H13" s="187"/>
      <c r="J13" s="420"/>
      <c r="K13" s="151">
        <v>2</v>
      </c>
      <c r="L13" s="437" t="s">
        <v>188</v>
      </c>
      <c r="M13" s="438"/>
      <c r="N13" s="423"/>
      <c r="O13" s="426"/>
      <c r="P13" s="396"/>
      <c r="Q13" s="152">
        <f>COUNTIF($F$13:$F$32,2)</f>
        <v>0</v>
      </c>
    </row>
    <row r="14" spans="1:17" ht="22.5" customHeight="1">
      <c r="A14" s="179"/>
      <c r="B14" s="180"/>
      <c r="C14" s="180"/>
      <c r="D14" s="180"/>
      <c r="E14" s="180"/>
      <c r="F14" s="180"/>
      <c r="G14" s="134">
        <f aca="true" t="shared" si="0" ref="G14:G32">IF(F14="","",VLOOKUP(F14,$K$12:$M$42,2,0))</f>
      </c>
      <c r="H14" s="188"/>
      <c r="J14" s="420"/>
      <c r="K14" s="151">
        <v>3</v>
      </c>
      <c r="L14" s="437" t="s">
        <v>189</v>
      </c>
      <c r="M14" s="438"/>
      <c r="N14" s="423"/>
      <c r="O14" s="426"/>
      <c r="P14" s="396"/>
      <c r="Q14" s="152">
        <f>COUNTIF($F$13:$F$32,3)</f>
        <v>0</v>
      </c>
    </row>
    <row r="15" spans="1:17" ht="22.5" customHeight="1">
      <c r="A15" s="179"/>
      <c r="B15" s="180"/>
      <c r="C15" s="180"/>
      <c r="D15" s="180"/>
      <c r="E15" s="180" t="s">
        <v>266</v>
      </c>
      <c r="F15" s="180"/>
      <c r="G15" s="134">
        <f t="shared" si="0"/>
      </c>
      <c r="H15" s="188"/>
      <c r="J15" s="420"/>
      <c r="K15" s="151">
        <v>4</v>
      </c>
      <c r="L15" s="437" t="s">
        <v>190</v>
      </c>
      <c r="M15" s="438"/>
      <c r="N15" s="423"/>
      <c r="O15" s="426"/>
      <c r="P15" s="396"/>
      <c r="Q15" s="152">
        <f>COUNTIF($F$13:$F$32,4)</f>
        <v>0</v>
      </c>
    </row>
    <row r="16" spans="1:17" ht="22.5" customHeight="1">
      <c r="A16" s="179" t="s">
        <v>266</v>
      </c>
      <c r="B16" s="180" t="s">
        <v>266</v>
      </c>
      <c r="C16" s="180" t="s">
        <v>266</v>
      </c>
      <c r="D16" s="180" t="s">
        <v>266</v>
      </c>
      <c r="E16" s="180"/>
      <c r="F16" s="180"/>
      <c r="G16" s="134">
        <f t="shared" si="0"/>
      </c>
      <c r="H16" s="188"/>
      <c r="J16" s="420"/>
      <c r="K16" s="159">
        <v>5</v>
      </c>
      <c r="L16" s="437" t="s">
        <v>191</v>
      </c>
      <c r="M16" s="438"/>
      <c r="N16" s="423"/>
      <c r="O16" s="426"/>
      <c r="P16" s="396"/>
      <c r="Q16" s="152">
        <f>COUNTIF($F$13:$F$32,5)</f>
        <v>0</v>
      </c>
    </row>
    <row r="17" spans="1:17" ht="22.5" customHeight="1" thickBot="1">
      <c r="A17" s="181"/>
      <c r="B17" s="182"/>
      <c r="C17" s="182"/>
      <c r="D17" s="182"/>
      <c r="E17" s="182"/>
      <c r="F17" s="182"/>
      <c r="G17" s="136">
        <f t="shared" si="0"/>
      </c>
      <c r="H17" s="189"/>
      <c r="J17" s="420"/>
      <c r="K17" s="153">
        <v>6</v>
      </c>
      <c r="L17" s="443" t="s">
        <v>249</v>
      </c>
      <c r="M17" s="444"/>
      <c r="N17" s="424"/>
      <c r="O17" s="427"/>
      <c r="P17" s="397"/>
      <c r="Q17" s="154">
        <f>COUNTIF($F$13:$F$32,6)</f>
        <v>0</v>
      </c>
    </row>
    <row r="18" spans="1:17" ht="22.5" customHeight="1">
      <c r="A18" s="177"/>
      <c r="B18" s="178"/>
      <c r="C18" s="178"/>
      <c r="D18" s="178"/>
      <c r="E18" s="178"/>
      <c r="F18" s="178"/>
      <c r="G18" s="133">
        <f t="shared" si="0"/>
      </c>
      <c r="H18" s="187"/>
      <c r="J18" s="420"/>
      <c r="K18" s="149">
        <v>7</v>
      </c>
      <c r="L18" s="445" t="s">
        <v>192</v>
      </c>
      <c r="M18" s="446"/>
      <c r="N18" s="429" t="s">
        <v>251</v>
      </c>
      <c r="O18" s="430" t="s">
        <v>213</v>
      </c>
      <c r="P18" s="395" t="s">
        <v>252</v>
      </c>
      <c r="Q18" s="150">
        <f>COUNTIF($F$13:$F$32,7)</f>
        <v>0</v>
      </c>
    </row>
    <row r="19" spans="1:17" ht="22.5" customHeight="1">
      <c r="A19" s="179"/>
      <c r="B19" s="180"/>
      <c r="C19" s="180"/>
      <c r="D19" s="180"/>
      <c r="E19" s="180"/>
      <c r="F19" s="180"/>
      <c r="G19" s="134">
        <f t="shared" si="0"/>
      </c>
      <c r="H19" s="188"/>
      <c r="J19" s="420"/>
      <c r="K19" s="151">
        <v>8</v>
      </c>
      <c r="L19" s="437" t="s">
        <v>195</v>
      </c>
      <c r="M19" s="438"/>
      <c r="N19" s="423"/>
      <c r="O19" s="426"/>
      <c r="P19" s="396"/>
      <c r="Q19" s="152">
        <f>COUNTIF($F$13:$F$32,8)</f>
        <v>0</v>
      </c>
    </row>
    <row r="20" spans="1:17" ht="22.5" customHeight="1">
      <c r="A20" s="179"/>
      <c r="B20" s="180"/>
      <c r="C20" s="180"/>
      <c r="D20" s="180"/>
      <c r="E20" s="180"/>
      <c r="F20" s="180"/>
      <c r="G20" s="134">
        <f t="shared" si="0"/>
      </c>
      <c r="H20" s="188"/>
      <c r="J20" s="420"/>
      <c r="K20" s="159">
        <v>9</v>
      </c>
      <c r="L20" s="437" t="s">
        <v>196</v>
      </c>
      <c r="M20" s="438"/>
      <c r="N20" s="423"/>
      <c r="O20" s="426"/>
      <c r="P20" s="396"/>
      <c r="Q20" s="152">
        <f>COUNTIF($F$13:$F$32,9)</f>
        <v>0</v>
      </c>
    </row>
    <row r="21" spans="1:17" ht="22.5" customHeight="1">
      <c r="A21" s="179"/>
      <c r="B21" s="180"/>
      <c r="C21" s="180"/>
      <c r="D21" s="180"/>
      <c r="E21" s="180"/>
      <c r="F21" s="180"/>
      <c r="G21" s="134">
        <f t="shared" si="0"/>
      </c>
      <c r="H21" s="188"/>
      <c r="J21" s="420"/>
      <c r="K21" s="153">
        <v>10</v>
      </c>
      <c r="L21" s="443" t="s">
        <v>250</v>
      </c>
      <c r="M21" s="444"/>
      <c r="N21" s="424"/>
      <c r="O21" s="427"/>
      <c r="P21" s="397"/>
      <c r="Q21" s="154">
        <f>COUNTIF($F$13:$F$32,10)</f>
        <v>0</v>
      </c>
    </row>
    <row r="22" spans="1:17" ht="22.5" customHeight="1" thickBot="1">
      <c r="A22" s="183"/>
      <c r="B22" s="184"/>
      <c r="C22" s="184"/>
      <c r="D22" s="184"/>
      <c r="E22" s="184"/>
      <c r="F22" s="184"/>
      <c r="G22" s="135">
        <f t="shared" si="0"/>
      </c>
      <c r="H22" s="190"/>
      <c r="J22" s="420"/>
      <c r="K22" s="170">
        <v>11</v>
      </c>
      <c r="L22" s="445" t="s">
        <v>193</v>
      </c>
      <c r="M22" s="446"/>
      <c r="N22" s="429" t="s">
        <v>256</v>
      </c>
      <c r="O22" s="430" t="s">
        <v>213</v>
      </c>
      <c r="P22" s="395" t="s">
        <v>257</v>
      </c>
      <c r="Q22" s="150">
        <f>COUNTIF($F$13:$F$32,11)</f>
        <v>0</v>
      </c>
    </row>
    <row r="23" spans="1:17" ht="22.5" customHeight="1">
      <c r="A23" s="185"/>
      <c r="B23" s="186"/>
      <c r="C23" s="186"/>
      <c r="D23" s="186"/>
      <c r="E23" s="186"/>
      <c r="F23" s="186"/>
      <c r="G23" s="137">
        <f t="shared" si="0"/>
      </c>
      <c r="H23" s="191"/>
      <c r="J23" s="420"/>
      <c r="K23" s="151">
        <v>12</v>
      </c>
      <c r="L23" s="437" t="s">
        <v>197</v>
      </c>
      <c r="M23" s="438"/>
      <c r="N23" s="423"/>
      <c r="O23" s="426"/>
      <c r="P23" s="396"/>
      <c r="Q23" s="152">
        <f>COUNTIF($F$13:$F$32,12)</f>
        <v>0</v>
      </c>
    </row>
    <row r="24" spans="1:17" ht="22.5" customHeight="1">
      <c r="A24" s="179"/>
      <c r="B24" s="180"/>
      <c r="C24" s="180"/>
      <c r="D24" s="180"/>
      <c r="E24" s="180"/>
      <c r="F24" s="180"/>
      <c r="G24" s="134">
        <f t="shared" si="0"/>
      </c>
      <c r="H24" s="188"/>
      <c r="J24" s="420"/>
      <c r="K24" s="151">
        <v>13</v>
      </c>
      <c r="L24" s="437" t="s">
        <v>198</v>
      </c>
      <c r="M24" s="438"/>
      <c r="N24" s="423"/>
      <c r="O24" s="426"/>
      <c r="P24" s="396"/>
      <c r="Q24" s="152">
        <f>COUNTIF($F$13:$F$32,13)</f>
        <v>0</v>
      </c>
    </row>
    <row r="25" spans="1:17" ht="22.5" customHeight="1">
      <c r="A25" s="179"/>
      <c r="B25" s="180"/>
      <c r="C25" s="180"/>
      <c r="D25" s="180"/>
      <c r="E25" s="180"/>
      <c r="F25" s="180"/>
      <c r="G25" s="134">
        <f t="shared" si="0"/>
      </c>
      <c r="H25" s="188"/>
      <c r="J25" s="420"/>
      <c r="K25" s="151">
        <v>14</v>
      </c>
      <c r="L25" s="437" t="s">
        <v>253</v>
      </c>
      <c r="M25" s="438"/>
      <c r="N25" s="423"/>
      <c r="O25" s="426"/>
      <c r="P25" s="396"/>
      <c r="Q25" s="152">
        <f>COUNTIF($F$13:$F$32,14)</f>
        <v>0</v>
      </c>
    </row>
    <row r="26" spans="1:17" ht="22.5" customHeight="1">
      <c r="A26" s="179"/>
      <c r="B26" s="180"/>
      <c r="C26" s="180"/>
      <c r="D26" s="180"/>
      <c r="E26" s="180"/>
      <c r="F26" s="180"/>
      <c r="G26" s="134">
        <f t="shared" si="0"/>
      </c>
      <c r="H26" s="188"/>
      <c r="J26" s="420"/>
      <c r="K26" s="151">
        <v>15</v>
      </c>
      <c r="L26" s="437" t="s">
        <v>254</v>
      </c>
      <c r="M26" s="438"/>
      <c r="N26" s="423"/>
      <c r="O26" s="426"/>
      <c r="P26" s="396"/>
      <c r="Q26" s="152">
        <f>COUNTIF($F$13:$F$32,15)</f>
        <v>0</v>
      </c>
    </row>
    <row r="27" spans="1:17" ht="22.5" customHeight="1" thickBot="1">
      <c r="A27" s="181"/>
      <c r="B27" s="182"/>
      <c r="C27" s="182"/>
      <c r="D27" s="182"/>
      <c r="E27" s="182"/>
      <c r="F27" s="182"/>
      <c r="G27" s="136">
        <f t="shared" si="0"/>
      </c>
      <c r="H27" s="189"/>
      <c r="J27" s="420"/>
      <c r="K27" s="151">
        <v>16</v>
      </c>
      <c r="L27" s="437" t="s">
        <v>255</v>
      </c>
      <c r="M27" s="438"/>
      <c r="N27" s="423"/>
      <c r="O27" s="426"/>
      <c r="P27" s="396"/>
      <c r="Q27" s="152">
        <f>COUNTIF($F$13:$F$32,16)</f>
        <v>0</v>
      </c>
    </row>
    <row r="28" spans="1:17" ht="22.5" customHeight="1">
      <c r="A28" s="177"/>
      <c r="B28" s="178"/>
      <c r="C28" s="178"/>
      <c r="D28" s="178"/>
      <c r="E28" s="178"/>
      <c r="F28" s="178"/>
      <c r="G28" s="133">
        <f t="shared" si="0"/>
      </c>
      <c r="H28" s="187"/>
      <c r="J28" s="420"/>
      <c r="K28" s="151">
        <v>17</v>
      </c>
      <c r="L28" s="437" t="s">
        <v>194</v>
      </c>
      <c r="M28" s="438"/>
      <c r="N28" s="423"/>
      <c r="O28" s="426"/>
      <c r="P28" s="396"/>
      <c r="Q28" s="152">
        <f>COUNTIF($F$13:$F$32,17)</f>
        <v>0</v>
      </c>
    </row>
    <row r="29" spans="1:17" ht="22.5" customHeight="1" thickBot="1">
      <c r="A29" s="179"/>
      <c r="B29" s="180"/>
      <c r="C29" s="180"/>
      <c r="D29" s="180"/>
      <c r="E29" s="180"/>
      <c r="F29" s="180"/>
      <c r="G29" s="134">
        <f t="shared" si="0"/>
      </c>
      <c r="H29" s="188"/>
      <c r="J29" s="421"/>
      <c r="K29" s="155">
        <v>18</v>
      </c>
      <c r="L29" s="439" t="s">
        <v>199</v>
      </c>
      <c r="M29" s="440"/>
      <c r="N29" s="432"/>
      <c r="O29" s="434"/>
      <c r="P29" s="433"/>
      <c r="Q29" s="156">
        <f>COUNTIF($F$13:$F$32,18)</f>
        <v>0</v>
      </c>
    </row>
    <row r="30" spans="1:17" ht="22.5" customHeight="1">
      <c r="A30" s="179"/>
      <c r="B30" s="180"/>
      <c r="C30" s="180"/>
      <c r="D30" s="180"/>
      <c r="E30" s="180"/>
      <c r="F30" s="180"/>
      <c r="G30" s="134">
        <f t="shared" si="0"/>
      </c>
      <c r="H30" s="188"/>
      <c r="J30" s="431" t="s">
        <v>186</v>
      </c>
      <c r="K30" s="157">
        <v>21</v>
      </c>
      <c r="L30" s="441" t="s">
        <v>200</v>
      </c>
      <c r="M30" s="442"/>
      <c r="N30" s="422" t="s">
        <v>216</v>
      </c>
      <c r="O30" s="425" t="s">
        <v>213</v>
      </c>
      <c r="P30" s="428" t="s">
        <v>217</v>
      </c>
      <c r="Q30" s="158">
        <f>COUNTIF($F$13:$F$32,21)</f>
        <v>0</v>
      </c>
    </row>
    <row r="31" spans="1:17" ht="22.5" customHeight="1">
      <c r="A31" s="179"/>
      <c r="B31" s="180"/>
      <c r="C31" s="180"/>
      <c r="D31" s="180"/>
      <c r="E31" s="180"/>
      <c r="F31" s="180"/>
      <c r="G31" s="134">
        <f t="shared" si="0"/>
      </c>
      <c r="H31" s="188"/>
      <c r="J31" s="420"/>
      <c r="K31" s="151">
        <v>22</v>
      </c>
      <c r="L31" s="437" t="s">
        <v>201</v>
      </c>
      <c r="M31" s="438"/>
      <c r="N31" s="423"/>
      <c r="O31" s="426"/>
      <c r="P31" s="396"/>
      <c r="Q31" s="152">
        <f>COUNTIF($F$13:$F$32,22)</f>
        <v>0</v>
      </c>
    </row>
    <row r="32" spans="1:17" ht="22.5" customHeight="1" thickBot="1">
      <c r="A32" s="183"/>
      <c r="B32" s="184"/>
      <c r="C32" s="184"/>
      <c r="D32" s="184"/>
      <c r="E32" s="184"/>
      <c r="F32" s="184"/>
      <c r="G32" s="135">
        <f t="shared" si="0"/>
      </c>
      <c r="H32" s="190"/>
      <c r="J32" s="420"/>
      <c r="K32" s="151">
        <v>23</v>
      </c>
      <c r="L32" s="437" t="s">
        <v>202</v>
      </c>
      <c r="M32" s="438"/>
      <c r="N32" s="423"/>
      <c r="O32" s="426"/>
      <c r="P32" s="396"/>
      <c r="Q32" s="152">
        <f>COUNTIF($F$13:$F$32,23)</f>
        <v>0</v>
      </c>
    </row>
    <row r="33" spans="7:17" ht="22.5" customHeight="1" thickBot="1">
      <c r="G33" s="126">
        <f>IF(F33="","",VLOOKUP(F33,$K$14:$M$40,2,0))</f>
      </c>
      <c r="J33" s="420"/>
      <c r="K33" s="151">
        <v>24</v>
      </c>
      <c r="L33" s="437" t="s">
        <v>203</v>
      </c>
      <c r="M33" s="438"/>
      <c r="N33" s="423"/>
      <c r="O33" s="426"/>
      <c r="P33" s="396"/>
      <c r="Q33" s="152">
        <f>COUNTIF($F$13:$F$32,24)</f>
        <v>0</v>
      </c>
    </row>
    <row r="34" spans="1:17" ht="22.5" customHeight="1" thickBot="1">
      <c r="A34" s="368" t="s">
        <v>178</v>
      </c>
      <c r="B34" s="369"/>
      <c r="J34" s="420"/>
      <c r="K34" s="159">
        <v>25</v>
      </c>
      <c r="L34" s="437" t="s">
        <v>204</v>
      </c>
      <c r="M34" s="438"/>
      <c r="N34" s="423"/>
      <c r="O34" s="426"/>
      <c r="P34" s="396"/>
      <c r="Q34" s="152">
        <f>COUNTIF($F$13:$F$32,25)</f>
        <v>0</v>
      </c>
    </row>
    <row r="35" spans="1:17" ht="22.5" customHeight="1">
      <c r="A35" s="365" t="s">
        <v>233</v>
      </c>
      <c r="B35" s="374" t="s">
        <v>156</v>
      </c>
      <c r="C35" s="374" t="s">
        <v>160</v>
      </c>
      <c r="D35" s="374" t="s">
        <v>161</v>
      </c>
      <c r="E35" s="374" t="s">
        <v>162</v>
      </c>
      <c r="F35" s="374" t="s">
        <v>163</v>
      </c>
      <c r="G35" s="359" t="s">
        <v>184</v>
      </c>
      <c r="H35" s="362" t="s">
        <v>158</v>
      </c>
      <c r="J35" s="420"/>
      <c r="K35" s="153">
        <v>26</v>
      </c>
      <c r="L35" s="443" t="s">
        <v>249</v>
      </c>
      <c r="M35" s="444"/>
      <c r="N35" s="424"/>
      <c r="O35" s="427"/>
      <c r="P35" s="397"/>
      <c r="Q35" s="154">
        <f>COUNTIF($F$13:$F$32,26)</f>
        <v>0</v>
      </c>
    </row>
    <row r="36" spans="1:17" ht="22.5" customHeight="1">
      <c r="A36" s="366"/>
      <c r="B36" s="375"/>
      <c r="C36" s="375"/>
      <c r="D36" s="375"/>
      <c r="E36" s="360"/>
      <c r="F36" s="360"/>
      <c r="G36" s="360"/>
      <c r="H36" s="363"/>
      <c r="J36" s="420"/>
      <c r="K36" s="149">
        <v>27</v>
      </c>
      <c r="L36" s="445" t="s">
        <v>205</v>
      </c>
      <c r="M36" s="446"/>
      <c r="N36" s="429" t="s">
        <v>258</v>
      </c>
      <c r="O36" s="430" t="s">
        <v>259</v>
      </c>
      <c r="P36" s="395" t="s">
        <v>260</v>
      </c>
      <c r="Q36" s="150">
        <f>COUNTIF($F$13:$F$32,27)</f>
        <v>0</v>
      </c>
    </row>
    <row r="37" spans="1:17" ht="22.5" customHeight="1" thickBot="1">
      <c r="A37" s="367"/>
      <c r="B37" s="376"/>
      <c r="C37" s="376"/>
      <c r="D37" s="376"/>
      <c r="E37" s="361"/>
      <c r="F37" s="361"/>
      <c r="G37" s="361"/>
      <c r="H37" s="364"/>
      <c r="J37" s="420"/>
      <c r="K37" s="151">
        <v>28</v>
      </c>
      <c r="L37" s="437" t="s">
        <v>206</v>
      </c>
      <c r="M37" s="438"/>
      <c r="N37" s="423"/>
      <c r="O37" s="426"/>
      <c r="P37" s="396"/>
      <c r="Q37" s="152">
        <f>COUNTIF($F$13:$F$32,28)</f>
        <v>0</v>
      </c>
    </row>
    <row r="38" spans="1:17" ht="22.5" customHeight="1">
      <c r="A38" s="177"/>
      <c r="B38" s="178"/>
      <c r="C38" s="380"/>
      <c r="D38" s="178"/>
      <c r="E38" s="380"/>
      <c r="F38" s="380"/>
      <c r="G38" s="359">
        <f>IF(F38="","",VLOOKUP(F38,$K$41:$M$42,2,0))</f>
      </c>
      <c r="H38" s="377"/>
      <c r="J38" s="420"/>
      <c r="K38" s="153">
        <v>29</v>
      </c>
      <c r="L38" s="443" t="s">
        <v>207</v>
      </c>
      <c r="M38" s="444"/>
      <c r="N38" s="424"/>
      <c r="O38" s="427"/>
      <c r="P38" s="397"/>
      <c r="Q38" s="154">
        <f>COUNTIF($F$13:$F$32,29)</f>
        <v>0</v>
      </c>
    </row>
    <row r="39" spans="1:17" ht="22.5" customHeight="1">
      <c r="A39" s="179"/>
      <c r="B39" s="180"/>
      <c r="C39" s="381"/>
      <c r="D39" s="180"/>
      <c r="E39" s="381"/>
      <c r="F39" s="381"/>
      <c r="G39" s="360"/>
      <c r="H39" s="378"/>
      <c r="J39" s="420"/>
      <c r="K39" s="170">
        <v>30</v>
      </c>
      <c r="L39" s="445" t="s">
        <v>208</v>
      </c>
      <c r="M39" s="446"/>
      <c r="N39" s="429" t="s">
        <v>262</v>
      </c>
      <c r="O39" s="430" t="s">
        <v>213</v>
      </c>
      <c r="P39" s="395" t="s">
        <v>263</v>
      </c>
      <c r="Q39" s="203">
        <f>COUNTIF($F$13:$F$32,30)</f>
        <v>0</v>
      </c>
    </row>
    <row r="40" spans="1:17" ht="22.5" customHeight="1">
      <c r="A40" s="179"/>
      <c r="B40" s="180"/>
      <c r="C40" s="381"/>
      <c r="D40" s="180"/>
      <c r="E40" s="381"/>
      <c r="F40" s="381"/>
      <c r="G40" s="360"/>
      <c r="H40" s="378"/>
      <c r="J40" s="420"/>
      <c r="K40" s="151">
        <v>31</v>
      </c>
      <c r="L40" s="437" t="s">
        <v>209</v>
      </c>
      <c r="M40" s="438"/>
      <c r="N40" s="423"/>
      <c r="O40" s="426"/>
      <c r="P40" s="396"/>
      <c r="Q40" s="152">
        <f>COUNTIF($F$13:$F$32,31)</f>
        <v>0</v>
      </c>
    </row>
    <row r="41" spans="1:17" ht="22.5" customHeight="1" thickBot="1">
      <c r="A41" s="183"/>
      <c r="B41" s="184"/>
      <c r="C41" s="382"/>
      <c r="D41" s="184"/>
      <c r="E41" s="382"/>
      <c r="F41" s="382"/>
      <c r="G41" s="361"/>
      <c r="H41" s="379"/>
      <c r="J41" s="420"/>
      <c r="K41" s="151">
        <v>32</v>
      </c>
      <c r="L41" s="437" t="s">
        <v>261</v>
      </c>
      <c r="M41" s="438"/>
      <c r="N41" s="423"/>
      <c r="O41" s="426"/>
      <c r="P41" s="396"/>
      <c r="Q41" s="152">
        <f>COUNTIF($F$13:$F$32,32)</f>
        <v>0</v>
      </c>
    </row>
    <row r="42" spans="1:17" ht="22.5" customHeight="1" thickBot="1">
      <c r="A42" s="177"/>
      <c r="B42" s="178"/>
      <c r="C42" s="380"/>
      <c r="D42" s="178"/>
      <c r="E42" s="380"/>
      <c r="F42" s="380"/>
      <c r="G42" s="359">
        <f>IF(F42="","",VLOOKUP(F42,$K$41:$M$42,2,0))</f>
      </c>
      <c r="H42" s="377"/>
      <c r="J42" s="421"/>
      <c r="K42" s="151">
        <v>33</v>
      </c>
      <c r="L42" s="439" t="s">
        <v>210</v>
      </c>
      <c r="M42" s="440"/>
      <c r="N42" s="424"/>
      <c r="O42" s="427"/>
      <c r="P42" s="397"/>
      <c r="Q42" s="152">
        <f>COUNTIF($F$13:$F$32,33)</f>
        <v>0</v>
      </c>
    </row>
    <row r="43" spans="1:17" ht="22.5" customHeight="1">
      <c r="A43" s="179"/>
      <c r="B43" s="180"/>
      <c r="C43" s="381"/>
      <c r="D43" s="180"/>
      <c r="E43" s="381"/>
      <c r="F43" s="381"/>
      <c r="G43" s="360"/>
      <c r="H43" s="378"/>
      <c r="J43" s="201" t="s">
        <v>185</v>
      </c>
      <c r="K43" s="157">
        <v>19</v>
      </c>
      <c r="L43" s="441" t="s">
        <v>211</v>
      </c>
      <c r="M43" s="442"/>
      <c r="N43" s="422" t="s">
        <v>218</v>
      </c>
      <c r="O43" s="450" t="s">
        <v>212</v>
      </c>
      <c r="P43" s="449">
        <v>4321</v>
      </c>
      <c r="Q43" s="158">
        <f>COUNTIF($F$38:$F$53,19)</f>
        <v>0</v>
      </c>
    </row>
    <row r="44" spans="1:17" ht="22.5" customHeight="1" thickBot="1">
      <c r="A44" s="179"/>
      <c r="B44" s="180"/>
      <c r="C44" s="381"/>
      <c r="D44" s="180"/>
      <c r="E44" s="381"/>
      <c r="F44" s="381"/>
      <c r="G44" s="360"/>
      <c r="H44" s="378"/>
      <c r="J44" s="205" t="s">
        <v>186</v>
      </c>
      <c r="K44" s="155">
        <v>34</v>
      </c>
      <c r="L44" s="439" t="s">
        <v>267</v>
      </c>
      <c r="M44" s="440"/>
      <c r="N44" s="432"/>
      <c r="O44" s="435"/>
      <c r="P44" s="436"/>
      <c r="Q44" s="156">
        <f>COUNTIF($F$38:$F$53,34)</f>
        <v>0</v>
      </c>
    </row>
    <row r="45" spans="1:17" ht="22.5" customHeight="1" thickBot="1">
      <c r="A45" s="183"/>
      <c r="B45" s="184"/>
      <c r="C45" s="382"/>
      <c r="D45" s="184"/>
      <c r="E45" s="382"/>
      <c r="F45" s="382"/>
      <c r="G45" s="361"/>
      <c r="H45" s="379"/>
      <c r="L45" s="169"/>
      <c r="M45" s="169"/>
      <c r="N45" s="169"/>
      <c r="O45" s="169"/>
      <c r="P45" s="169"/>
      <c r="Q45" s="169"/>
    </row>
    <row r="46" spans="1:17" ht="22.5" customHeight="1">
      <c r="A46" s="177"/>
      <c r="B46" s="178"/>
      <c r="C46" s="380"/>
      <c r="D46" s="178"/>
      <c r="E46" s="380"/>
      <c r="F46" s="380"/>
      <c r="G46" s="359">
        <f>IF(F46="","",VLOOKUP(F46,$K$41:$M$42,2,0))</f>
      </c>
      <c r="H46" s="377"/>
      <c r="Q46" s="147"/>
    </row>
    <row r="47" spans="1:17" ht="22.5" customHeight="1">
      <c r="A47" s="179"/>
      <c r="B47" s="180"/>
      <c r="C47" s="381"/>
      <c r="D47" s="180"/>
      <c r="E47" s="381"/>
      <c r="F47" s="381"/>
      <c r="G47" s="360"/>
      <c r="H47" s="378"/>
      <c r="Q47" s="147"/>
    </row>
    <row r="48" spans="1:17" ht="22.5" customHeight="1">
      <c r="A48" s="179"/>
      <c r="B48" s="180"/>
      <c r="C48" s="381"/>
      <c r="D48" s="180"/>
      <c r="E48" s="381"/>
      <c r="F48" s="381"/>
      <c r="G48" s="360"/>
      <c r="H48" s="378"/>
      <c r="Q48" s="147"/>
    </row>
    <row r="49" spans="1:17" ht="22.5" customHeight="1" thickBot="1">
      <c r="A49" s="183"/>
      <c r="B49" s="184"/>
      <c r="C49" s="382"/>
      <c r="D49" s="184"/>
      <c r="E49" s="382"/>
      <c r="F49" s="382"/>
      <c r="G49" s="361"/>
      <c r="H49" s="379"/>
      <c r="Q49" s="147"/>
    </row>
    <row r="50" spans="1:17" ht="22.5" customHeight="1">
      <c r="A50" s="177"/>
      <c r="B50" s="178"/>
      <c r="C50" s="380"/>
      <c r="D50" s="178"/>
      <c r="E50" s="380"/>
      <c r="F50" s="380"/>
      <c r="G50" s="359">
        <f>IF(F50="","",VLOOKUP(F50,$K$41:$M$42,2,0))</f>
      </c>
      <c r="H50" s="377"/>
      <c r="Q50" s="147"/>
    </row>
    <row r="51" spans="1:17" ht="22.5" customHeight="1">
      <c r="A51" s="179"/>
      <c r="B51" s="180"/>
      <c r="C51" s="381"/>
      <c r="D51" s="180"/>
      <c r="E51" s="381"/>
      <c r="F51" s="381"/>
      <c r="G51" s="360"/>
      <c r="H51" s="378"/>
      <c r="Q51" s="147"/>
    </row>
    <row r="52" spans="1:17" ht="22.5" customHeight="1">
      <c r="A52" s="179"/>
      <c r="B52" s="180"/>
      <c r="C52" s="381"/>
      <c r="D52" s="180"/>
      <c r="E52" s="381"/>
      <c r="F52" s="381"/>
      <c r="G52" s="360"/>
      <c r="H52" s="378"/>
      <c r="Q52" s="147"/>
    </row>
    <row r="53" spans="1:17" ht="22.5" customHeight="1" thickBot="1">
      <c r="A53" s="183"/>
      <c r="B53" s="184"/>
      <c r="C53" s="382"/>
      <c r="D53" s="184"/>
      <c r="E53" s="382"/>
      <c r="F53" s="382"/>
      <c r="G53" s="361"/>
      <c r="H53" s="379"/>
      <c r="Q53" s="147"/>
    </row>
    <row r="54" ht="22.5" customHeight="1">
      <c r="Q54" s="147"/>
    </row>
    <row r="55" ht="22.5" customHeight="1">
      <c r="Q55" s="147"/>
    </row>
    <row r="56" ht="22.5" customHeight="1">
      <c r="Q56" s="147"/>
    </row>
    <row r="57" ht="22.5" customHeight="1">
      <c r="Q57" s="147"/>
    </row>
    <row r="58" ht="22.5" customHeight="1">
      <c r="Q58" s="147"/>
    </row>
    <row r="59" ht="13.5">
      <c r="Q59" s="147"/>
    </row>
  </sheetData>
  <sheetProtection password="D1C8" sheet="1" objects="1" scenarios="1"/>
  <mergeCells count="112">
    <mergeCell ref="L22:M22"/>
    <mergeCell ref="L23:M23"/>
    <mergeCell ref="L24:M24"/>
    <mergeCell ref="L25:M25"/>
    <mergeCell ref="P43:P44"/>
    <mergeCell ref="J30:J42"/>
    <mergeCell ref="L36:M36"/>
    <mergeCell ref="L43:M43"/>
    <mergeCell ref="L44:M44"/>
    <mergeCell ref="N43:N44"/>
    <mergeCell ref="O43:O44"/>
    <mergeCell ref="N39:N42"/>
    <mergeCell ref="O39:O42"/>
    <mergeCell ref="P39:P42"/>
    <mergeCell ref="L42:M42"/>
    <mergeCell ref="L34:M34"/>
    <mergeCell ref="L35:M35"/>
    <mergeCell ref="N30:N35"/>
    <mergeCell ref="O30:O35"/>
    <mergeCell ref="P30:P35"/>
    <mergeCell ref="N36:N38"/>
    <mergeCell ref="O36:O38"/>
    <mergeCell ref="P36:P38"/>
    <mergeCell ref="C4:E4"/>
    <mergeCell ref="G4:H4"/>
    <mergeCell ref="J4:J7"/>
    <mergeCell ref="L4:M4"/>
    <mergeCell ref="N4:O4"/>
    <mergeCell ref="D5:E5"/>
    <mergeCell ref="L5:M5"/>
    <mergeCell ref="N5:O5"/>
    <mergeCell ref="C6:E6"/>
    <mergeCell ref="G6:G7"/>
    <mergeCell ref="H6:H7"/>
    <mergeCell ref="L6:M6"/>
    <mergeCell ref="N6:O7"/>
    <mergeCell ref="P6:P7"/>
    <mergeCell ref="C7:E7"/>
    <mergeCell ref="L7:M7"/>
    <mergeCell ref="F10:F12"/>
    <mergeCell ref="G10:G12"/>
    <mergeCell ref="H10:H12"/>
    <mergeCell ref="E10:E12"/>
    <mergeCell ref="N11:P11"/>
    <mergeCell ref="J12:J29"/>
    <mergeCell ref="N12:N17"/>
    <mergeCell ref="O12:O17"/>
    <mergeCell ref="P12:P17"/>
    <mergeCell ref="N18:N21"/>
    <mergeCell ref="O18:O21"/>
    <mergeCell ref="P18:P21"/>
    <mergeCell ref="N22:N29"/>
    <mergeCell ref="O22:O29"/>
    <mergeCell ref="P22:P29"/>
    <mergeCell ref="L26:M26"/>
    <mergeCell ref="L27:M27"/>
    <mergeCell ref="L11:M11"/>
    <mergeCell ref="L12:M12"/>
    <mergeCell ref="L14:M14"/>
    <mergeCell ref="L15:M15"/>
    <mergeCell ref="A9:B9"/>
    <mergeCell ref="A10:A12"/>
    <mergeCell ref="B10:B12"/>
    <mergeCell ref="C10:C12"/>
    <mergeCell ref="D10:D12"/>
    <mergeCell ref="L19:M19"/>
    <mergeCell ref="L20:M20"/>
    <mergeCell ref="L21:M21"/>
    <mergeCell ref="L17:M17"/>
    <mergeCell ref="L18:M18"/>
    <mergeCell ref="L13:M13"/>
    <mergeCell ref="L16:M16"/>
    <mergeCell ref="A34:B34"/>
    <mergeCell ref="C38:C41"/>
    <mergeCell ref="E38:E41"/>
    <mergeCell ref="F38:F41"/>
    <mergeCell ref="G38:G41"/>
    <mergeCell ref="H38:H41"/>
    <mergeCell ref="L28:M28"/>
    <mergeCell ref="L29:M29"/>
    <mergeCell ref="L30:M30"/>
    <mergeCell ref="A35:A37"/>
    <mergeCell ref="B35:B37"/>
    <mergeCell ref="C35:C37"/>
    <mergeCell ref="D35:D37"/>
    <mergeCell ref="E35:E37"/>
    <mergeCell ref="L37:M37"/>
    <mergeCell ref="L38:M38"/>
    <mergeCell ref="L39:M39"/>
    <mergeCell ref="L40:M40"/>
    <mergeCell ref="L41:M41"/>
    <mergeCell ref="L31:M31"/>
    <mergeCell ref="L32:M32"/>
    <mergeCell ref="L33:M33"/>
    <mergeCell ref="F35:F37"/>
    <mergeCell ref="G35:G37"/>
    <mergeCell ref="H35:H37"/>
    <mergeCell ref="C50:C53"/>
    <mergeCell ref="E50:E53"/>
    <mergeCell ref="F50:F53"/>
    <mergeCell ref="G50:G53"/>
    <mergeCell ref="H50:H53"/>
    <mergeCell ref="C42:C45"/>
    <mergeCell ref="E42:E45"/>
    <mergeCell ref="F42:F45"/>
    <mergeCell ref="G42:G45"/>
    <mergeCell ref="H42:H45"/>
    <mergeCell ref="C46:C49"/>
    <mergeCell ref="E46:E49"/>
    <mergeCell ref="F46:F49"/>
    <mergeCell ref="G46:G49"/>
    <mergeCell ref="H46:H49"/>
  </mergeCells>
  <conditionalFormatting sqref="Q12:Q42">
    <cfRule type="cellIs" priority="1" dxfId="1" operator="greaterThan">
      <formula>3</formula>
    </cfRule>
  </conditionalFormatting>
  <printOptions/>
  <pageMargins left="0.25" right="0.25" top="0.75" bottom="0.75" header="0.3" footer="0.3"/>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2018-06-04T05:34:53Z</dcterms:modified>
  <cp:category/>
  <cp:version/>
  <cp:contentType/>
  <cp:contentStatus/>
</cp:coreProperties>
</file>