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0_陸上競技\210_尼崎市陸上競技協会情報\001_尼崎市陸上競技協会情報委員会\市民選手権\25選手権\00_申込みシート\"/>
    </mc:Choice>
  </mc:AlternateContent>
  <xr:revisionPtr revIDLastSave="0" documentId="13_ncr:1_{93AD308B-38CA-4B6C-AC39-009E35B75A08}" xr6:coauthVersionLast="47" xr6:coauthVersionMax="47" xr10:uidLastSave="{00000000-0000-0000-0000-000000000000}"/>
  <bookViews>
    <workbookView xWindow="-110" yWindow="-110" windowWidth="19420" windowHeight="10300" tabRatio="400" xr2:uid="{9BC5A8BB-8656-4825-96D2-A209A19811AE}"/>
  </bookViews>
  <sheets>
    <sheet name="様式1" sheetId="2" r:id="rId1"/>
    <sheet name="個人申込票" sheetId="3" r:id="rId2"/>
    <sheet name="ﾘﾚｰ申込票" sheetId="5" r:id="rId3"/>
  </sheets>
  <definedNames>
    <definedName name="_xlnm.Print_Area" localSheetId="2">ﾘﾚｰ申込票!$A$15:$R$34</definedName>
    <definedName name="_xlnm.Print_Area" localSheetId="1">個人申込票!$A$1:$J$81</definedName>
    <definedName name="_xlnm.Print_Area" localSheetId="0">様式1!$A$3:$L$31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" l="1"/>
  <c r="L7" i="2"/>
  <c r="E15" i="2"/>
  <c r="E15" i="3"/>
  <c r="P33" i="2"/>
  <c r="O33" i="2"/>
  <c r="N33" i="2"/>
  <c r="H18" i="2"/>
  <c r="H16" i="2"/>
  <c r="E19" i="2"/>
  <c r="E18" i="2"/>
  <c r="E17" i="2"/>
  <c r="E16" i="2"/>
  <c r="E14" i="2"/>
  <c r="L14" i="2"/>
  <c r="L15" i="2"/>
  <c r="L16" i="2"/>
  <c r="L17" i="2"/>
  <c r="L18" i="2"/>
  <c r="L19" i="2"/>
  <c r="L32" i="2"/>
  <c r="L31" i="2"/>
  <c r="L30" i="2"/>
  <c r="L29" i="2"/>
  <c r="L28" i="2"/>
  <c r="L27" i="2"/>
  <c r="L25" i="2"/>
  <c r="L24" i="2"/>
  <c r="L23" i="2"/>
  <c r="L22" i="2"/>
  <c r="L21" i="2"/>
  <c r="L12" i="2"/>
  <c r="L11" i="2"/>
  <c r="L10" i="2"/>
  <c r="L9" i="2"/>
  <c r="L8" i="2"/>
  <c r="D17" i="5"/>
  <c r="E17" i="5" s="1"/>
  <c r="F17" i="5" s="1"/>
  <c r="M17" i="5"/>
  <c r="N17" i="5" s="1"/>
  <c r="O17" i="5" s="1"/>
  <c r="D27" i="5"/>
  <c r="E27" i="5" s="1"/>
  <c r="F27" i="5" s="1"/>
  <c r="M27" i="5"/>
  <c r="N27" i="5" s="1"/>
  <c r="O27" i="5" s="1"/>
  <c r="I5" i="3"/>
  <c r="I6" i="3"/>
  <c r="E7" i="3"/>
  <c r="I7" i="3"/>
  <c r="I8" i="3"/>
  <c r="E9" i="3"/>
  <c r="I9" i="3"/>
  <c r="E10" i="3"/>
  <c r="I10" i="3"/>
  <c r="E11" i="3"/>
  <c r="I11" i="3"/>
  <c r="E12" i="3"/>
  <c r="I12" i="3"/>
  <c r="E13" i="3"/>
  <c r="I13" i="3"/>
  <c r="E14" i="3"/>
  <c r="I14" i="3"/>
  <c r="I15" i="3"/>
  <c r="E16" i="3"/>
  <c r="I16" i="3"/>
  <c r="E17" i="3"/>
  <c r="I17" i="3"/>
  <c r="E18" i="3"/>
  <c r="I18" i="3"/>
  <c r="E19" i="3"/>
  <c r="I19" i="3"/>
  <c r="E20" i="3"/>
  <c r="I20" i="3"/>
  <c r="E21" i="3"/>
  <c r="I21" i="3"/>
  <c r="E22" i="3"/>
  <c r="I22" i="3"/>
  <c r="E23" i="3"/>
  <c r="I23" i="3"/>
  <c r="E24" i="3"/>
  <c r="I24" i="3"/>
  <c r="E25" i="3"/>
  <c r="I25" i="3"/>
  <c r="E26" i="3"/>
  <c r="I26" i="3"/>
  <c r="E27" i="3"/>
  <c r="I27" i="3"/>
  <c r="E28" i="3"/>
  <c r="I28" i="3"/>
  <c r="E29" i="3"/>
  <c r="I29" i="3"/>
  <c r="E30" i="3"/>
  <c r="I30" i="3"/>
  <c r="E31" i="3"/>
  <c r="I31" i="3"/>
  <c r="E32" i="3"/>
  <c r="I32" i="3"/>
  <c r="E33" i="3"/>
  <c r="I33" i="3"/>
  <c r="E34" i="3"/>
  <c r="I34" i="3"/>
  <c r="E35" i="3"/>
  <c r="I35" i="3"/>
  <c r="E36" i="3"/>
  <c r="I36" i="3"/>
  <c r="E37" i="3"/>
  <c r="I37" i="3"/>
  <c r="E38" i="3"/>
  <c r="I38" i="3"/>
  <c r="E39" i="3"/>
  <c r="I39" i="3"/>
  <c r="E40" i="3"/>
  <c r="I40" i="3"/>
  <c r="E41" i="3"/>
  <c r="I41" i="3"/>
  <c r="E42" i="3"/>
  <c r="I42" i="3"/>
  <c r="E43" i="3"/>
  <c r="I43" i="3"/>
  <c r="E44" i="3"/>
  <c r="I44" i="3"/>
  <c r="E45" i="3"/>
  <c r="I45" i="3"/>
  <c r="E46" i="3"/>
  <c r="I46" i="3"/>
  <c r="E47" i="3"/>
  <c r="I47" i="3"/>
  <c r="E48" i="3"/>
  <c r="I48" i="3"/>
  <c r="E49" i="3"/>
  <c r="I49" i="3"/>
  <c r="E50" i="3"/>
  <c r="I50" i="3"/>
  <c r="E51" i="3"/>
  <c r="I51" i="3"/>
  <c r="E52" i="3"/>
  <c r="I52" i="3"/>
  <c r="E53" i="3"/>
  <c r="I53" i="3"/>
  <c r="E54" i="3"/>
  <c r="I54" i="3"/>
  <c r="E55" i="3"/>
  <c r="I55" i="3"/>
  <c r="E56" i="3"/>
  <c r="I56" i="3"/>
  <c r="E57" i="3"/>
  <c r="I57" i="3"/>
  <c r="E58" i="3"/>
  <c r="I58" i="3"/>
  <c r="E59" i="3"/>
  <c r="I59" i="3"/>
  <c r="E60" i="3"/>
  <c r="I60" i="3"/>
  <c r="E61" i="3"/>
  <c r="I61" i="3"/>
  <c r="E62" i="3"/>
  <c r="I62" i="3"/>
  <c r="E63" i="3"/>
  <c r="I63" i="3"/>
  <c r="E64" i="3"/>
  <c r="I64" i="3"/>
  <c r="E65" i="3"/>
  <c r="I65" i="3"/>
  <c r="E66" i="3"/>
  <c r="I66" i="3"/>
  <c r="E67" i="3"/>
  <c r="I67" i="3"/>
  <c r="E68" i="3"/>
  <c r="I68" i="3"/>
  <c r="E69" i="3"/>
  <c r="I69" i="3"/>
  <c r="E70" i="3"/>
  <c r="I70" i="3"/>
  <c r="E71" i="3"/>
  <c r="I71" i="3"/>
  <c r="E72" i="3"/>
  <c r="I72" i="3"/>
  <c r="E73" i="3"/>
  <c r="I73" i="3"/>
  <c r="E74" i="3"/>
  <c r="I74" i="3"/>
  <c r="E75" i="3"/>
  <c r="I75" i="3"/>
  <c r="E76" i="3"/>
  <c r="I76" i="3"/>
  <c r="E77" i="3"/>
  <c r="I77" i="3"/>
  <c r="E78" i="3"/>
  <c r="I78" i="3"/>
  <c r="E79" i="3"/>
  <c r="I79" i="3"/>
  <c r="E80" i="3"/>
  <c r="I80" i="3"/>
  <c r="E81" i="3"/>
  <c r="I81" i="3"/>
  <c r="K5" i="2"/>
  <c r="H14" i="2"/>
  <c r="L20" i="2"/>
  <c r="N21" i="2"/>
  <c r="O21" i="2"/>
  <c r="P21" i="2"/>
  <c r="Q21" i="2"/>
  <c r="Q33" i="2"/>
  <c r="C25" i="2" l="1"/>
  <c r="H25" i="2" s="1"/>
  <c r="L26" i="2"/>
  <c r="L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7" authorId="0" shapeId="0" xr:uid="{F42907FE-24C9-47A4-97D4-3BB9F57961D6}">
      <text>
        <r>
          <rPr>
            <b/>
            <sz val="11"/>
            <color indexed="10"/>
            <rFont val="ＭＳ Ｐゴシック"/>
            <family val="3"/>
            <charset val="128"/>
          </rPr>
          <t>　　　　　＊＊＊半角で＊＊＊
中学 ： 学校番号-個人番号　→　101-23
高校 ： ３桁あるいは４桁の番号
大学 ： 地区番号-個人番号　→　6-1234
一般・ﾏｽﾀｰｽﾞ ： 陸協への登録番号</t>
        </r>
      </text>
    </comment>
    <comment ref="F7" authorId="0" shapeId="0" xr:uid="{1A1CF12B-4E63-4171-BB97-54544A9B33F6}">
      <text>
        <r>
          <rPr>
            <b/>
            <sz val="9"/>
            <color indexed="81"/>
            <rFont val="ＭＳ Ｐゴシック"/>
            <family val="3"/>
            <charset val="128"/>
          </rPr>
          <t>今回だけのクラブチーム登録の場合のみ、記入が必要になります。</t>
        </r>
      </text>
    </comment>
  </commentList>
</comments>
</file>

<file path=xl/sharedStrings.xml><?xml version="1.0" encoding="utf-8"?>
<sst xmlns="http://schemas.openxmlformats.org/spreadsheetml/2006/main" count="249" uniqueCount="168">
  <si>
    <t>団体名</t>
    <rPh sb="0" eb="3">
      <t>ダンタイメイ</t>
    </rPh>
    <phoneticPr fontId="2"/>
  </si>
  <si>
    <t>申込責任者</t>
    <rPh sb="0" eb="2">
      <t>モウシコミ</t>
    </rPh>
    <rPh sb="2" eb="5">
      <t>セキニンシャ</t>
    </rPh>
    <phoneticPr fontId="2"/>
  </si>
  <si>
    <t>連絡先</t>
    <rPh sb="0" eb="3">
      <t>レンラクサキ</t>
    </rPh>
    <phoneticPr fontId="2"/>
  </si>
  <si>
    <t>〒</t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</si>
  <si>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</si>
  <si>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</si>
  <si>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携帯電話№</t>
    <rPh sb="0" eb="2">
      <t>ケイタイ</t>
    </rPh>
    <rPh sb="2" eb="4">
      <t>デンワ</t>
    </rPh>
    <phoneticPr fontId="2"/>
  </si>
  <si>
    <t>申込料</t>
    <rPh sb="0" eb="3">
      <t>モウシコミリョウ</t>
    </rPh>
    <phoneticPr fontId="2"/>
  </si>
  <si>
    <t>個人種目</t>
    <rPh sb="0" eb="2">
      <t>コジン</t>
    </rPh>
    <rPh sb="2" eb="4">
      <t>シュモク</t>
    </rPh>
    <phoneticPr fontId="2"/>
  </si>
  <si>
    <t>リレー種目</t>
    <rPh sb="3" eb="5">
      <t>シュモク</t>
    </rPh>
    <phoneticPr fontId="2"/>
  </si>
  <si>
    <t>一般</t>
    <rPh sb="0" eb="2">
      <t>イッパン</t>
    </rPh>
    <phoneticPr fontId="2"/>
  </si>
  <si>
    <t>高校生</t>
    <rPh sb="0" eb="3">
      <t>コウコウセイ</t>
    </rPh>
    <phoneticPr fontId="2"/>
  </si>
  <si>
    <t>高校</t>
    <rPh sb="0" eb="2">
      <t>コウコウ</t>
    </rPh>
    <phoneticPr fontId="2"/>
  </si>
  <si>
    <t>計</t>
    <rPh sb="0" eb="1">
      <t>ケイ</t>
    </rPh>
    <phoneticPr fontId="2"/>
  </si>
  <si>
    <t>申込一覧表(様式１）</t>
    <rPh sb="0" eb="2">
      <t>モウシコミ</t>
    </rPh>
    <rPh sb="2" eb="5">
      <t>イチランヒョウ</t>
    </rPh>
    <rPh sb="6" eb="8">
      <t>ヨウシキ</t>
    </rPh>
    <phoneticPr fontId="2"/>
  </si>
  <si>
    <t>推薦審判員氏名</t>
    <rPh sb="0" eb="2">
      <t>スイセン</t>
    </rPh>
    <rPh sb="2" eb="5">
      <t>シンパンイン</t>
    </rPh>
    <rPh sb="5" eb="7">
      <t>シメイ</t>
    </rPh>
    <phoneticPr fontId="2"/>
  </si>
  <si>
    <t>氏名</t>
    <rPh sb="0" eb="2">
      <t>シメイ</t>
    </rPh>
    <phoneticPr fontId="2"/>
  </si>
  <si>
    <t>所属名</t>
    <rPh sb="0" eb="2">
      <t>ショゾク</t>
    </rPh>
    <rPh sb="2" eb="3">
      <t>メイ</t>
    </rPh>
    <phoneticPr fontId="2"/>
  </si>
  <si>
    <t>学年</t>
    <rPh sb="0" eb="2">
      <t>ガクネン</t>
    </rPh>
    <phoneticPr fontId="2"/>
  </si>
  <si>
    <t>記録</t>
    <rPh sb="0" eb="2">
      <t>キロク</t>
    </rPh>
    <phoneticPr fontId="2"/>
  </si>
  <si>
    <t>種目名</t>
    <rPh sb="0" eb="2">
      <t>シュモク</t>
    </rPh>
    <rPh sb="2" eb="3">
      <t>メイ</t>
    </rPh>
    <phoneticPr fontId="2"/>
  </si>
  <si>
    <t>種目№</t>
    <rPh sb="0" eb="2">
      <t>シュモク</t>
    </rPh>
    <phoneticPr fontId="2"/>
  </si>
  <si>
    <t>正式登録名</t>
    <rPh sb="0" eb="2">
      <t>セイシキ</t>
    </rPh>
    <rPh sb="2" eb="4">
      <t>トウロク</t>
    </rPh>
    <rPh sb="4" eb="5">
      <t>メイ</t>
    </rPh>
    <phoneticPr fontId="2"/>
  </si>
  <si>
    <t>走高跳</t>
    <rPh sb="0" eb="1">
      <t>ハシ</t>
    </rPh>
    <rPh sb="1" eb="3">
      <t>タカト</t>
    </rPh>
    <phoneticPr fontId="2"/>
  </si>
  <si>
    <t>砲丸投</t>
    <rPh sb="0" eb="3">
      <t>ホウガンナ</t>
    </rPh>
    <phoneticPr fontId="2"/>
  </si>
  <si>
    <t>右を参照してください</t>
    <rPh sb="0" eb="1">
      <t>ミギ</t>
    </rPh>
    <rPh sb="2" eb="4">
      <t>サンショウ</t>
    </rPh>
    <phoneticPr fontId="2"/>
  </si>
  <si>
    <t>記録記入例</t>
    <rPh sb="0" eb="2">
      <t>キロク</t>
    </rPh>
    <rPh sb="2" eb="4">
      <t>キニュウ</t>
    </rPh>
    <rPh sb="4" eb="5">
      <t>レイ</t>
    </rPh>
    <phoneticPr fontId="2"/>
  </si>
  <si>
    <t>記録記入上の注意事項</t>
    <rPh sb="0" eb="2">
      <t>キロク</t>
    </rPh>
    <rPh sb="2" eb="4">
      <t>キニュウ</t>
    </rPh>
    <rPh sb="4" eb="5">
      <t>ジョウ</t>
    </rPh>
    <rPh sb="6" eb="8">
      <t>チュウイ</t>
    </rPh>
    <rPh sb="8" eb="10">
      <t>ジコウ</t>
    </rPh>
    <phoneticPr fontId="2"/>
  </si>
  <si>
    <t>手動でも後ろに｢0｣をつけて4桁で記入</t>
    <rPh sb="0" eb="2">
      <t>シュドウ</t>
    </rPh>
    <rPh sb="4" eb="5">
      <t>ウシ</t>
    </rPh>
    <rPh sb="15" eb="16">
      <t>ケタ</t>
    </rPh>
    <rPh sb="17" eb="19">
      <t>キニュウ</t>
    </rPh>
    <phoneticPr fontId="2"/>
  </si>
  <si>
    <t>3桁で記入</t>
    <rPh sb="1" eb="2">
      <t>ケタ</t>
    </rPh>
    <rPh sb="3" eb="5">
      <t>キニュウ</t>
    </rPh>
    <phoneticPr fontId="2"/>
  </si>
  <si>
    <t>記入例</t>
    <rPh sb="0" eb="2">
      <t>キニュウ</t>
    </rPh>
    <rPh sb="2" eb="3">
      <t>レイ</t>
    </rPh>
    <phoneticPr fontId="2"/>
  </si>
  <si>
    <t>尼崎　太郎</t>
    <rPh sb="0" eb="2">
      <t>アマガサキ</t>
    </rPh>
    <rPh sb="3" eb="5">
      <t>タロウ</t>
    </rPh>
    <phoneticPr fontId="2"/>
  </si>
  <si>
    <t>陸上　花子</t>
    <rPh sb="0" eb="2">
      <t>リクジョウ</t>
    </rPh>
    <rPh sb="3" eb="5">
      <t>ハナコ</t>
    </rPh>
    <phoneticPr fontId="2"/>
  </si>
  <si>
    <t>尼崎○○ク</t>
    <rPh sb="0" eb="2">
      <t>アマガサキ</t>
    </rPh>
    <phoneticPr fontId="2"/>
  </si>
  <si>
    <t>手動でも後ろに｢0｣をつけて5～6桁で記入</t>
    <phoneticPr fontId="2"/>
  </si>
  <si>
    <t>№</t>
    <phoneticPr fontId="2"/>
  </si>
  <si>
    <t>ﾅﾝﾊﾞｰｶｰﾄﾞ</t>
    <phoneticPr fontId="2"/>
  </si>
  <si>
    <t>6-101</t>
    <phoneticPr fontId="2"/>
  </si>
  <si>
    <t>4（院生はM1など）</t>
    <rPh sb="2" eb="4">
      <t>インセイ</t>
    </rPh>
    <phoneticPr fontId="2"/>
  </si>
  <si>
    <t>手動でも後ろに｢0｣をつけて5桁で記入</t>
    <phoneticPr fontId="2"/>
  </si>
  <si>
    <t>種目</t>
    <rPh sb="0" eb="2">
      <t>シュモク</t>
    </rPh>
    <phoneticPr fontId="2"/>
  </si>
  <si>
    <t>１００ｍ</t>
    <phoneticPr fontId="2"/>
  </si>
  <si>
    <t>４００ｍ</t>
    <phoneticPr fontId="2"/>
  </si>
  <si>
    <t>１５００ｍ</t>
    <phoneticPr fontId="2"/>
  </si>
  <si>
    <t>５０００ｍ</t>
    <phoneticPr fontId="2"/>
  </si>
  <si>
    <t>１１０ｍＨ</t>
    <phoneticPr fontId="2"/>
  </si>
  <si>
    <t>4×100ｍＲ</t>
    <phoneticPr fontId="2"/>
  </si>
  <si>
    <t>棒高跳</t>
    <rPh sb="0" eb="3">
      <t>ボウタカト</t>
    </rPh>
    <phoneticPr fontId="2"/>
  </si>
  <si>
    <t>走幅跳</t>
    <rPh sb="0" eb="1">
      <t>ハシ</t>
    </rPh>
    <rPh sb="1" eb="3">
      <t>ハバト</t>
    </rPh>
    <phoneticPr fontId="2"/>
  </si>
  <si>
    <t>円盤投</t>
    <rPh sb="0" eb="3">
      <t>エンバンナ</t>
    </rPh>
    <phoneticPr fontId="2"/>
  </si>
  <si>
    <t>やり投</t>
    <rPh sb="2" eb="3">
      <t>ナ</t>
    </rPh>
    <phoneticPr fontId="2"/>
  </si>
  <si>
    <t>３０００ｍ</t>
    <phoneticPr fontId="2"/>
  </si>
  <si>
    <t>１００ｍＨ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</si>
  <si>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</si>
  <si>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</si>
  <si>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100-01</t>
    <phoneticPr fontId="2"/>
  </si>
  <si>
    <t>単価(円)</t>
    <rPh sb="0" eb="2">
      <t>タンカ</t>
    </rPh>
    <rPh sb="3" eb="4">
      <t>エン</t>
    </rPh>
    <phoneticPr fontId="2"/>
  </si>
  <si>
    <t>円</t>
    <rPh sb="0" eb="1">
      <t>エン</t>
    </rPh>
    <phoneticPr fontId="2"/>
  </si>
  <si>
    <t>高校登録</t>
    <rPh sb="0" eb="2">
      <t>コウコウ</t>
    </rPh>
    <rPh sb="2" eb="4">
      <t>トウロク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</si>
  <si>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</si>
  <si>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</si>
  <si>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人数</t>
    <rPh sb="0" eb="2">
      <t>ニンズウ</t>
    </rPh>
    <phoneticPr fontId="2"/>
  </si>
  <si>
    <t>個人種目人数</t>
    <rPh sb="0" eb="2">
      <t>コジン</t>
    </rPh>
    <rPh sb="2" eb="4">
      <t>シュモク</t>
    </rPh>
    <rPh sb="4" eb="6">
      <t>ニンズウ</t>
    </rPh>
    <phoneticPr fontId="2"/>
  </si>
  <si>
    <t>リレー種目ﾁｰﾑ数</t>
    <rPh sb="8" eb="9">
      <t>スウ</t>
    </rPh>
    <phoneticPr fontId="2"/>
  </si>
  <si>
    <t>申込み集計</t>
    <rPh sb="0" eb="2">
      <t>モウシコ</t>
    </rPh>
    <rPh sb="3" eb="5">
      <t>シュウケイ</t>
    </rPh>
    <phoneticPr fontId="2"/>
  </si>
  <si>
    <t>区分</t>
    <rPh sb="0" eb="2">
      <t>クブン</t>
    </rPh>
    <phoneticPr fontId="2"/>
  </si>
  <si>
    <t>□△中</t>
    <rPh sb="2" eb="3">
      <t>チュウ</t>
    </rPh>
    <phoneticPr fontId="2"/>
  </si>
  <si>
    <t>（尼崎□□大）</t>
    <rPh sb="1" eb="3">
      <t>アマガサキ</t>
    </rPh>
    <rPh sb="5" eb="6">
      <t>ダイ</t>
    </rPh>
    <phoneticPr fontId="2"/>
  </si>
  <si>
    <t>半角数字
で入力</t>
    <rPh sb="0" eb="2">
      <t>ハンカク</t>
    </rPh>
    <rPh sb="2" eb="4">
      <t>スウジ</t>
    </rPh>
    <phoneticPr fontId="2"/>
  </si>
  <si>
    <t>姓と名の間は
全角スペース1字</t>
    <rPh sb="0" eb="1">
      <t>セイ</t>
    </rPh>
    <rPh sb="2" eb="3">
      <t>メイ</t>
    </rPh>
    <rPh sb="4" eb="5">
      <t>アイダ</t>
    </rPh>
    <phoneticPr fontId="2"/>
  </si>
  <si>
    <t>半角数字
で記入</t>
    <rPh sb="0" eb="2">
      <t>ハンカク</t>
    </rPh>
    <rPh sb="2" eb="4">
      <t>スウジ</t>
    </rPh>
    <rPh sb="6" eb="8">
      <t>キニュウ</t>
    </rPh>
    <phoneticPr fontId="2"/>
  </si>
  <si>
    <t>ｸﾗﾌﾞ登録のﾁｰﾑの場合、
正式登録名を
(　　)付けで記入</t>
    <phoneticPr fontId="2"/>
  </si>
  <si>
    <t>中学生</t>
    <rPh sb="0" eb="3">
      <t>チュウガクセイ</t>
    </rPh>
    <phoneticPr fontId="2"/>
  </si>
  <si>
    <t>中体連・高体連・学連登録者は必ず入力
すること</t>
    <rPh sb="0" eb="1">
      <t>ナカ</t>
    </rPh>
    <rPh sb="1" eb="2">
      <t>タイ</t>
    </rPh>
    <rPh sb="2" eb="3">
      <t>レン</t>
    </rPh>
    <rPh sb="4" eb="5">
      <t>ダカ</t>
    </rPh>
    <rPh sb="5" eb="6">
      <t>タイ</t>
    </rPh>
    <rPh sb="6" eb="7">
      <t>レン</t>
    </rPh>
    <rPh sb="8" eb="9">
      <t>ガク</t>
    </rPh>
    <rPh sb="9" eb="10">
      <t>レン</t>
    </rPh>
    <rPh sb="10" eb="13">
      <t>トウロクシャ</t>
    </rPh>
    <rPh sb="14" eb="15">
      <t>カナラ</t>
    </rPh>
    <rPh sb="16" eb="18">
      <t>ニュウリョク</t>
    </rPh>
    <phoneticPr fontId="2"/>
  </si>
  <si>
    <t>春に
登録済み</t>
    <rPh sb="0" eb="1">
      <t>ハル</t>
    </rPh>
    <rPh sb="3" eb="5">
      <t>トウロク</t>
    </rPh>
    <rPh sb="5" eb="6">
      <t>ズ</t>
    </rPh>
    <phoneticPr fontId="2"/>
  </si>
  <si>
    <t>新規登録</t>
    <rPh sb="0" eb="2">
      <t>シンキ</t>
    </rPh>
    <rPh sb="2" eb="4">
      <t>トウロク</t>
    </rPh>
    <phoneticPr fontId="2"/>
  </si>
  <si>
    <t>〔記入上の注意〕</t>
    <rPh sb="1" eb="3">
      <t>キニュウ</t>
    </rPh>
    <rPh sb="3" eb="4">
      <t>ジョウ</t>
    </rPh>
    <rPh sb="5" eb="7">
      <t>チュウイ</t>
    </rPh>
    <phoneticPr fontId="2"/>
  </si>
  <si>
    <t>＊</t>
    <phoneticPr fontId="2"/>
  </si>
  <si>
    <t>｢4102｣など、半角数字４桁で記入。</t>
    <rPh sb="9" eb="11">
      <t>ハンカク</t>
    </rPh>
    <rPh sb="11" eb="13">
      <t>スウジ</t>
    </rPh>
    <rPh sb="14" eb="15">
      <t>ケタ</t>
    </rPh>
    <rPh sb="16" eb="18">
      <t>キニュウ</t>
    </rPh>
    <phoneticPr fontId="2"/>
  </si>
  <si>
    <t>大学生は、「6-　」などの地区番号を付ける。</t>
    <rPh sb="0" eb="3">
      <t>ダイガクセイ</t>
    </rPh>
    <rPh sb="13" eb="15">
      <t>チク</t>
    </rPh>
    <rPh sb="15" eb="17">
      <t>バンゴウ</t>
    </rPh>
    <rPh sb="18" eb="19">
      <t>ツ</t>
    </rPh>
    <phoneticPr fontId="2"/>
  </si>
  <si>
    <t>M1</t>
    <phoneticPr fontId="2"/>
  </si>
  <si>
    <t>各種目申込み人数一覧</t>
    <rPh sb="8" eb="10">
      <t>イチラン</t>
    </rPh>
    <phoneticPr fontId="2"/>
  </si>
  <si>
    <t>の部分のみ必要事項を記入してください。</t>
    <rPh sb="1" eb="3">
      <t>ブブン</t>
    </rPh>
    <rPh sb="5" eb="7">
      <t>ヒツヨウ</t>
    </rPh>
    <rPh sb="7" eb="9">
      <t>ジコウ</t>
    </rPh>
    <rPh sb="10" eb="12">
      <t>キニュウ</t>
    </rPh>
    <phoneticPr fontId="2"/>
  </si>
  <si>
    <t>　人数制限を超えないようご注意ください。</t>
    <rPh sb="1" eb="3">
      <t>ニンズウ</t>
    </rPh>
    <rPh sb="3" eb="5">
      <t>セイゲン</t>
    </rPh>
    <rPh sb="6" eb="7">
      <t>コ</t>
    </rPh>
    <phoneticPr fontId="2"/>
  </si>
  <si>
    <t>申込料合計</t>
    <rPh sb="0" eb="2">
      <t>モウシコミ</t>
    </rPh>
    <rPh sb="2" eb="3">
      <t>リョウ</t>
    </rPh>
    <rPh sb="3" eb="5">
      <t>ゴウケイ</t>
    </rPh>
    <phoneticPr fontId="2"/>
  </si>
  <si>
    <t>支払総額</t>
    <rPh sb="0" eb="2">
      <t>シハライ</t>
    </rPh>
    <rPh sb="2" eb="4">
      <t>ソウガク</t>
    </rPh>
    <phoneticPr fontId="2"/>
  </si>
  <si>
    <t>部門・性</t>
    <rPh sb="0" eb="2">
      <t>ブモン</t>
    </rPh>
    <rPh sb="3" eb="4">
      <t>セイ</t>
    </rPh>
    <phoneticPr fontId="2"/>
  </si>
  <si>
    <t>一高男＝1
一高女＝2
ﾏｽﾀｰｽﾞ男=3
ﾏｽﾀｰｽﾞ女=4</t>
    <rPh sb="0" eb="1">
      <t>イチ</t>
    </rPh>
    <rPh sb="1" eb="2">
      <t>コウ</t>
    </rPh>
    <rPh sb="2" eb="3">
      <t>オトコ</t>
    </rPh>
    <rPh sb="18" eb="19">
      <t>ダン</t>
    </rPh>
    <rPh sb="28" eb="29">
      <t>ジョ</t>
    </rPh>
    <phoneticPr fontId="2"/>
  </si>
  <si>
    <t>一般登録</t>
    <phoneticPr fontId="2"/>
  </si>
  <si>
    <t>男　走高跳</t>
    <rPh sb="0" eb="1">
      <t>ダン</t>
    </rPh>
    <rPh sb="2" eb="3">
      <t>ハシ</t>
    </rPh>
    <rPh sb="3" eb="5">
      <t>タカト</t>
    </rPh>
    <phoneticPr fontId="2"/>
  </si>
  <si>
    <t>男　棒高跳</t>
    <rPh sb="0" eb="1">
      <t>ダン</t>
    </rPh>
    <rPh sb="2" eb="3">
      <t>ボウ</t>
    </rPh>
    <rPh sb="3" eb="5">
      <t>タカト</t>
    </rPh>
    <phoneticPr fontId="2"/>
  </si>
  <si>
    <t>男　走幅跳</t>
    <rPh sb="0" eb="1">
      <t>ダン</t>
    </rPh>
    <rPh sb="2" eb="3">
      <t>ハシ</t>
    </rPh>
    <rPh sb="3" eb="5">
      <t>ハバトビ</t>
    </rPh>
    <phoneticPr fontId="2"/>
  </si>
  <si>
    <t>男　砲丸投</t>
    <rPh sb="0" eb="1">
      <t>ダン</t>
    </rPh>
    <rPh sb="2" eb="5">
      <t>ホウガンナ</t>
    </rPh>
    <phoneticPr fontId="2"/>
  </si>
  <si>
    <t>男　円盤投</t>
    <rPh sb="0" eb="1">
      <t>ダン</t>
    </rPh>
    <rPh sb="2" eb="5">
      <t>エンバンナゲ</t>
    </rPh>
    <phoneticPr fontId="2"/>
  </si>
  <si>
    <t>男　やり投</t>
    <rPh sb="0" eb="1">
      <t>ダン</t>
    </rPh>
    <rPh sb="4" eb="5">
      <t>トウ</t>
    </rPh>
    <phoneticPr fontId="2"/>
  </si>
  <si>
    <t>女　走高跳</t>
    <rPh sb="0" eb="1">
      <t>ジョ</t>
    </rPh>
    <rPh sb="2" eb="3">
      <t>ハシ</t>
    </rPh>
    <rPh sb="3" eb="5">
      <t>タカト</t>
    </rPh>
    <phoneticPr fontId="2"/>
  </si>
  <si>
    <t>女　走幅跳</t>
    <rPh sb="0" eb="1">
      <t>ジョ</t>
    </rPh>
    <rPh sb="2" eb="3">
      <t>ハシ</t>
    </rPh>
    <rPh sb="3" eb="5">
      <t>ハバトビ</t>
    </rPh>
    <phoneticPr fontId="2"/>
  </si>
  <si>
    <t>女　砲丸投</t>
    <rPh sb="0" eb="1">
      <t>ジョ</t>
    </rPh>
    <rPh sb="2" eb="5">
      <t>ホウガンナ</t>
    </rPh>
    <phoneticPr fontId="2"/>
  </si>
  <si>
    <t>女　円盤投</t>
    <rPh sb="0" eb="1">
      <t>ジョ</t>
    </rPh>
    <rPh sb="2" eb="5">
      <t>エンバンナゲ</t>
    </rPh>
    <phoneticPr fontId="2"/>
  </si>
  <si>
    <t>女　やり投</t>
    <rPh sb="0" eb="1">
      <t>ジョ</t>
    </rPh>
    <rPh sb="4" eb="5">
      <t>トウ</t>
    </rPh>
    <phoneticPr fontId="2"/>
  </si>
  <si>
    <t>女　棒高跳</t>
    <rPh sb="0" eb="1">
      <t>ジョ</t>
    </rPh>
    <rPh sb="2" eb="3">
      <t>ボウ</t>
    </rPh>
    <rPh sb="3" eb="5">
      <t>タカト</t>
    </rPh>
    <phoneticPr fontId="2"/>
  </si>
  <si>
    <t>手動でも後ろに｢0｣をつけ4～5桁で記入</t>
  </si>
  <si>
    <t>手動でも後ろに｢0｣をつけて6桁で記入</t>
  </si>
  <si>
    <t>手動でも後ろに｢0｣をつけて4桁で記入</t>
  </si>
  <si>
    <t>3～4桁で記入</t>
  </si>
  <si>
    <t>4桁で記入</t>
  </si>
  <si>
    <t>　トラック種目は各団体４名以内です。</t>
    <rPh sb="5" eb="7">
      <t>シュモク</t>
    </rPh>
    <rPh sb="8" eb="11">
      <t>カクダンタイ</t>
    </rPh>
    <phoneticPr fontId="2"/>
  </si>
  <si>
    <t>　フィールド種目は各団体３名以内です。</t>
    <rPh sb="6" eb="8">
      <t>シュモク</t>
    </rPh>
    <rPh sb="9" eb="12">
      <t>カクダンタイ</t>
    </rPh>
    <rPh sb="13" eb="14">
      <t>メイ</t>
    </rPh>
    <rPh sb="14" eb="16">
      <t>イナイ</t>
    </rPh>
    <phoneticPr fontId="2"/>
  </si>
  <si>
    <t>＊</t>
    <phoneticPr fontId="2"/>
  </si>
  <si>
    <t>「男」=「1」、「女」=「2」で記入。</t>
    <phoneticPr fontId="2"/>
  </si>
  <si>
    <t>性別番号</t>
    <rPh sb="0" eb="2">
      <t>セイベツ</t>
    </rPh>
    <rPh sb="2" eb="4">
      <t>バンゴウ</t>
    </rPh>
    <phoneticPr fontId="2"/>
  </si>
  <si>
    <t>中学生は、「学校番号-個人番号」と記入。</t>
    <rPh sb="0" eb="3">
      <t>チュウガクセイ</t>
    </rPh>
    <rPh sb="6" eb="8">
      <t>ガッコウ</t>
    </rPh>
    <rPh sb="8" eb="10">
      <t>バンゴウ</t>
    </rPh>
    <rPh sb="11" eb="13">
      <t>コジン</t>
    </rPh>
    <rPh sb="13" eb="15">
      <t>バンゴウ</t>
    </rPh>
    <rPh sb="17" eb="19">
      <t>キニュウ</t>
    </rPh>
    <phoneticPr fontId="2"/>
  </si>
  <si>
    <t>姓と名の間を、全角で１マスあける</t>
    <rPh sb="0" eb="1">
      <t>セイ</t>
    </rPh>
    <rPh sb="2" eb="3">
      <t>メイ</t>
    </rPh>
    <rPh sb="4" eb="5">
      <t>アイダ</t>
    </rPh>
    <rPh sb="7" eb="9">
      <t>ゼンカク</t>
    </rPh>
    <phoneticPr fontId="2"/>
  </si>
  <si>
    <t>Ｎｏ．</t>
    <phoneticPr fontId="2"/>
  </si>
  <si>
    <t>№</t>
    <phoneticPr fontId="2"/>
  </si>
  <si>
    <t>尼陸クラブ</t>
    <rPh sb="0" eb="1">
      <t>アマ</t>
    </rPh>
    <rPh sb="1" eb="2">
      <t>リク</t>
    </rPh>
    <phoneticPr fontId="2"/>
  </si>
  <si>
    <t>6-123</t>
    <phoneticPr fontId="2"/>
  </si>
  <si>
    <t>6-72</t>
    <phoneticPr fontId="2"/>
  </si>
  <si>
    <t>尼崎　陸太</t>
    <rPh sb="0" eb="2">
      <t>アマガサキ</t>
    </rPh>
    <rPh sb="3" eb="4">
      <t>リク</t>
    </rPh>
    <rPh sb="4" eb="5">
      <t>タ</t>
    </rPh>
    <phoneticPr fontId="2"/>
  </si>
  <si>
    <t>尼野　走介</t>
    <rPh sb="0" eb="2">
      <t>アマノ</t>
    </rPh>
    <rPh sb="3" eb="4">
      <t>ソウ</t>
    </rPh>
    <rPh sb="4" eb="5">
      <t>スケ</t>
    </rPh>
    <phoneticPr fontId="2"/>
  </si>
  <si>
    <t>尼山　跳一</t>
    <rPh sb="0" eb="1">
      <t>アマ</t>
    </rPh>
    <rPh sb="1" eb="2">
      <t>ヤマ</t>
    </rPh>
    <rPh sb="3" eb="4">
      <t>チョウ</t>
    </rPh>
    <rPh sb="4" eb="5">
      <t>イチ</t>
    </rPh>
    <phoneticPr fontId="2"/>
  </si>
  <si>
    <t>尼川　投造</t>
    <rPh sb="0" eb="2">
      <t>アマカワ</t>
    </rPh>
    <rPh sb="3" eb="4">
      <t>トウ</t>
    </rPh>
    <rPh sb="4" eb="5">
      <t>ゾウ</t>
    </rPh>
    <phoneticPr fontId="2"/>
  </si>
  <si>
    <t>兵込　　駈</t>
    <rPh sb="0" eb="1">
      <t>ヘイ</t>
    </rPh>
    <rPh sb="1" eb="2">
      <t>コ</t>
    </rPh>
    <rPh sb="4" eb="5">
      <t>カ</t>
    </rPh>
    <phoneticPr fontId="2"/>
  </si>
  <si>
    <t>兵込　　瞬</t>
    <rPh sb="0" eb="1">
      <t>ヘイ</t>
    </rPh>
    <rPh sb="1" eb="2">
      <t>コ</t>
    </rPh>
    <rPh sb="4" eb="5">
      <t>シュン</t>
    </rPh>
    <phoneticPr fontId="2"/>
  </si>
  <si>
    <t>尼陸高</t>
    <rPh sb="0" eb="1">
      <t>アマ</t>
    </rPh>
    <rPh sb="1" eb="2">
      <t>リク</t>
    </rPh>
    <rPh sb="2" eb="3">
      <t>タカ</t>
    </rPh>
    <phoneticPr fontId="2"/>
  </si>
  <si>
    <t>尼崎大院</t>
    <rPh sb="0" eb="2">
      <t>アマガサキ</t>
    </rPh>
    <rPh sb="2" eb="3">
      <t>ダイ</t>
    </rPh>
    <rPh sb="3" eb="4">
      <t>イン</t>
    </rPh>
    <phoneticPr fontId="2"/>
  </si>
  <si>
    <t>尼崎大</t>
    <rPh sb="0" eb="2">
      <t>アマガサキ</t>
    </rPh>
    <rPh sb="2" eb="3">
      <t>ダイ</t>
    </rPh>
    <phoneticPr fontId="2"/>
  </si>
  <si>
    <t>尼崎中</t>
    <rPh sb="0" eb="2">
      <t>アマガサキ</t>
    </rPh>
    <rPh sb="2" eb="3">
      <t>チュウ</t>
    </rPh>
    <phoneticPr fontId="2"/>
  </si>
  <si>
    <t>学生は記入。大学院生は、学年の前に「M」をつける。</t>
    <rPh sb="0" eb="2">
      <t>ガクセイ</t>
    </rPh>
    <rPh sb="3" eb="5">
      <t>キニュウ</t>
    </rPh>
    <rPh sb="6" eb="10">
      <t>ダイガクインセイ</t>
    </rPh>
    <rPh sb="12" eb="14">
      <t>ガクネン</t>
    </rPh>
    <rPh sb="15" eb="16">
      <t>マエ</t>
    </rPh>
    <phoneticPr fontId="2"/>
  </si>
  <si>
    <t>　&lt;&lt;注意&gt;&gt;</t>
    <rPh sb="3" eb="5">
      <t>チュウイ</t>
    </rPh>
    <phoneticPr fontId="2"/>
  </si>
  <si>
    <t>男    子</t>
    <rPh sb="0" eb="1">
      <t>オトコ</t>
    </rPh>
    <rPh sb="5" eb="6">
      <t>コ</t>
    </rPh>
    <phoneticPr fontId="2"/>
  </si>
  <si>
    <t>　</t>
    <phoneticPr fontId="2"/>
  </si>
  <si>
    <t>　</t>
    <phoneticPr fontId="2"/>
  </si>
  <si>
    <t>一般・ﾏｽﾀｰｽﾞ</t>
    <rPh sb="0" eb="2">
      <t>イッパン</t>
    </rPh>
    <phoneticPr fontId="2"/>
  </si>
  <si>
    <t>尼陸協団体登録料</t>
    <rPh sb="0" eb="1">
      <t>アマ</t>
    </rPh>
    <rPh sb="1" eb="2">
      <t>リク</t>
    </rPh>
    <rPh sb="2" eb="3">
      <t>キョウ</t>
    </rPh>
    <rPh sb="3" eb="5">
      <t>ダンタイ</t>
    </rPh>
    <phoneticPr fontId="2"/>
  </si>
  <si>
    <t>右の表を参考に、
種目№を入力</t>
    <rPh sb="0" eb="1">
      <t>ミギ</t>
    </rPh>
    <rPh sb="2" eb="3">
      <t>ヒョウ</t>
    </rPh>
    <rPh sb="4" eb="6">
      <t>サンコウ</t>
    </rPh>
    <rPh sb="13" eb="15">
      <t>ニュウリョク</t>
    </rPh>
    <phoneticPr fontId="2"/>
  </si>
  <si>
    <t>団体名</t>
    <rPh sb="0" eb="2">
      <t>ダンタイ</t>
    </rPh>
    <rPh sb="2" eb="3">
      <t>メイ</t>
    </rPh>
    <phoneticPr fontId="2"/>
  </si>
  <si>
    <t>自動で記入されます</t>
    <rPh sb="0" eb="2">
      <t>ジドウ</t>
    </rPh>
    <rPh sb="3" eb="5">
      <t>キニュウ</t>
    </rPh>
    <phoneticPr fontId="2"/>
  </si>
  <si>
    <t>２チーム出場の場合は、当方で「Ａ・Ｂ」を付け加えます。</t>
    <rPh sb="4" eb="6">
      <t>シュツジョウ</t>
    </rPh>
    <rPh sb="7" eb="9">
      <t>バアイ</t>
    </rPh>
    <rPh sb="11" eb="13">
      <t>トウホウ</t>
    </rPh>
    <rPh sb="20" eb="21">
      <t>ツ</t>
    </rPh>
    <rPh sb="22" eb="23">
      <t>クワ</t>
    </rPh>
    <phoneticPr fontId="2"/>
  </si>
  <si>
    <t>今回限りのクラブチームのみ、正式登録名を記入する。</t>
    <rPh sb="0" eb="3">
      <t>コンカイカギ</t>
    </rPh>
    <rPh sb="14" eb="16">
      <t>セイシキ</t>
    </rPh>
    <rPh sb="16" eb="18">
      <t>トウロク</t>
    </rPh>
    <rPh sb="18" eb="19">
      <t>メイ</t>
    </rPh>
    <rPh sb="20" eb="22">
      <t>キニュウ</t>
    </rPh>
    <phoneticPr fontId="2"/>
  </si>
  <si>
    <t>※出場する団体（クラブチームを作り出場する場合も含む）で、5/4の市民ｽﾎﾟｰﾂ祭での登録がない場合は、支払いが必要です。
※該当する欄に「１」を入力してください。　</t>
    <rPh sb="33" eb="35">
      <t>シミン</t>
    </rPh>
    <rPh sb="40" eb="41">
      <t>サイ</t>
    </rPh>
    <rPh sb="43" eb="45">
      <t>トウロク</t>
    </rPh>
    <rPh sb="48" eb="50">
      <t>バアイ</t>
    </rPh>
    <rPh sb="52" eb="54">
      <t>シハラ</t>
    </rPh>
    <rPh sb="56" eb="58">
      <t>ヒツヨウ</t>
    </rPh>
    <rPh sb="63" eb="65">
      <t>ガイトウ</t>
    </rPh>
    <rPh sb="67" eb="68">
      <t>ラン</t>
    </rPh>
    <rPh sb="73" eb="75">
      <t>ニュウリョク</t>
    </rPh>
    <phoneticPr fontId="2"/>
  </si>
  <si>
    <t>氏名を記入すれば
自動で記載されます</t>
    <rPh sb="0" eb="2">
      <t>シメイ</t>
    </rPh>
    <rPh sb="3" eb="5">
      <t>キニュウ</t>
    </rPh>
    <rPh sb="9" eb="11">
      <t>ジドウ</t>
    </rPh>
    <rPh sb="12" eb="14">
      <t>キサイ</t>
    </rPh>
    <phoneticPr fontId="2"/>
  </si>
  <si>
    <t>OP100m</t>
    <phoneticPr fontId="2"/>
  </si>
  <si>
    <t>男　　100m</t>
    <rPh sb="0" eb="1">
      <t>オトコ</t>
    </rPh>
    <phoneticPr fontId="2"/>
  </si>
  <si>
    <t>男 OP 100m</t>
    <rPh sb="0" eb="1">
      <t>オトコ</t>
    </rPh>
    <phoneticPr fontId="2"/>
  </si>
  <si>
    <t>男　　400m</t>
    <rPh sb="0" eb="1">
      <t>ダン</t>
    </rPh>
    <phoneticPr fontId="2"/>
  </si>
  <si>
    <t>男　 1500m</t>
    <rPh sb="0" eb="1">
      <t>ダン</t>
    </rPh>
    <phoneticPr fontId="2"/>
  </si>
  <si>
    <t>男　 5000m</t>
    <rPh sb="0" eb="1">
      <t>ダン</t>
    </rPh>
    <phoneticPr fontId="2"/>
  </si>
  <si>
    <t>男　 110mH</t>
    <rPh sb="0" eb="1">
      <t>ダン</t>
    </rPh>
    <phoneticPr fontId="2"/>
  </si>
  <si>
    <t>女　　100m</t>
    <rPh sb="0" eb="1">
      <t>ジョ</t>
    </rPh>
    <phoneticPr fontId="2"/>
  </si>
  <si>
    <t>女 OP 100m</t>
    <rPh sb="0" eb="1">
      <t>ジョ</t>
    </rPh>
    <phoneticPr fontId="2"/>
  </si>
  <si>
    <t>女　　400m</t>
    <rPh sb="0" eb="1">
      <t>ジョ</t>
    </rPh>
    <phoneticPr fontId="2"/>
  </si>
  <si>
    <t>女　 1500m</t>
    <rPh sb="0" eb="1">
      <t>ジョ</t>
    </rPh>
    <phoneticPr fontId="2"/>
  </si>
  <si>
    <t>女　 3000m</t>
    <rPh sb="0" eb="1">
      <t>ジョ</t>
    </rPh>
    <phoneticPr fontId="2"/>
  </si>
  <si>
    <t>女　 100mH</t>
    <rPh sb="0" eb="1">
      <t>ジョ</t>
    </rPh>
    <phoneticPr fontId="2"/>
  </si>
  <si>
    <t>OP一般</t>
    <rPh sb="2" eb="4">
      <t>イッパン</t>
    </rPh>
    <phoneticPr fontId="2"/>
  </si>
  <si>
    <t>OP高校生</t>
    <rPh sb="2" eb="5">
      <t>コウコウセイ</t>
    </rPh>
    <phoneticPr fontId="2"/>
  </si>
  <si>
    <t>OP中学生</t>
    <rPh sb="2" eb="5">
      <t>チュウガクセイ</t>
    </rPh>
    <phoneticPr fontId="2"/>
  </si>
  <si>
    <t>団体からの申し込みには、1名以上の協力審判員が必要です。公認審判員でなくてもできることがありますので、ご協力ください。なお、大会運営上できるだけ2名以上のご協力をお願いします。</t>
    <rPh sb="0" eb="2">
      <t>ダンタイ</t>
    </rPh>
    <rPh sb="5" eb="6">
      <t>モウ</t>
    </rPh>
    <rPh sb="7" eb="8">
      <t>コ</t>
    </rPh>
    <rPh sb="13" eb="16">
      <t>メイイジョウ</t>
    </rPh>
    <rPh sb="17" eb="19">
      <t>キョウリョク</t>
    </rPh>
    <rPh sb="19" eb="22">
      <t>シンパンイン</t>
    </rPh>
    <rPh sb="23" eb="25">
      <t>ヒツヨウ</t>
    </rPh>
    <rPh sb="28" eb="30">
      <t>コウニン</t>
    </rPh>
    <rPh sb="30" eb="33">
      <t>シンパンイン</t>
    </rPh>
    <rPh sb="52" eb="54">
      <t>キョウリョク</t>
    </rPh>
    <rPh sb="62" eb="64">
      <t>タイカイ</t>
    </rPh>
    <rPh sb="64" eb="66">
      <t>ウンエイ</t>
    </rPh>
    <rPh sb="66" eb="67">
      <t>ジョウ</t>
    </rPh>
    <rPh sb="73" eb="74">
      <t>メイ</t>
    </rPh>
    <rPh sb="74" eb="76">
      <t>イジョウ</t>
    </rPh>
    <rPh sb="78" eb="80">
      <t>キョウリョク</t>
    </rPh>
    <rPh sb="82" eb="83">
      <t>ネガ</t>
    </rPh>
    <phoneticPr fontId="2"/>
  </si>
  <si>
    <r>
      <rPr>
        <b/>
        <sz val="16"/>
        <color indexed="10"/>
        <rFont val="BIZ UDゴシック"/>
        <family val="3"/>
        <charset val="128"/>
      </rPr>
      <t>申込先　amarikuentry@yahoo.co.jp</t>
    </r>
    <rPh sb="0" eb="3">
      <t>モウシコミサキ</t>
    </rPh>
    <phoneticPr fontId="2"/>
  </si>
  <si>
    <r>
      <rPr>
        <b/>
        <sz val="10.5"/>
        <color indexed="10"/>
        <rFont val="BIZ UDゴシック"/>
        <family val="3"/>
        <charset val="128"/>
      </rPr>
      <t xml:space="preserve">   </t>
    </r>
    <r>
      <rPr>
        <b/>
        <u val="double"/>
        <sz val="10.5"/>
        <color indexed="30"/>
        <rFont val="BIZ UDゴシック"/>
        <family val="3"/>
        <charset val="128"/>
      </rPr>
      <t>マスターズ種目について</t>
    </r>
    <r>
      <rPr>
        <b/>
        <sz val="10.5"/>
        <color indexed="30"/>
        <rFont val="BIZ UDゴシック"/>
        <family val="3"/>
        <charset val="128"/>
      </rPr>
      <t xml:space="preserve">
　　　　一般・高校種目とは別に、トラック４名以内・
　　　　フィールド３名以内の出場が可能です</t>
    </r>
    <rPh sb="8" eb="10">
      <t>シュモク</t>
    </rPh>
    <rPh sb="19" eb="21">
      <t>イッパン</t>
    </rPh>
    <rPh sb="22" eb="24">
      <t>コウコウ</t>
    </rPh>
    <rPh sb="24" eb="26">
      <t>シュモク</t>
    </rPh>
    <rPh sb="28" eb="29">
      <t>ベツ</t>
    </rPh>
    <rPh sb="36" eb="37">
      <t>メイ</t>
    </rPh>
    <rPh sb="37" eb="39">
      <t>イナイ</t>
    </rPh>
    <rPh sb="51" eb="52">
      <t>メイ</t>
    </rPh>
    <rPh sb="52" eb="54">
      <t>イナイ</t>
    </rPh>
    <rPh sb="55" eb="57">
      <t>シュツジョウ</t>
    </rPh>
    <rPh sb="58" eb="60">
      <t>カノウ</t>
    </rPh>
    <phoneticPr fontId="2"/>
  </si>
  <si>
    <r>
      <t>　</t>
    </r>
    <r>
      <rPr>
        <b/>
        <sz val="14"/>
        <color indexed="10"/>
        <rFont val="BIZ UDゴシック"/>
        <family val="3"/>
        <charset val="128"/>
      </rPr>
      <t>　例➝１分１２秒３４の場合、７２３４と入力</t>
    </r>
    <phoneticPr fontId="2"/>
  </si>
  <si>
    <t>記録が１分を超えている場合も４桁で入力してください。　</t>
    <rPh sb="0" eb="2">
      <t>キロク</t>
    </rPh>
    <rPh sb="4" eb="5">
      <t>フン</t>
    </rPh>
    <rPh sb="6" eb="7">
      <t>コ</t>
    </rPh>
    <rPh sb="11" eb="13">
      <t>バアイ</t>
    </rPh>
    <rPh sb="15" eb="16">
      <t>ケタ</t>
    </rPh>
    <rPh sb="17" eb="19">
      <t>ニュウリョク</t>
    </rPh>
    <phoneticPr fontId="2"/>
  </si>
  <si>
    <t>性</t>
    <rPh sb="0" eb="1">
      <t>セイ</t>
    </rPh>
    <phoneticPr fontId="2"/>
  </si>
  <si>
    <t>　リレー種目も各団体男女それぞれ２チーム以内です。</t>
    <rPh sb="4" eb="6">
      <t>シュモク</t>
    </rPh>
    <rPh sb="7" eb="10">
      <t>カクダンタイ</t>
    </rPh>
    <rPh sb="10" eb="12">
      <t>ダンジョ</t>
    </rPh>
    <rPh sb="20" eb="22">
      <t>イナイ</t>
    </rPh>
    <phoneticPr fontId="2"/>
  </si>
  <si>
    <t>第67回尼崎市陸上競技対抗選手権大会&lt;一般・大学・高校・中３・ﾏｽﾀｰｽﾞ&gt;</t>
    <rPh sb="0" eb="1">
      <t>ダイ</t>
    </rPh>
    <rPh sb="3" eb="4">
      <t>カイ</t>
    </rPh>
    <rPh sb="19" eb="21">
      <t>イッパン</t>
    </rPh>
    <rPh sb="22" eb="24">
      <t>ダイガク</t>
    </rPh>
    <rPh sb="25" eb="27">
      <t>コウコウ</t>
    </rPh>
    <rPh sb="28" eb="29">
      <t>チュウ</t>
    </rPh>
    <phoneticPr fontId="2"/>
  </si>
  <si>
    <t>申込〆切日　令和７年１０月２１日（火）23:59 必着</t>
    <rPh sb="6" eb="8">
      <t>レイワ</t>
    </rPh>
    <rPh sb="17" eb="18">
      <t>カ</t>
    </rPh>
    <phoneticPr fontId="2"/>
  </si>
  <si>
    <r>
      <rPr>
        <b/>
        <sz val="14"/>
        <color indexed="10"/>
        <rFont val="BIZ UDゴシック"/>
        <family val="3"/>
        <charset val="128"/>
      </rPr>
      <t>プログラム編成会議出席者については、　　　　　　　　　　　　当協会から依頼しますので、ご了承ください。　　　　　　　　</t>
    </r>
    <r>
      <rPr>
        <b/>
        <sz val="14"/>
        <color indexed="56"/>
        <rFont val="BIZ UDゴシック"/>
        <family val="3"/>
        <charset val="128"/>
      </rPr>
      <t>10月24日(金)17:30～ 武庫荘総合高校</t>
    </r>
    <rPh sb="5" eb="7">
      <t>ヘンセイ</t>
    </rPh>
    <rPh sb="7" eb="9">
      <t>カイギ</t>
    </rPh>
    <rPh sb="9" eb="12">
      <t>シュッセキシャ</t>
    </rPh>
    <rPh sb="30" eb="33">
      <t>トウキョウカイ</t>
    </rPh>
    <rPh sb="35" eb="37">
      <t>イライ</t>
    </rPh>
    <rPh sb="44" eb="46">
      <t>リョウショウ</t>
    </rPh>
    <rPh sb="61" eb="62">
      <t>ガツ</t>
    </rPh>
    <rPh sb="64" eb="65">
      <t>ニチ</t>
    </rPh>
    <rPh sb="66" eb="67">
      <t>キン</t>
    </rPh>
    <rPh sb="75" eb="77">
      <t>ムコ</t>
    </rPh>
    <rPh sb="77" eb="78">
      <t>ソウ</t>
    </rPh>
    <rPh sb="78" eb="80">
      <t>ソウゴウ</t>
    </rPh>
    <rPh sb="80" eb="82">
      <t>コウコウ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</si>
</sst>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  <font>
      <b/>
      <sz val="16"/>
      <color indexed="10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i/>
      <sz val="1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u/>
      <sz val="10.5"/>
      <color rgb="FFFF0000"/>
      <name val="BIZ UDゴシック"/>
      <family val="3"/>
      <charset val="128"/>
    </font>
    <font>
      <b/>
      <sz val="10.5"/>
      <color indexed="10"/>
      <name val="BIZ UDゴシック"/>
      <family val="3"/>
      <charset val="128"/>
    </font>
    <font>
      <b/>
      <u val="double"/>
      <sz val="10.5"/>
      <color indexed="30"/>
      <name val="BIZ UDゴシック"/>
      <family val="3"/>
      <charset val="128"/>
    </font>
    <font>
      <b/>
      <sz val="10.5"/>
      <color indexed="30"/>
      <name val="BIZ UDゴシック"/>
      <family val="3"/>
      <charset val="128"/>
    </font>
    <font>
      <b/>
      <sz val="10.5"/>
      <color rgb="FFFF0000"/>
      <name val="BIZ UDゴシック"/>
      <family val="3"/>
      <charset val="128"/>
    </font>
    <font>
      <b/>
      <sz val="11"/>
      <color indexed="30"/>
      <name val="BIZ UDゴシック"/>
      <family val="3"/>
      <charset val="128"/>
    </font>
    <font>
      <b/>
      <sz val="11"/>
      <color rgb="FF0070C0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sz val="14"/>
      <color indexed="10"/>
      <name val="BIZ UDゴシック"/>
      <family val="3"/>
      <charset val="128"/>
    </font>
    <font>
      <b/>
      <sz val="14"/>
      <color indexed="56"/>
      <name val="BIZ UDゴシック"/>
      <family val="3"/>
      <charset val="128"/>
    </font>
    <font>
      <b/>
      <sz val="10"/>
      <color indexed="10"/>
      <name val="BIZ UDゴシック"/>
      <family val="3"/>
      <charset val="128"/>
    </font>
    <font>
      <b/>
      <sz val="16"/>
      <name val="BIZ UDゴシック"/>
      <family val="3"/>
      <charset val="128"/>
    </font>
    <font>
      <sz val="11"/>
      <color indexed="10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232">
    <xf numFmtId="0" fontId="0" fillId="0" borderId="0" xfId="0"/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2" fillId="0" borderId="38" xfId="0" applyFont="1" applyBorder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/>
    </xf>
    <xf numFmtId="0" fontId="12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29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7" fillId="0" borderId="0" xfId="0" applyFont="1"/>
    <xf numFmtId="0" fontId="6" fillId="0" borderId="3" xfId="0" applyFont="1" applyBorder="1" applyAlignment="1">
      <alignment horizontal="center" vertical="center" shrinkToFit="1"/>
    </xf>
    <xf numFmtId="0" fontId="6" fillId="2" borderId="3" xfId="0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>
      <alignment vertical="center"/>
    </xf>
    <xf numFmtId="0" fontId="6" fillId="2" borderId="17" xfId="0" applyFont="1" applyFill="1" applyBorder="1" applyAlignment="1" applyProtection="1">
      <alignment vertical="center"/>
      <protection locked="0"/>
    </xf>
    <xf numFmtId="0" fontId="6" fillId="3" borderId="18" xfId="0" applyFont="1" applyFill="1" applyBorder="1" applyAlignment="1">
      <alignment vertical="center"/>
    </xf>
    <xf numFmtId="0" fontId="13" fillId="0" borderId="0" xfId="0" applyFont="1"/>
    <xf numFmtId="0" fontId="6" fillId="2" borderId="6" xfId="0" applyFont="1" applyFill="1" applyBorder="1" applyAlignment="1" applyProtection="1">
      <alignment vertical="center"/>
      <protection locked="0"/>
    </xf>
    <xf numFmtId="0" fontId="6" fillId="3" borderId="60" xfId="0" applyFont="1" applyFill="1" applyBorder="1" applyAlignment="1">
      <alignment vertical="center"/>
    </xf>
    <xf numFmtId="0" fontId="6" fillId="0" borderId="82" xfId="0" applyFont="1" applyBorder="1" applyAlignment="1" applyProtection="1">
      <alignment vertical="center"/>
      <protection locked="0"/>
    </xf>
    <xf numFmtId="0" fontId="6" fillId="0" borderId="83" xfId="0" applyFont="1" applyBorder="1" applyAlignment="1" applyProtection="1">
      <alignment vertical="center"/>
      <protection locked="0"/>
    </xf>
    <xf numFmtId="0" fontId="6" fillId="0" borderId="83" xfId="0" applyFont="1" applyBorder="1" applyAlignment="1">
      <alignment vertical="center"/>
    </xf>
    <xf numFmtId="0" fontId="6" fillId="0" borderId="14" xfId="0" applyFont="1" applyBorder="1" applyAlignment="1">
      <alignment horizontal="center" vertical="center" shrinkToFit="1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>
      <alignment vertical="center"/>
    </xf>
    <xf numFmtId="0" fontId="6" fillId="2" borderId="80" xfId="0" applyFont="1" applyFill="1" applyBorder="1" applyAlignment="1" applyProtection="1">
      <alignment vertical="center"/>
      <protection locked="0"/>
    </xf>
    <xf numFmtId="0" fontId="6" fillId="3" borderId="73" xfId="0" applyFont="1" applyFill="1" applyBorder="1" applyAlignment="1">
      <alignment vertical="center"/>
    </xf>
    <xf numFmtId="0" fontId="6" fillId="0" borderId="29" xfId="0" applyFont="1" applyBorder="1" applyAlignment="1">
      <alignment horizontal="center" vertical="center" shrinkToFit="1"/>
    </xf>
    <xf numFmtId="0" fontId="6" fillId="2" borderId="29" xfId="0" applyFont="1" applyFill="1" applyBorder="1" applyAlignment="1" applyProtection="1">
      <alignment vertical="center"/>
      <protection locked="0"/>
    </xf>
    <xf numFmtId="0" fontId="6" fillId="3" borderId="84" xfId="0" applyFont="1" applyFill="1" applyBorder="1" applyAlignment="1">
      <alignment vertical="center"/>
    </xf>
    <xf numFmtId="0" fontId="6" fillId="0" borderId="17" xfId="0" applyFont="1" applyBorder="1" applyAlignment="1">
      <alignment horizontal="center" vertical="center" shrinkToFit="1"/>
    </xf>
    <xf numFmtId="0" fontId="6" fillId="3" borderId="17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10" fillId="0" borderId="25" xfId="0" applyFont="1" applyBorder="1" applyAlignment="1">
      <alignment vertical="center" shrinkToFit="1"/>
    </xf>
    <xf numFmtId="0" fontId="10" fillId="3" borderId="26" xfId="0" applyFont="1" applyFill="1" applyBorder="1" applyAlignment="1">
      <alignment vertical="center"/>
    </xf>
    <xf numFmtId="0" fontId="6" fillId="3" borderId="27" xfId="0" applyFont="1" applyFill="1" applyBorder="1" applyAlignment="1">
      <alignment horizontal="right" vertical="center" shrinkToFit="1"/>
    </xf>
    <xf numFmtId="0" fontId="10" fillId="3" borderId="19" xfId="0" applyFont="1" applyFill="1" applyBorder="1" applyAlignment="1">
      <alignment vertical="center"/>
    </xf>
    <xf numFmtId="0" fontId="10" fillId="3" borderId="20" xfId="0" applyFont="1" applyFill="1" applyBorder="1" applyAlignment="1">
      <alignment vertical="center"/>
    </xf>
    <xf numFmtId="0" fontId="6" fillId="3" borderId="21" xfId="0" applyFont="1" applyFill="1" applyBorder="1" applyAlignment="1">
      <alignment horizontal="right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textRotation="255"/>
    </xf>
    <xf numFmtId="0" fontId="6" fillId="0" borderId="58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4" borderId="60" xfId="0" applyFont="1" applyFill="1" applyBorder="1" applyAlignment="1" applyProtection="1">
      <alignment horizontal="center" vertical="center"/>
      <protection locked="0"/>
    </xf>
    <xf numFmtId="0" fontId="6" fillId="4" borderId="61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4" borderId="53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6" fillId="4" borderId="54" xfId="0" applyFont="1" applyFill="1" applyBorder="1" applyAlignment="1" applyProtection="1">
      <alignment horizontal="center" vertical="center"/>
      <protection locked="0"/>
    </xf>
    <xf numFmtId="0" fontId="6" fillId="0" borderId="53" xfId="0" applyFont="1" applyBorder="1" applyAlignment="1">
      <alignment horizontal="center" vertical="center" wrapText="1" shrinkToFit="1"/>
    </xf>
    <xf numFmtId="0" fontId="6" fillId="0" borderId="54" xfId="0" applyFont="1" applyBorder="1" applyAlignment="1">
      <alignment horizontal="center" vertical="center" wrapText="1" shrinkToFit="1"/>
    </xf>
    <xf numFmtId="0" fontId="13" fillId="0" borderId="62" xfId="0" applyFont="1" applyBorder="1" applyAlignment="1">
      <alignment horizontal="left" vertical="top" wrapText="1"/>
    </xf>
    <xf numFmtId="0" fontId="13" fillId="0" borderId="63" xfId="0" applyFont="1" applyBorder="1" applyAlignment="1">
      <alignment horizontal="left" vertical="top"/>
    </xf>
    <xf numFmtId="0" fontId="13" fillId="0" borderId="64" xfId="0" applyFont="1" applyBorder="1" applyAlignment="1">
      <alignment horizontal="left" vertical="top"/>
    </xf>
    <xf numFmtId="0" fontId="13" fillId="0" borderId="65" xfId="0" applyFont="1" applyBorder="1" applyAlignment="1">
      <alignment horizontal="left" vertical="top"/>
    </xf>
    <xf numFmtId="0" fontId="13" fillId="0" borderId="66" xfId="0" applyFont="1" applyBorder="1" applyAlignment="1">
      <alignment horizontal="left" vertical="top"/>
    </xf>
    <xf numFmtId="0" fontId="13" fillId="0" borderId="67" xfId="0" applyFont="1" applyBorder="1" applyAlignment="1">
      <alignment horizontal="left" vertical="top"/>
    </xf>
    <xf numFmtId="0" fontId="6" fillId="2" borderId="68" xfId="0" applyFont="1" applyFill="1" applyBorder="1" applyAlignment="1" applyProtection="1">
      <alignment horizontal="center" vertical="center"/>
      <protection locked="0"/>
    </xf>
    <xf numFmtId="0" fontId="6" fillId="4" borderId="69" xfId="0" applyFont="1" applyFill="1" applyBorder="1" applyAlignment="1" applyProtection="1">
      <alignment horizontal="center" vertical="center"/>
      <protection locked="0"/>
    </xf>
    <xf numFmtId="0" fontId="6" fillId="4" borderId="70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2" borderId="71" xfId="0" applyFont="1" applyFill="1" applyBorder="1" applyAlignment="1" applyProtection="1">
      <alignment horizontal="center" vertical="center"/>
      <protection locked="0"/>
    </xf>
    <xf numFmtId="0" fontId="6" fillId="4" borderId="5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left" vertical="center" wrapText="1" shrinkToFit="1"/>
    </xf>
    <xf numFmtId="0" fontId="19" fillId="0" borderId="40" xfId="0" applyFont="1" applyBorder="1" applyAlignment="1">
      <alignment horizontal="left" vertical="center" wrapText="1" shrinkToFit="1"/>
    </xf>
    <xf numFmtId="0" fontId="19" fillId="0" borderId="41" xfId="0" applyFont="1" applyBorder="1" applyAlignment="1">
      <alignment horizontal="left" vertical="center" wrapText="1" shrinkToFit="1"/>
    </xf>
    <xf numFmtId="0" fontId="19" fillId="0" borderId="42" xfId="0" applyFont="1" applyBorder="1" applyAlignment="1">
      <alignment horizontal="left" vertical="center" wrapText="1" shrinkToFit="1"/>
    </xf>
    <xf numFmtId="0" fontId="19" fillId="0" borderId="43" xfId="0" applyFont="1" applyBorder="1" applyAlignment="1">
      <alignment horizontal="left" vertical="center" wrapText="1" shrinkToFit="1"/>
    </xf>
    <xf numFmtId="0" fontId="19" fillId="0" borderId="44" xfId="0" applyFont="1" applyBorder="1" applyAlignment="1">
      <alignment horizontal="left" vertical="center" wrapText="1" shrinkToFit="1"/>
    </xf>
    <xf numFmtId="0" fontId="6" fillId="0" borderId="4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 shrinkToFit="1"/>
    </xf>
    <xf numFmtId="0" fontId="10" fillId="0" borderId="52" xfId="0" applyFont="1" applyBorder="1" applyAlignment="1">
      <alignment horizontal="center" vertical="center" wrapText="1" shrinkToFit="1"/>
    </xf>
    <xf numFmtId="0" fontId="6" fillId="3" borderId="55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4" borderId="57" xfId="0" applyFont="1" applyFill="1" applyBorder="1" applyAlignment="1" applyProtection="1">
      <alignment horizontal="center" vertical="center"/>
      <protection locked="0"/>
    </xf>
    <xf numFmtId="0" fontId="6" fillId="4" borderId="48" xfId="0" applyFont="1" applyFill="1" applyBorder="1" applyAlignment="1" applyProtection="1">
      <alignment horizontal="center" vertical="center"/>
      <protection locked="0"/>
    </xf>
    <xf numFmtId="0" fontId="6" fillId="4" borderId="49" xfId="0" applyFont="1" applyFill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textRotation="255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5" fillId="7" borderId="0" xfId="0" applyFont="1" applyFill="1" applyAlignment="1">
      <alignment horizontal="center" vertical="center" textRotation="255" wrapText="1"/>
    </xf>
    <xf numFmtId="0" fontId="6" fillId="0" borderId="72" xfId="0" applyFont="1" applyBorder="1" applyAlignment="1">
      <alignment horizontal="left" vertical="center"/>
    </xf>
    <xf numFmtId="0" fontId="6" fillId="0" borderId="73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74" xfId="0" applyFont="1" applyBorder="1" applyAlignment="1">
      <alignment horizontal="left" vertical="center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6" fillId="6" borderId="9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8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4" borderId="78" xfId="0" applyFont="1" applyFill="1" applyBorder="1" applyAlignment="1" applyProtection="1">
      <alignment horizontal="center" vertical="center"/>
      <protection locked="0"/>
    </xf>
    <xf numFmtId="0" fontId="6" fillId="4" borderId="79" xfId="0" applyFont="1" applyFill="1" applyBorder="1" applyAlignment="1" applyProtection="1">
      <alignment horizontal="center" vertical="center"/>
      <protection locked="0"/>
    </xf>
    <xf numFmtId="0" fontId="6" fillId="0" borderId="60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4" borderId="78" xfId="0" applyFont="1" applyFill="1" applyBorder="1" applyAlignment="1">
      <alignment horizontal="center" vertical="center"/>
    </xf>
    <xf numFmtId="0" fontId="6" fillId="4" borderId="79" xfId="0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0" fontId="6" fillId="4" borderId="6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</cellXfs>
  <cellStyles count="3">
    <cellStyle name="ハイパーリンク 2" xfId="1" xr:uid="{C1D50695-E15E-4081-8E99-76DBE3EAF590}"/>
    <cellStyle name="標準" xfId="0" builtinId="0"/>
    <cellStyle name="標準 2" xfId="2" xr:uid="{0E5F2E4A-53DC-4387-A218-D40FB60B705E}"/>
  </cellStyles>
  <dxfs count="7">
    <dxf>
      <font>
        <b/>
        <i/>
        <strike/>
        <color rgb="FFFF0000"/>
      </font>
    </dxf>
    <dxf>
      <font>
        <b/>
        <i/>
        <strike/>
        <color rgb="FFFF0000"/>
      </font>
    </dxf>
    <dxf>
      <font>
        <b/>
        <i/>
        <strike/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strike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</xdr:colOff>
      <xdr:row>12</xdr:row>
      <xdr:rowOff>129540</xdr:rowOff>
    </xdr:from>
    <xdr:to>
      <xdr:col>15</xdr:col>
      <xdr:colOff>114300</xdr:colOff>
      <xdr:row>14</xdr:row>
      <xdr:rowOff>228600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591DC9FD-BEAF-ADF8-564F-654057FBEC2D}"/>
            </a:ext>
          </a:extLst>
        </xdr:cNvPr>
        <xdr:cNvSpPr/>
      </xdr:nvSpPr>
      <xdr:spPr>
        <a:xfrm>
          <a:off x="6065520" y="4244340"/>
          <a:ext cx="1821180" cy="784860"/>
        </a:xfrm>
        <a:prstGeom prst="wedgeRoundRectCallout">
          <a:avLst>
            <a:gd name="adj1" fmla="val -243073"/>
            <a:gd name="adj2" fmla="val -72699"/>
            <a:gd name="adj3" fmla="val 1666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「人数」です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0000FF"/>
              </a:solidFill>
            </a:rPr>
            <a:t>「種目数」ではありません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</xdr:colOff>
      <xdr:row>1</xdr:row>
      <xdr:rowOff>137795</xdr:rowOff>
    </xdr:from>
    <xdr:to>
      <xdr:col>14</xdr:col>
      <xdr:colOff>100920</xdr:colOff>
      <xdr:row>3</xdr:row>
      <xdr:rowOff>56547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B2C4E9D4-FAA9-CCA9-2F10-8CCFF8B4CE97}"/>
            </a:ext>
          </a:extLst>
        </xdr:cNvPr>
        <xdr:cNvSpPr/>
      </xdr:nvSpPr>
      <xdr:spPr>
        <a:xfrm>
          <a:off x="8602980" y="311785"/>
          <a:ext cx="1854779" cy="596932"/>
        </a:xfrm>
        <a:prstGeom prst="wedgeRoundRectCallout">
          <a:avLst>
            <a:gd name="adj1" fmla="val -163828"/>
            <a:gd name="adj2" fmla="val 104390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5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マスターズは、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ctr"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年齢を記入してください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323104</xdr:colOff>
      <xdr:row>5</xdr:row>
      <xdr:rowOff>3922</xdr:rowOff>
    </xdr:from>
    <xdr:to>
      <xdr:col>24</xdr:col>
      <xdr:colOff>68582</xdr:colOff>
      <xdr:row>7</xdr:row>
      <xdr:rowOff>89647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243973C7-00FC-0C5B-C6F4-CFADFA723A26}"/>
            </a:ext>
          </a:extLst>
        </xdr:cNvPr>
        <xdr:cNvSpPr/>
      </xdr:nvSpPr>
      <xdr:spPr>
        <a:xfrm>
          <a:off x="8424434" y="1032622"/>
          <a:ext cx="1458706" cy="497205"/>
        </a:xfrm>
        <a:prstGeom prst="borderCallout1">
          <a:avLst>
            <a:gd name="adj1" fmla="val 52083"/>
            <a:gd name="adj2" fmla="val -235"/>
            <a:gd name="adj3" fmla="val 51631"/>
            <a:gd name="adj4" fmla="val -20950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800080"/>
              </a:solidFill>
              <a:latin typeface="ＭＳ Ｐゴシック"/>
              <a:ea typeface="ＭＳ Ｐゴシック"/>
            </a:rPr>
            <a:t>クラブチーム以外は、記入の必要なし</a:t>
          </a:r>
        </a:p>
      </xdr:txBody>
    </xdr:sp>
    <xdr:clientData/>
  </xdr:twoCellAnchor>
  <xdr:twoCellAnchor>
    <xdr:from>
      <xdr:col>19</xdr:col>
      <xdr:colOff>292101</xdr:colOff>
      <xdr:row>5</xdr:row>
      <xdr:rowOff>85725</xdr:rowOff>
    </xdr:from>
    <xdr:to>
      <xdr:col>20</xdr:col>
      <xdr:colOff>36110</xdr:colOff>
      <xdr:row>10</xdr:row>
      <xdr:rowOff>117475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2941B2E4-A809-AB9D-AD11-7F82858ACF5E}"/>
            </a:ext>
          </a:extLst>
        </xdr:cNvPr>
        <xdr:cNvSpPr/>
      </xdr:nvSpPr>
      <xdr:spPr>
        <a:xfrm>
          <a:off x="8905876" y="1038225"/>
          <a:ext cx="190500" cy="942975"/>
        </a:xfrm>
        <a:prstGeom prst="rightBrace">
          <a:avLst>
            <a:gd name="adj1" fmla="val 8333"/>
            <a:gd name="adj2" fmla="val 1741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6883B-D0F7-4262-8F91-0200D413DF9E}">
  <dimension ref="A1:T61"/>
  <sheetViews>
    <sheetView tabSelected="1" zoomScale="85" zoomScaleNormal="85" zoomScaleSheetLayoutView="100" workbookViewId="0"/>
  </sheetViews>
  <sheetFormatPr defaultColWidth="9" defaultRowHeight="27" customHeight="1" x14ac:dyDescent="0.2"/>
  <cols>
    <col min="1" max="2" width="10" style="21" customWidth="1"/>
    <col min="3" max="8" width="6.90625" style="21" customWidth="1"/>
    <col min="9" max="9" width="2.08984375" style="20" customWidth="1"/>
    <col min="10" max="10" width="6.36328125" style="20" customWidth="1"/>
    <col min="11" max="11" width="10.453125" style="20" bestFit="1" customWidth="1"/>
    <col min="12" max="12" width="5.08984375" style="20" bestFit="1" customWidth="1"/>
    <col min="13" max="13" width="2.6328125" style="20" customWidth="1"/>
    <col min="14" max="14" width="10" style="21" bestFit="1" customWidth="1"/>
    <col min="15" max="15" width="15.08984375" style="21" customWidth="1"/>
    <col min="16" max="16" width="8.36328125" style="21" bestFit="1" customWidth="1"/>
    <col min="17" max="19" width="3.36328125" style="21" bestFit="1" customWidth="1"/>
    <col min="20" max="16384" width="9" style="21"/>
  </cols>
  <sheetData>
    <row r="1" spans="1:20" ht="27" customHeight="1" x14ac:dyDescent="0.2">
      <c r="A1" s="17"/>
      <c r="B1" s="18" t="s">
        <v>166</v>
      </c>
      <c r="C1" s="17"/>
      <c r="D1" s="17"/>
      <c r="E1" s="17"/>
      <c r="F1" s="17"/>
      <c r="G1" s="17"/>
      <c r="H1" s="17"/>
      <c r="I1" s="19"/>
      <c r="J1" s="19"/>
      <c r="K1" s="19"/>
      <c r="L1" s="19"/>
    </row>
    <row r="2" spans="1:20" ht="27" customHeight="1" x14ac:dyDescent="0.2">
      <c r="A2" s="17"/>
      <c r="B2" s="18" t="s">
        <v>159</v>
      </c>
      <c r="C2" s="17"/>
      <c r="D2" s="17"/>
      <c r="E2" s="17"/>
      <c r="F2" s="17"/>
      <c r="G2" s="17"/>
      <c r="H2" s="17"/>
      <c r="I2" s="19"/>
      <c r="J2" s="19"/>
      <c r="K2" s="19"/>
      <c r="L2" s="19"/>
    </row>
    <row r="3" spans="1:20" ht="27" customHeight="1" x14ac:dyDescent="0.2">
      <c r="A3" s="149" t="s">
        <v>165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20" ht="27" customHeight="1" thickBot="1" x14ac:dyDescent="0.25">
      <c r="A4" s="168" t="s">
        <v>14</v>
      </c>
      <c r="B4" s="168"/>
      <c r="C4" s="168"/>
      <c r="D4" s="168"/>
      <c r="E4" s="168"/>
      <c r="F4" s="168"/>
      <c r="G4" s="168"/>
      <c r="H4" s="168"/>
      <c r="I4" s="21"/>
      <c r="J4" s="150" t="s">
        <v>81</v>
      </c>
      <c r="K4" s="150"/>
      <c r="L4" s="150"/>
      <c r="N4" s="22"/>
      <c r="O4" s="21" t="s">
        <v>82</v>
      </c>
      <c r="R4" s="20"/>
    </row>
    <row r="5" spans="1:20" ht="27" customHeight="1" thickBot="1" x14ac:dyDescent="0.25">
      <c r="A5" s="116" t="s">
        <v>0</v>
      </c>
      <c r="B5" s="117"/>
      <c r="C5" s="177"/>
      <c r="D5" s="178"/>
      <c r="E5" s="178"/>
      <c r="F5" s="178"/>
      <c r="G5" s="178"/>
      <c r="H5" s="179"/>
      <c r="I5" s="21"/>
      <c r="J5" s="23" t="s">
        <v>0</v>
      </c>
      <c r="K5" s="175">
        <f>C5</f>
        <v>0</v>
      </c>
      <c r="L5" s="176"/>
      <c r="N5" s="20"/>
      <c r="O5" s="20"/>
      <c r="R5" s="20"/>
    </row>
    <row r="6" spans="1:20" ht="27" customHeight="1" thickTop="1" thickBot="1" x14ac:dyDescent="0.25">
      <c r="A6" s="169" t="s">
        <v>1</v>
      </c>
      <c r="B6" s="171"/>
      <c r="C6" s="124"/>
      <c r="D6" s="125"/>
      <c r="E6" s="125"/>
      <c r="F6" s="125"/>
      <c r="G6" s="125"/>
      <c r="H6" s="126"/>
      <c r="I6" s="21"/>
      <c r="J6" s="24"/>
      <c r="K6" s="25" t="s">
        <v>40</v>
      </c>
      <c r="L6" s="26" t="s">
        <v>61</v>
      </c>
      <c r="N6" s="27" t="s">
        <v>129</v>
      </c>
      <c r="O6" s="28"/>
      <c r="P6" s="29"/>
      <c r="Q6" s="29"/>
      <c r="R6" s="28"/>
      <c r="S6" s="29"/>
      <c r="T6" s="30"/>
    </row>
    <row r="7" spans="1:20" ht="27" customHeight="1" x14ac:dyDescent="0.2">
      <c r="A7" s="169" t="s">
        <v>2</v>
      </c>
      <c r="B7" s="31" t="s">
        <v>3</v>
      </c>
      <c r="C7" s="124"/>
      <c r="D7" s="125"/>
      <c r="E7" s="125"/>
      <c r="F7" s="125"/>
      <c r="G7" s="125"/>
      <c r="H7" s="126"/>
      <c r="I7" s="21"/>
      <c r="J7" s="114" t="s">
        <v>130</v>
      </c>
      <c r="K7" s="43" t="s">
        <v>41</v>
      </c>
      <c r="L7" s="32">
        <f>COUNTIF(個人申込票!$H$7:$H$81,1)</f>
        <v>0</v>
      </c>
      <c r="N7" s="33" t="s">
        <v>106</v>
      </c>
      <c r="T7" s="34"/>
    </row>
    <row r="8" spans="1:20" ht="27" customHeight="1" x14ac:dyDescent="0.2">
      <c r="A8" s="169"/>
      <c r="B8" s="31" t="s">
        <v>4</v>
      </c>
      <c r="C8" s="124"/>
      <c r="D8" s="125"/>
      <c r="E8" s="125"/>
      <c r="F8" s="125"/>
      <c r="G8" s="125"/>
      <c r="H8" s="126"/>
      <c r="I8" s="21"/>
      <c r="J8" s="115"/>
      <c r="K8" s="112" t="s">
        <v>142</v>
      </c>
      <c r="L8" s="35">
        <f>COUNTIF(個人申込票!$H$7:$H$81,2)</f>
        <v>0</v>
      </c>
      <c r="M8" s="21"/>
      <c r="N8" s="33" t="s">
        <v>107</v>
      </c>
      <c r="O8" s="20"/>
      <c r="P8" s="20"/>
      <c r="T8" s="34"/>
    </row>
    <row r="9" spans="1:20" ht="27" customHeight="1" x14ac:dyDescent="0.2">
      <c r="A9" s="169"/>
      <c r="B9" s="31" t="s">
        <v>5</v>
      </c>
      <c r="C9" s="124"/>
      <c r="D9" s="125"/>
      <c r="E9" s="125"/>
      <c r="F9" s="125"/>
      <c r="G9" s="125"/>
      <c r="H9" s="126"/>
      <c r="I9" s="21"/>
      <c r="J9" s="115"/>
      <c r="K9" s="31" t="s">
        <v>42</v>
      </c>
      <c r="L9" s="35">
        <f>COUNTIF(個人申込票!$H$7:$H$81,3)</f>
        <v>0</v>
      </c>
      <c r="M9" s="21"/>
      <c r="N9" s="33" t="s">
        <v>83</v>
      </c>
      <c r="O9" s="20"/>
      <c r="P9" s="20"/>
      <c r="T9" s="34"/>
    </row>
    <row r="10" spans="1:20" ht="27" customHeight="1" thickBot="1" x14ac:dyDescent="0.25">
      <c r="A10" s="170"/>
      <c r="B10" s="36" t="s">
        <v>6</v>
      </c>
      <c r="C10" s="118"/>
      <c r="D10" s="135"/>
      <c r="E10" s="135"/>
      <c r="F10" s="135"/>
      <c r="G10" s="135"/>
      <c r="H10" s="119"/>
      <c r="J10" s="115"/>
      <c r="K10" s="31" t="s">
        <v>43</v>
      </c>
      <c r="L10" s="35">
        <f>COUNTIF(個人申込票!$H$7:$H$81,4)</f>
        <v>0</v>
      </c>
      <c r="M10" s="21"/>
      <c r="N10" s="33" t="s">
        <v>164</v>
      </c>
      <c r="O10" s="20"/>
      <c r="P10" s="20"/>
      <c r="T10" s="34"/>
    </row>
    <row r="11" spans="1:20" ht="27" customHeight="1" thickBot="1" x14ac:dyDescent="0.25">
      <c r="A11" s="37"/>
      <c r="B11" s="38"/>
      <c r="J11" s="115"/>
      <c r="K11" s="31" t="s">
        <v>44</v>
      </c>
      <c r="L11" s="35">
        <f>COUNTIF(個人申込票!$H$7:$H$81,5)</f>
        <v>0</v>
      </c>
      <c r="M11" s="21"/>
      <c r="N11" s="129" t="s">
        <v>160</v>
      </c>
      <c r="O11" s="130"/>
      <c r="P11" s="130"/>
      <c r="Q11" s="130"/>
      <c r="R11" s="130"/>
      <c r="S11" s="130"/>
      <c r="T11" s="131"/>
    </row>
    <row r="12" spans="1:20" ht="27" customHeight="1" thickBot="1" x14ac:dyDescent="0.25">
      <c r="A12" s="141" t="s">
        <v>64</v>
      </c>
      <c r="B12" s="117" t="s">
        <v>65</v>
      </c>
      <c r="C12" s="122" t="s">
        <v>62</v>
      </c>
      <c r="D12" s="122"/>
      <c r="E12" s="122"/>
      <c r="F12" s="122" t="s">
        <v>63</v>
      </c>
      <c r="G12" s="122"/>
      <c r="H12" s="123"/>
      <c r="J12" s="115"/>
      <c r="K12" s="31" t="s">
        <v>45</v>
      </c>
      <c r="L12" s="35">
        <f>COUNTIF(個人申込票!$H$7:$H$81,6)</f>
        <v>0</v>
      </c>
      <c r="N12" s="132"/>
      <c r="O12" s="133"/>
      <c r="P12" s="133"/>
      <c r="Q12" s="133"/>
      <c r="R12" s="133"/>
      <c r="S12" s="133"/>
      <c r="T12" s="134"/>
    </row>
    <row r="13" spans="1:20" ht="27" customHeight="1" thickTop="1" thickBot="1" x14ac:dyDescent="0.25">
      <c r="A13" s="142"/>
      <c r="B13" s="180"/>
      <c r="C13" s="39" t="s">
        <v>59</v>
      </c>
      <c r="D13" s="39" t="s">
        <v>60</v>
      </c>
      <c r="E13" s="39" t="s">
        <v>13</v>
      </c>
      <c r="F13" s="39" t="s">
        <v>59</v>
      </c>
      <c r="G13" s="39" t="s">
        <v>60</v>
      </c>
      <c r="H13" s="40" t="s">
        <v>13</v>
      </c>
      <c r="J13" s="115"/>
      <c r="K13" s="31" t="s">
        <v>46</v>
      </c>
      <c r="L13" s="41">
        <f>SUM(N21:Q21)</f>
        <v>0</v>
      </c>
      <c r="M13" s="21"/>
      <c r="N13" s="42" t="s">
        <v>131</v>
      </c>
      <c r="O13" s="20"/>
      <c r="Q13" s="20"/>
      <c r="R13" s="20"/>
      <c r="S13" s="20"/>
    </row>
    <row r="14" spans="1:20" ht="27" customHeight="1" thickBot="1" x14ac:dyDescent="0.25">
      <c r="A14" s="142"/>
      <c r="B14" s="43" t="s">
        <v>133</v>
      </c>
      <c r="C14" s="44"/>
      <c r="D14" s="44"/>
      <c r="E14" s="45">
        <f>SUM(C14:D14)</f>
        <v>0</v>
      </c>
      <c r="F14" s="46"/>
      <c r="G14" s="46"/>
      <c r="H14" s="47">
        <f>SUM(F14:G14)</f>
        <v>0</v>
      </c>
      <c r="J14" s="115"/>
      <c r="K14" s="31" t="s">
        <v>23</v>
      </c>
      <c r="L14" s="35">
        <f>COUNTIF(個人申込票!$H$7:$H$81,7)</f>
        <v>0</v>
      </c>
      <c r="M14" s="21"/>
      <c r="N14" s="48"/>
      <c r="O14" s="20"/>
      <c r="Q14" s="20"/>
      <c r="R14" s="20"/>
      <c r="S14" s="20"/>
    </row>
    <row r="15" spans="1:20" ht="27" customHeight="1" thickBot="1" x14ac:dyDescent="0.25">
      <c r="A15" s="142"/>
      <c r="B15" s="36" t="s">
        <v>155</v>
      </c>
      <c r="C15" s="49"/>
      <c r="D15" s="49"/>
      <c r="E15" s="50">
        <f t="shared" ref="E15:E19" si="0">SUM(C15:D15)</f>
        <v>0</v>
      </c>
      <c r="F15" s="51"/>
      <c r="G15" s="52"/>
      <c r="H15" s="53"/>
      <c r="J15" s="115"/>
      <c r="K15" s="31" t="s">
        <v>47</v>
      </c>
      <c r="L15" s="35">
        <f>COUNTIF(個人申込票!$H$7:$H$81,8)</f>
        <v>0</v>
      </c>
      <c r="M15" s="21"/>
      <c r="N15" s="48"/>
      <c r="O15" s="20"/>
      <c r="Q15" s="20"/>
      <c r="R15" s="20"/>
      <c r="S15" s="20"/>
    </row>
    <row r="16" spans="1:20" ht="27" customHeight="1" thickBot="1" x14ac:dyDescent="0.25">
      <c r="A16" s="142"/>
      <c r="B16" s="54" t="s">
        <v>11</v>
      </c>
      <c r="C16" s="55"/>
      <c r="D16" s="55"/>
      <c r="E16" s="56">
        <f t="shared" si="0"/>
        <v>0</v>
      </c>
      <c r="F16" s="57"/>
      <c r="G16" s="57"/>
      <c r="H16" s="58">
        <f t="shared" ref="H16:H18" si="1">SUM(F16:G16)</f>
        <v>0</v>
      </c>
      <c r="J16" s="115"/>
      <c r="K16" s="31" t="s">
        <v>48</v>
      </c>
      <c r="L16" s="35">
        <f>COUNTIF(個人申込票!$H$7:$H$81,9)</f>
        <v>0</v>
      </c>
      <c r="N16" s="48"/>
      <c r="O16" s="20"/>
      <c r="Q16" s="20"/>
      <c r="R16" s="20"/>
      <c r="S16" s="20"/>
    </row>
    <row r="17" spans="1:19" ht="27" customHeight="1" thickBot="1" x14ac:dyDescent="0.25">
      <c r="A17" s="142"/>
      <c r="B17" s="59" t="s">
        <v>156</v>
      </c>
      <c r="C17" s="60"/>
      <c r="D17" s="60"/>
      <c r="E17" s="61">
        <f t="shared" si="0"/>
        <v>0</v>
      </c>
      <c r="F17" s="51"/>
      <c r="G17" s="52"/>
      <c r="H17" s="53"/>
      <c r="J17" s="115"/>
      <c r="K17" s="31" t="s">
        <v>24</v>
      </c>
      <c r="L17" s="35">
        <f>COUNTIF(個人申込票!$H$7:$H$81,10)</f>
        <v>0</v>
      </c>
      <c r="N17" s="48"/>
      <c r="O17" s="20"/>
      <c r="Q17" s="20"/>
      <c r="R17" s="20"/>
      <c r="S17" s="20"/>
    </row>
    <row r="18" spans="1:19" ht="27" customHeight="1" thickBot="1" x14ac:dyDescent="0.25">
      <c r="A18" s="142"/>
      <c r="B18" s="62" t="s">
        <v>72</v>
      </c>
      <c r="C18" s="46"/>
      <c r="D18" s="46"/>
      <c r="E18" s="63">
        <f t="shared" si="0"/>
        <v>0</v>
      </c>
      <c r="F18" s="46"/>
      <c r="G18" s="46"/>
      <c r="H18" s="47">
        <f t="shared" si="1"/>
        <v>0</v>
      </c>
      <c r="I18" s="21"/>
      <c r="J18" s="115"/>
      <c r="K18" s="31" t="s">
        <v>49</v>
      </c>
      <c r="L18" s="35">
        <f>COUNTIF(個人申込票!$H$7:$H$81,11)</f>
        <v>0</v>
      </c>
      <c r="N18" s="48"/>
      <c r="O18" s="20"/>
      <c r="Q18" s="20"/>
      <c r="R18" s="20"/>
      <c r="S18" s="20"/>
    </row>
    <row r="19" spans="1:19" ht="27" customHeight="1" thickBot="1" x14ac:dyDescent="0.25">
      <c r="A19" s="143"/>
      <c r="B19" s="36" t="s">
        <v>157</v>
      </c>
      <c r="C19" s="49"/>
      <c r="D19" s="49"/>
      <c r="E19" s="50">
        <f t="shared" si="0"/>
        <v>0</v>
      </c>
      <c r="F19" s="51"/>
      <c r="G19" s="52"/>
      <c r="H19" s="53"/>
      <c r="I19" s="21"/>
      <c r="J19" s="115"/>
      <c r="K19" s="36" t="s">
        <v>50</v>
      </c>
      <c r="L19" s="64">
        <f>COUNTIF(個人申込票!$H$7:$H$81,12)</f>
        <v>0</v>
      </c>
      <c r="N19" s="48"/>
      <c r="O19" s="20"/>
      <c r="Q19" s="20"/>
      <c r="R19" s="20"/>
      <c r="S19" s="20"/>
    </row>
    <row r="20" spans="1:19" ht="27" customHeight="1" x14ac:dyDescent="0.2">
      <c r="A20" s="151" t="s">
        <v>140</v>
      </c>
      <c r="B20" s="152"/>
      <c r="C20" s="152"/>
      <c r="D20" s="152"/>
      <c r="E20" s="152"/>
      <c r="F20" s="152"/>
      <c r="G20" s="152"/>
      <c r="H20" s="153"/>
      <c r="I20" s="21"/>
      <c r="J20" s="114"/>
      <c r="K20" s="54" t="s">
        <v>41</v>
      </c>
      <c r="L20" s="65">
        <f>COUNTIF(個人申込票!$H$7:$H$81,21)</f>
        <v>0</v>
      </c>
      <c r="N20" s="48"/>
      <c r="O20" s="20"/>
      <c r="Q20" s="20"/>
      <c r="R20" s="20"/>
      <c r="S20" s="20"/>
    </row>
    <row r="21" spans="1:19" ht="27" customHeight="1" thickBot="1" x14ac:dyDescent="0.25">
      <c r="A21" s="154"/>
      <c r="B21" s="155"/>
      <c r="C21" s="155"/>
      <c r="D21" s="155"/>
      <c r="E21" s="155"/>
      <c r="F21" s="155"/>
      <c r="G21" s="155"/>
      <c r="H21" s="156"/>
      <c r="J21" s="115"/>
      <c r="K21" s="112" t="s">
        <v>142</v>
      </c>
      <c r="L21" s="35">
        <f>COUNTIF(個人申込票!$H$7:$H$81,22)</f>
        <v>0</v>
      </c>
      <c r="M21" s="21"/>
      <c r="N21" s="66">
        <f>COUNTIF(ﾘﾚｰ申込票!B17,1)</f>
        <v>0</v>
      </c>
      <c r="O21" s="66">
        <f>COUNTIF(ﾘﾚｰ申込票!B27,1)</f>
        <v>0</v>
      </c>
      <c r="P21" s="66">
        <f>COUNTIF(ﾘﾚｰ申込票!K17,1)</f>
        <v>0</v>
      </c>
      <c r="Q21" s="67">
        <f>COUNTIF(ﾘﾚｰ申込票!K27,1)</f>
        <v>0</v>
      </c>
      <c r="R21" s="20"/>
      <c r="S21" s="20"/>
    </row>
    <row r="22" spans="1:19" ht="27" customHeight="1" x14ac:dyDescent="0.2">
      <c r="A22" s="172" t="s">
        <v>134</v>
      </c>
      <c r="B22" s="173"/>
      <c r="C22" s="173"/>
      <c r="D22" s="174"/>
      <c r="E22" s="139" t="s">
        <v>74</v>
      </c>
      <c r="F22" s="140"/>
      <c r="G22" s="127" t="s">
        <v>75</v>
      </c>
      <c r="H22" s="128"/>
      <c r="I22" s="21"/>
      <c r="J22" s="115"/>
      <c r="K22" s="31" t="s">
        <v>42</v>
      </c>
      <c r="L22" s="35">
        <f>COUNTIF(個人申込票!$H$7:$H$81,23)</f>
        <v>0</v>
      </c>
      <c r="N22" s="138" t="s">
        <v>7</v>
      </c>
      <c r="O22" s="122"/>
      <c r="P22" s="68" t="s">
        <v>56</v>
      </c>
    </row>
    <row r="23" spans="1:19" ht="27" customHeight="1" x14ac:dyDescent="0.2">
      <c r="A23" s="69"/>
      <c r="B23" s="70" t="s">
        <v>88</v>
      </c>
      <c r="C23" s="71">
        <v>5000</v>
      </c>
      <c r="D23" s="71" t="s">
        <v>57</v>
      </c>
      <c r="E23" s="124"/>
      <c r="F23" s="148"/>
      <c r="G23" s="124"/>
      <c r="H23" s="126"/>
      <c r="J23" s="115"/>
      <c r="K23" s="31" t="s">
        <v>43</v>
      </c>
      <c r="L23" s="35">
        <f>COUNTIF(個人申込票!$H$7:$H$81,24)</f>
        <v>0</v>
      </c>
      <c r="M23" s="21"/>
      <c r="N23" s="144" t="s">
        <v>8</v>
      </c>
      <c r="O23" s="72" t="s">
        <v>133</v>
      </c>
      <c r="P23" s="73">
        <v>900</v>
      </c>
    </row>
    <row r="24" spans="1:19" ht="27" customHeight="1" thickBot="1" x14ac:dyDescent="0.25">
      <c r="A24" s="74"/>
      <c r="B24" s="75" t="s">
        <v>58</v>
      </c>
      <c r="C24" s="76">
        <v>5000</v>
      </c>
      <c r="D24" s="76" t="s">
        <v>57</v>
      </c>
      <c r="E24" s="136"/>
      <c r="F24" s="147"/>
      <c r="G24" s="136"/>
      <c r="H24" s="137"/>
      <c r="I24" s="21"/>
      <c r="J24" s="115"/>
      <c r="K24" s="31" t="s">
        <v>51</v>
      </c>
      <c r="L24" s="35">
        <f>COUNTIF(個人申込票!$H$7:$H$81,25)</f>
        <v>0</v>
      </c>
      <c r="N24" s="145"/>
      <c r="O24" s="72" t="s">
        <v>155</v>
      </c>
      <c r="P24" s="73">
        <v>500</v>
      </c>
    </row>
    <row r="25" spans="1:19" ht="27" customHeight="1" thickTop="1" thickBot="1" x14ac:dyDescent="0.25">
      <c r="A25" s="77" t="s">
        <v>84</v>
      </c>
      <c r="B25" s="78"/>
      <c r="C25" s="79">
        <f>E14*P23+E15*P24+E16*P25+E17*P26+E18*P27+E19*P28+H14*P29+H16*P30+H18*P31</f>
        <v>0</v>
      </c>
      <c r="D25" s="166" t="s">
        <v>85</v>
      </c>
      <c r="E25" s="167"/>
      <c r="F25" s="80"/>
      <c r="G25" s="81"/>
      <c r="H25" s="82">
        <f>C25+C23*G23+C24*G24</f>
        <v>0</v>
      </c>
      <c r="I25" s="21"/>
      <c r="J25" s="115"/>
      <c r="K25" s="31" t="s">
        <v>52</v>
      </c>
      <c r="L25" s="35">
        <f>COUNTIF(個人申込票!$H$7:$H$81,26)</f>
        <v>0</v>
      </c>
      <c r="M25" s="21"/>
      <c r="N25" s="145"/>
      <c r="O25" s="11" t="s">
        <v>11</v>
      </c>
      <c r="P25" s="73">
        <v>700</v>
      </c>
    </row>
    <row r="26" spans="1:19" ht="27" customHeight="1" thickBot="1" x14ac:dyDescent="0.25">
      <c r="I26" s="21"/>
      <c r="J26" s="115"/>
      <c r="K26" s="31" t="s">
        <v>46</v>
      </c>
      <c r="L26" s="41">
        <f>SUM(N33:Q33)</f>
        <v>0</v>
      </c>
      <c r="M26" s="21"/>
      <c r="N26" s="145"/>
      <c r="O26" s="11" t="s">
        <v>156</v>
      </c>
      <c r="P26" s="73">
        <v>400</v>
      </c>
    </row>
    <row r="27" spans="1:19" ht="27" customHeight="1" x14ac:dyDescent="0.2">
      <c r="A27" s="163" t="s">
        <v>15</v>
      </c>
      <c r="B27" s="164"/>
      <c r="C27" s="164"/>
      <c r="D27" s="164"/>
      <c r="E27" s="164"/>
      <c r="F27" s="164"/>
      <c r="G27" s="164"/>
      <c r="H27" s="165"/>
      <c r="I27" s="21"/>
      <c r="J27" s="115"/>
      <c r="K27" s="31" t="s">
        <v>23</v>
      </c>
      <c r="L27" s="35">
        <f>COUNTIF(個人申込票!$H$7:$H$81,27)</f>
        <v>0</v>
      </c>
      <c r="M27" s="21"/>
      <c r="N27" s="145"/>
      <c r="O27" s="11" t="s">
        <v>72</v>
      </c>
      <c r="P27" s="73">
        <v>500</v>
      </c>
    </row>
    <row r="28" spans="1:19" ht="27" customHeight="1" x14ac:dyDescent="0.2">
      <c r="A28" s="157" t="s">
        <v>158</v>
      </c>
      <c r="B28" s="158"/>
      <c r="C28" s="158"/>
      <c r="D28" s="158"/>
      <c r="E28" s="159"/>
      <c r="F28" s="83">
        <v>1</v>
      </c>
      <c r="G28" s="124"/>
      <c r="H28" s="126"/>
      <c r="J28" s="115"/>
      <c r="K28" s="31" t="s">
        <v>47</v>
      </c>
      <c r="L28" s="35">
        <f>COUNTIF(個人申込票!$H$7:$H$81,28)</f>
        <v>0</v>
      </c>
      <c r="N28" s="146"/>
      <c r="O28" s="11" t="s">
        <v>157</v>
      </c>
      <c r="P28" s="73">
        <v>300</v>
      </c>
    </row>
    <row r="29" spans="1:19" ht="27" customHeight="1" x14ac:dyDescent="0.2">
      <c r="A29" s="157"/>
      <c r="B29" s="158"/>
      <c r="C29" s="158"/>
      <c r="D29" s="158"/>
      <c r="E29" s="159"/>
      <c r="F29" s="84">
        <v>2</v>
      </c>
      <c r="G29" s="124"/>
      <c r="H29" s="126"/>
      <c r="I29" s="21"/>
      <c r="J29" s="115"/>
      <c r="K29" s="31" t="s">
        <v>48</v>
      </c>
      <c r="L29" s="35">
        <f>COUNTIF(個人申込票!$H$7:$H$81,29)</f>
        <v>0</v>
      </c>
      <c r="N29" s="120" t="s">
        <v>9</v>
      </c>
      <c r="O29" s="11" t="s">
        <v>10</v>
      </c>
      <c r="P29" s="73">
        <v>1000</v>
      </c>
    </row>
    <row r="30" spans="1:19" ht="27" customHeight="1" x14ac:dyDescent="0.2">
      <c r="A30" s="157"/>
      <c r="B30" s="158"/>
      <c r="C30" s="158"/>
      <c r="D30" s="158"/>
      <c r="E30" s="159"/>
      <c r="F30" s="84">
        <v>3</v>
      </c>
      <c r="G30" s="124" t="s">
        <v>132</v>
      </c>
      <c r="H30" s="126"/>
      <c r="I30" s="21"/>
      <c r="J30" s="115"/>
      <c r="K30" s="31" t="s">
        <v>24</v>
      </c>
      <c r="L30" s="35">
        <f>COUNTIF(個人申込票!$H$7:$H$81,30)</f>
        <v>0</v>
      </c>
      <c r="N30" s="120"/>
      <c r="O30" s="11" t="s">
        <v>12</v>
      </c>
      <c r="P30" s="73">
        <v>800</v>
      </c>
    </row>
    <row r="31" spans="1:19" ht="27" customHeight="1" thickBot="1" x14ac:dyDescent="0.25">
      <c r="A31" s="160"/>
      <c r="B31" s="161"/>
      <c r="C31" s="161"/>
      <c r="D31" s="161"/>
      <c r="E31" s="162"/>
      <c r="F31" s="85">
        <v>4</v>
      </c>
      <c r="G31" s="118"/>
      <c r="H31" s="119"/>
      <c r="I31" s="21"/>
      <c r="J31" s="115"/>
      <c r="K31" s="31" t="s">
        <v>49</v>
      </c>
      <c r="L31" s="35">
        <f>COUNTIF(個人申込票!$H$7:$H$81,31)</f>
        <v>0</v>
      </c>
      <c r="N31" s="121"/>
      <c r="O31" s="15" t="s">
        <v>72</v>
      </c>
      <c r="P31" s="86">
        <v>500</v>
      </c>
    </row>
    <row r="32" spans="1:19" ht="27" customHeight="1" thickBot="1" x14ac:dyDescent="0.25">
      <c r="I32" s="21"/>
      <c r="J32" s="181"/>
      <c r="K32" s="36" t="s">
        <v>50</v>
      </c>
      <c r="L32" s="64">
        <f>COUNTIF(個人申込票!$H$7:$H$81,32)</f>
        <v>0</v>
      </c>
      <c r="N32" s="20"/>
    </row>
    <row r="33" spans="1:20" ht="27" customHeight="1" x14ac:dyDescent="0.2">
      <c r="A33" s="113" t="s">
        <v>167</v>
      </c>
      <c r="B33" s="113"/>
      <c r="C33" s="113"/>
      <c r="D33" s="113"/>
      <c r="E33" s="113"/>
      <c r="F33" s="113"/>
      <c r="G33" s="113"/>
      <c r="H33" s="113"/>
      <c r="J33" s="21"/>
      <c r="M33" s="21"/>
      <c r="N33" s="66">
        <f>COUNTIF(ﾘﾚｰ申込票!B17,2)</f>
        <v>0</v>
      </c>
      <c r="O33" s="66">
        <f>COUNTIF(ﾘﾚｰ申込票!B27,2)</f>
        <v>0</v>
      </c>
      <c r="P33" s="66">
        <f>COUNTIF(ﾘﾚｰ申込票!K17,2)</f>
        <v>0</v>
      </c>
      <c r="Q33" s="67">
        <f>COUNTIF(ﾘﾚｰ申込票!K27,2)</f>
        <v>0</v>
      </c>
    </row>
    <row r="34" spans="1:20" ht="27" customHeight="1" x14ac:dyDescent="0.2">
      <c r="A34" s="113"/>
      <c r="B34" s="113"/>
      <c r="C34" s="113"/>
      <c r="D34" s="113"/>
      <c r="E34" s="113"/>
      <c r="F34" s="113"/>
      <c r="G34" s="113"/>
      <c r="H34" s="113"/>
      <c r="O34" s="20"/>
    </row>
    <row r="35" spans="1:20" ht="27" customHeight="1" x14ac:dyDescent="0.2">
      <c r="E35" s="20"/>
      <c r="F35" s="20"/>
      <c r="I35" s="21"/>
      <c r="J35" s="21"/>
      <c r="K35" s="21"/>
      <c r="L35" s="21"/>
      <c r="M35" s="21"/>
      <c r="N35" s="20"/>
      <c r="O35" s="20"/>
    </row>
    <row r="36" spans="1:20" s="20" customFormat="1" ht="27" customHeight="1" x14ac:dyDescent="0.2">
      <c r="A36" s="21"/>
      <c r="B36" s="21"/>
      <c r="C36" s="21"/>
      <c r="D36" s="21"/>
      <c r="E36" s="21"/>
      <c r="F36" s="21"/>
      <c r="G36" s="21"/>
      <c r="M36" s="21"/>
      <c r="N36" s="66"/>
      <c r="O36" s="66"/>
      <c r="P36" s="66"/>
      <c r="Q36" s="21"/>
      <c r="R36" s="21"/>
      <c r="S36" s="21"/>
      <c r="T36" s="21"/>
    </row>
    <row r="37" spans="1:20" ht="27" customHeight="1" x14ac:dyDescent="0.2">
      <c r="H37" s="20"/>
      <c r="I37" s="21"/>
      <c r="K37" s="21"/>
      <c r="L37" s="21"/>
      <c r="M37" s="21"/>
    </row>
    <row r="38" spans="1:20" ht="27" customHeight="1" x14ac:dyDescent="0.2">
      <c r="H38" s="20"/>
      <c r="M38" s="21"/>
    </row>
    <row r="39" spans="1:20" ht="27" customHeight="1" x14ac:dyDescent="0.2">
      <c r="H39" s="20"/>
      <c r="M39" s="21"/>
    </row>
    <row r="40" spans="1:20" ht="27" customHeight="1" x14ac:dyDescent="0.2">
      <c r="H40" s="20"/>
      <c r="M40" s="21"/>
      <c r="N40" s="20"/>
    </row>
    <row r="41" spans="1:20" ht="27" customHeight="1" x14ac:dyDescent="0.2">
      <c r="H41" s="20"/>
      <c r="M41" s="21"/>
      <c r="N41" s="20"/>
      <c r="O41" s="20"/>
    </row>
    <row r="42" spans="1:20" ht="27" customHeight="1" x14ac:dyDescent="0.2">
      <c r="H42" s="20"/>
      <c r="M42" s="21"/>
      <c r="N42" s="20"/>
      <c r="O42" s="20"/>
    </row>
    <row r="43" spans="1:20" ht="27" customHeight="1" x14ac:dyDescent="0.2">
      <c r="H43" s="20"/>
      <c r="M43" s="21"/>
      <c r="N43" s="20"/>
      <c r="O43" s="20"/>
    </row>
    <row r="44" spans="1:20" ht="27" customHeight="1" x14ac:dyDescent="0.2">
      <c r="H44" s="20"/>
      <c r="M44" s="21"/>
    </row>
    <row r="45" spans="1:20" ht="27" customHeight="1" x14ac:dyDescent="0.2">
      <c r="H45" s="20"/>
      <c r="M45" s="21"/>
      <c r="N45" s="20"/>
      <c r="Q45" s="20"/>
      <c r="R45" s="20"/>
      <c r="S45" s="20"/>
      <c r="T45" s="20"/>
    </row>
    <row r="46" spans="1:20" ht="27" customHeight="1" x14ac:dyDescent="0.2">
      <c r="H46" s="20"/>
      <c r="M46" s="21"/>
      <c r="N46" s="20"/>
    </row>
    <row r="47" spans="1:20" ht="27" customHeight="1" x14ac:dyDescent="0.2">
      <c r="H47" s="20"/>
      <c r="M47" s="21"/>
      <c r="N47" s="20"/>
    </row>
    <row r="48" spans="1:20" ht="27" customHeight="1" x14ac:dyDescent="0.2">
      <c r="H48" s="20"/>
      <c r="M48" s="21"/>
      <c r="N48" s="20"/>
    </row>
    <row r="49" spans="8:16" ht="27" customHeight="1" x14ac:dyDescent="0.2">
      <c r="H49" s="20"/>
      <c r="M49" s="21"/>
    </row>
    <row r="50" spans="8:16" ht="27" customHeight="1" x14ac:dyDescent="0.2">
      <c r="H50" s="20"/>
      <c r="M50" s="21"/>
      <c r="N50" s="20"/>
      <c r="O50" s="20"/>
    </row>
    <row r="51" spans="8:16" ht="27" customHeight="1" x14ac:dyDescent="0.2">
      <c r="H51" s="20"/>
      <c r="M51" s="21"/>
    </row>
    <row r="52" spans="8:16" ht="27" customHeight="1" x14ac:dyDescent="0.2">
      <c r="H52" s="20"/>
      <c r="M52" s="21"/>
      <c r="P52" s="20"/>
    </row>
    <row r="53" spans="8:16" ht="27" customHeight="1" x14ac:dyDescent="0.2">
      <c r="H53" s="20"/>
      <c r="M53" s="21"/>
    </row>
    <row r="54" spans="8:16" ht="27" customHeight="1" x14ac:dyDescent="0.2">
      <c r="H54" s="20"/>
      <c r="M54" s="21"/>
    </row>
    <row r="55" spans="8:16" ht="27" customHeight="1" x14ac:dyDescent="0.2">
      <c r="H55" s="20"/>
      <c r="M55" s="21"/>
    </row>
    <row r="56" spans="8:16" ht="27" customHeight="1" x14ac:dyDescent="0.2">
      <c r="H56" s="20"/>
      <c r="M56" s="21"/>
    </row>
    <row r="57" spans="8:16" ht="27" customHeight="1" x14ac:dyDescent="0.2">
      <c r="H57" s="20"/>
      <c r="M57" s="21"/>
    </row>
    <row r="58" spans="8:16" ht="27" customHeight="1" x14ac:dyDescent="0.2">
      <c r="H58" s="20"/>
      <c r="M58" s="21"/>
    </row>
    <row r="59" spans="8:16" ht="27" customHeight="1" x14ac:dyDescent="0.2">
      <c r="H59" s="20"/>
      <c r="M59" s="21"/>
    </row>
    <row r="60" spans="8:16" ht="27" customHeight="1" x14ac:dyDescent="0.2">
      <c r="H60" s="20"/>
      <c r="M60" s="21"/>
    </row>
    <row r="61" spans="8:16" ht="27" customHeight="1" x14ac:dyDescent="0.2">
      <c r="H61" s="20"/>
      <c r="M61" s="21"/>
    </row>
  </sheetData>
  <sheetProtection algorithmName="SHA-512" hashValue="VGL/kX3Qe3Fn4jcX9sQUafXLamqNOPUhmRuKgNBgB1l+LecjYhK7L7Haal8MgtIqF1st+HhYZUALPXG7GgEzcQ==" saltValue="CG21gTVxOUSd0efSx3ftBw==" spinCount="100000" sheet="1" objects="1" scenarios="1"/>
  <mergeCells count="39">
    <mergeCell ref="A3:L3"/>
    <mergeCell ref="J4:L4"/>
    <mergeCell ref="A20:H21"/>
    <mergeCell ref="A28:E31"/>
    <mergeCell ref="A27:H27"/>
    <mergeCell ref="D25:E25"/>
    <mergeCell ref="A4:H4"/>
    <mergeCell ref="A7:A10"/>
    <mergeCell ref="A6:B6"/>
    <mergeCell ref="A22:D22"/>
    <mergeCell ref="C7:H7"/>
    <mergeCell ref="K5:L5"/>
    <mergeCell ref="C5:H5"/>
    <mergeCell ref="C6:H6"/>
    <mergeCell ref="B12:B13"/>
    <mergeCell ref="J20:J32"/>
    <mergeCell ref="A12:A19"/>
    <mergeCell ref="N23:N28"/>
    <mergeCell ref="E24:F24"/>
    <mergeCell ref="G23:H23"/>
    <mergeCell ref="G30:H30"/>
    <mergeCell ref="C12:E12"/>
    <mergeCell ref="E23:F23"/>
    <mergeCell ref="A33:H34"/>
    <mergeCell ref="J7:J19"/>
    <mergeCell ref="A5:B5"/>
    <mergeCell ref="G31:H31"/>
    <mergeCell ref="N29:N31"/>
    <mergeCell ref="F12:H12"/>
    <mergeCell ref="C8:H8"/>
    <mergeCell ref="G22:H22"/>
    <mergeCell ref="N11:T12"/>
    <mergeCell ref="C9:H9"/>
    <mergeCell ref="C10:H10"/>
    <mergeCell ref="G24:H24"/>
    <mergeCell ref="G28:H28"/>
    <mergeCell ref="G29:H29"/>
    <mergeCell ref="N22:O22"/>
    <mergeCell ref="E22:F22"/>
  </mergeCells>
  <phoneticPr fontId="2"/>
  <conditionalFormatting sqref="L7:L12">
    <cfRule type="cellIs" dxfId="6" priority="5" stopIfTrue="1" operator="greaterThan">
      <formula>4</formula>
    </cfRule>
    <cfRule type="cellIs" dxfId="5" priority="6" stopIfTrue="1" operator="greaterThan">
      <formula>0</formula>
    </cfRule>
    <cfRule type="cellIs" dxfId="4" priority="8" stopIfTrue="1" operator="greaterThan">
      <formula>4</formula>
    </cfRule>
    <cfRule type="cellIs" dxfId="3" priority="9" stopIfTrue="1" operator="greaterThan">
      <formula>4</formula>
    </cfRule>
  </conditionalFormatting>
  <conditionalFormatting sqref="L13 L26">
    <cfRule type="cellIs" dxfId="2" priority="2" stopIfTrue="1" operator="greaterThan">
      <formula>2</formula>
    </cfRule>
  </conditionalFormatting>
  <conditionalFormatting sqref="L14:L19 L27:L32">
    <cfRule type="cellIs" dxfId="1" priority="4" stopIfTrue="1" operator="greaterThan">
      <formula>3</formula>
    </cfRule>
  </conditionalFormatting>
  <conditionalFormatting sqref="L20:L25">
    <cfRule type="cellIs" dxfId="0" priority="7" stopIfTrue="1" operator="greaterThan">
      <formula>4</formula>
    </cfRule>
  </conditionalFormatting>
  <printOptions horizontalCentered="1"/>
  <pageMargins left="0.59055118110236227" right="0.59055118110236227" top="0.55118110236220474" bottom="0.55118110236220474" header="0.51181102362204722" footer="0.51181102362204722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0C46-CF1B-461A-A64E-F80FD261D49E}">
  <dimension ref="A1:S81"/>
  <sheetViews>
    <sheetView zoomScaleNormal="100" zoomScaleSheetLayoutView="100" workbookViewId="0">
      <selection activeCell="B7" sqref="B7"/>
    </sheetView>
  </sheetViews>
  <sheetFormatPr defaultColWidth="9" defaultRowHeight="13" x14ac:dyDescent="0.2"/>
  <cols>
    <col min="1" max="1" width="4.453125" style="20" bestFit="1" customWidth="1"/>
    <col min="2" max="2" width="11.453125" style="21" bestFit="1" customWidth="1"/>
    <col min="3" max="3" width="10.453125" style="21" customWidth="1"/>
    <col min="4" max="4" width="15.6328125" style="21" bestFit="1" customWidth="1"/>
    <col min="5" max="5" width="19.453125" style="21" customWidth="1"/>
    <col min="6" max="6" width="22.6328125" style="21" bestFit="1" customWidth="1"/>
    <col min="7" max="7" width="12.90625" style="21" customWidth="1"/>
    <col min="8" max="8" width="7.453125" style="21" bestFit="1" customWidth="1"/>
    <col min="9" max="9" width="11.36328125" style="21" bestFit="1" customWidth="1"/>
    <col min="10" max="10" width="12.08984375" style="21" customWidth="1"/>
    <col min="11" max="11" width="2.453125" style="21" customWidth="1"/>
    <col min="12" max="12" width="3.90625" style="21" bestFit="1" customWidth="1"/>
    <col min="13" max="13" width="7.453125" style="20" bestFit="1" customWidth="1"/>
    <col min="14" max="14" width="12.08984375" style="20" customWidth="1"/>
    <col min="15" max="15" width="11" style="20" bestFit="1" customWidth="1"/>
    <col min="16" max="16" width="40.453125" style="21" bestFit="1" customWidth="1"/>
    <col min="17" max="16384" width="9" style="21"/>
  </cols>
  <sheetData>
    <row r="1" spans="1:19" s="20" customFormat="1" x14ac:dyDescent="0.2">
      <c r="A1" s="11" t="s">
        <v>35</v>
      </c>
      <c r="B1" s="11" t="s">
        <v>86</v>
      </c>
      <c r="C1" s="11" t="s">
        <v>36</v>
      </c>
      <c r="D1" s="11" t="s">
        <v>16</v>
      </c>
      <c r="E1" s="11" t="s">
        <v>136</v>
      </c>
      <c r="F1" s="11" t="s">
        <v>22</v>
      </c>
      <c r="G1" s="11" t="s">
        <v>18</v>
      </c>
      <c r="H1" s="11" t="s">
        <v>21</v>
      </c>
      <c r="I1" s="11" t="s">
        <v>20</v>
      </c>
      <c r="J1" s="11" t="s">
        <v>19</v>
      </c>
    </row>
    <row r="2" spans="1:19" s="20" customFormat="1" x14ac:dyDescent="0.2">
      <c r="A2" s="185"/>
      <c r="B2" s="186" t="s">
        <v>87</v>
      </c>
      <c r="C2" s="186" t="s">
        <v>68</v>
      </c>
      <c r="D2" s="186" t="s">
        <v>69</v>
      </c>
      <c r="E2" s="186" t="s">
        <v>141</v>
      </c>
      <c r="F2" s="186" t="s">
        <v>71</v>
      </c>
      <c r="G2" s="186" t="s">
        <v>73</v>
      </c>
      <c r="H2" s="191" t="s">
        <v>25</v>
      </c>
      <c r="I2" s="191"/>
      <c r="J2" s="191"/>
    </row>
    <row r="3" spans="1:19" s="20" customFormat="1" ht="40.5" customHeight="1" x14ac:dyDescent="0.2">
      <c r="A3" s="185"/>
      <c r="B3" s="187"/>
      <c r="C3" s="187"/>
      <c r="D3" s="187"/>
      <c r="E3" s="187"/>
      <c r="F3" s="187"/>
      <c r="G3" s="187"/>
      <c r="H3" s="192" t="s">
        <v>135</v>
      </c>
      <c r="I3" s="193"/>
      <c r="J3" s="72" t="s">
        <v>70</v>
      </c>
      <c r="R3" s="194"/>
      <c r="S3" s="194"/>
    </row>
    <row r="4" spans="1:19" ht="13.5" thickBot="1" x14ac:dyDescent="0.25">
      <c r="A4" s="185"/>
      <c r="B4" s="188" t="s">
        <v>30</v>
      </c>
      <c r="C4" s="189"/>
      <c r="D4" s="189"/>
      <c r="E4" s="189"/>
      <c r="F4" s="189"/>
      <c r="G4" s="189"/>
      <c r="H4" s="189"/>
      <c r="I4" s="189"/>
      <c r="J4" s="190"/>
      <c r="R4" s="194"/>
      <c r="S4" s="194"/>
    </row>
    <row r="5" spans="1:19" ht="14.25" customHeight="1" thickBot="1" x14ac:dyDescent="0.25">
      <c r="A5" s="185"/>
      <c r="B5" s="87">
        <v>1</v>
      </c>
      <c r="C5" s="87" t="s">
        <v>37</v>
      </c>
      <c r="D5" s="87" t="s">
        <v>31</v>
      </c>
      <c r="E5" s="87" t="s">
        <v>33</v>
      </c>
      <c r="F5" s="87" t="s">
        <v>67</v>
      </c>
      <c r="G5" s="88" t="s">
        <v>38</v>
      </c>
      <c r="H5" s="89">
        <v>1</v>
      </c>
      <c r="I5" s="89" t="str">
        <f t="shared" ref="I5:I36" si="0">VLOOKUP(H5,$M$6:$N$30,2)</f>
        <v>男　　100m</v>
      </c>
      <c r="J5" s="89">
        <v>1084</v>
      </c>
      <c r="L5" s="1" t="s">
        <v>163</v>
      </c>
      <c r="M5" s="2" t="s">
        <v>21</v>
      </c>
      <c r="N5" s="3" t="s">
        <v>20</v>
      </c>
      <c r="O5" s="3" t="s">
        <v>26</v>
      </c>
      <c r="P5" s="4" t="s">
        <v>27</v>
      </c>
      <c r="R5" s="194"/>
      <c r="S5" s="194"/>
    </row>
    <row r="6" spans="1:19" x14ac:dyDescent="0.2">
      <c r="A6" s="185"/>
      <c r="B6" s="87">
        <v>2</v>
      </c>
      <c r="C6" s="87" t="s">
        <v>55</v>
      </c>
      <c r="D6" s="87" t="s">
        <v>32</v>
      </c>
      <c r="E6" s="87" t="s">
        <v>66</v>
      </c>
      <c r="F6" s="87"/>
      <c r="G6" s="87">
        <v>1</v>
      </c>
      <c r="H6" s="89">
        <v>27</v>
      </c>
      <c r="I6" s="89" t="str">
        <f t="shared" si="0"/>
        <v>女　走高跳</v>
      </c>
      <c r="J6" s="89">
        <v>320</v>
      </c>
      <c r="L6" s="182" t="s">
        <v>53</v>
      </c>
      <c r="M6" s="5">
        <v>1</v>
      </c>
      <c r="N6" s="6" t="s">
        <v>143</v>
      </c>
      <c r="O6" s="6">
        <v>1104</v>
      </c>
      <c r="P6" s="7" t="s">
        <v>28</v>
      </c>
      <c r="R6" s="194"/>
      <c r="S6" s="194"/>
    </row>
    <row r="7" spans="1:19" x14ac:dyDescent="0.2">
      <c r="A7" s="11">
        <v>1</v>
      </c>
      <c r="B7" s="90"/>
      <c r="C7" s="90"/>
      <c r="D7" s="90"/>
      <c r="E7" s="11" t="str">
        <f>IF(D7="","",様式1!$C$5)</f>
        <v/>
      </c>
      <c r="F7" s="91"/>
      <c r="G7" s="90"/>
      <c r="H7" s="90"/>
      <c r="I7" s="11" t="e">
        <f t="shared" si="0"/>
        <v>#N/A</v>
      </c>
      <c r="J7" s="90"/>
      <c r="L7" s="183"/>
      <c r="M7" s="8">
        <v>2</v>
      </c>
      <c r="N7" s="9" t="s">
        <v>144</v>
      </c>
      <c r="O7" s="9">
        <v>1104</v>
      </c>
      <c r="P7" s="10" t="s">
        <v>28</v>
      </c>
      <c r="R7" s="194"/>
      <c r="S7" s="194"/>
    </row>
    <row r="8" spans="1:19" x14ac:dyDescent="0.2">
      <c r="A8" s="11">
        <v>2</v>
      </c>
      <c r="B8" s="90"/>
      <c r="C8" s="90"/>
      <c r="D8" s="90"/>
      <c r="E8" s="11" t="str">
        <f>IF(D8="","",様式1!$C$5)</f>
        <v/>
      </c>
      <c r="F8" s="91"/>
      <c r="G8" s="90"/>
      <c r="H8" s="90"/>
      <c r="I8" s="11" t="e">
        <f t="shared" si="0"/>
        <v>#N/A</v>
      </c>
      <c r="J8" s="90"/>
      <c r="L8" s="183"/>
      <c r="M8" s="8">
        <v>3</v>
      </c>
      <c r="N8" s="11" t="s">
        <v>145</v>
      </c>
      <c r="O8" s="11">
        <v>5184</v>
      </c>
      <c r="P8" s="12" t="s">
        <v>101</v>
      </c>
      <c r="R8" s="194"/>
      <c r="S8" s="194"/>
    </row>
    <row r="9" spans="1:19" x14ac:dyDescent="0.2">
      <c r="A9" s="11">
        <v>3</v>
      </c>
      <c r="B9" s="90"/>
      <c r="C9" s="90"/>
      <c r="D9" s="90"/>
      <c r="E9" s="11" t="str">
        <f>IF(D9="","",様式1!$C$5)</f>
        <v/>
      </c>
      <c r="F9" s="91"/>
      <c r="G9" s="90"/>
      <c r="H9" s="90"/>
      <c r="I9" s="11" t="e">
        <f t="shared" si="0"/>
        <v>#N/A</v>
      </c>
      <c r="J9" s="90"/>
      <c r="L9" s="183"/>
      <c r="M9" s="8">
        <v>4</v>
      </c>
      <c r="N9" s="11" t="s">
        <v>146</v>
      </c>
      <c r="O9" s="11">
        <v>40320</v>
      </c>
      <c r="P9" s="12" t="s">
        <v>39</v>
      </c>
      <c r="R9" s="194"/>
      <c r="S9" s="194"/>
    </row>
    <row r="10" spans="1:19" x14ac:dyDescent="0.2">
      <c r="A10" s="11">
        <v>4</v>
      </c>
      <c r="B10" s="90"/>
      <c r="C10" s="90"/>
      <c r="D10" s="90"/>
      <c r="E10" s="11" t="str">
        <f>IF(D10="","",様式1!$C$5)</f>
        <v/>
      </c>
      <c r="F10" s="91"/>
      <c r="G10" s="90"/>
      <c r="H10" s="90"/>
      <c r="I10" s="11" t="e">
        <f t="shared" si="0"/>
        <v>#N/A</v>
      </c>
      <c r="J10" s="90"/>
      <c r="L10" s="183"/>
      <c r="M10" s="8">
        <v>5</v>
      </c>
      <c r="N10" s="11" t="s">
        <v>147</v>
      </c>
      <c r="O10" s="11">
        <v>154320</v>
      </c>
      <c r="P10" s="12" t="s">
        <v>102</v>
      </c>
      <c r="R10" s="194"/>
      <c r="S10" s="194"/>
    </row>
    <row r="11" spans="1:19" x14ac:dyDescent="0.2">
      <c r="A11" s="11">
        <v>5</v>
      </c>
      <c r="B11" s="90"/>
      <c r="C11" s="90"/>
      <c r="D11" s="90"/>
      <c r="E11" s="11" t="str">
        <f>IF(D11="","",様式1!$C$5)</f>
        <v/>
      </c>
      <c r="F11" s="91"/>
      <c r="G11" s="90"/>
      <c r="H11" s="90"/>
      <c r="I11" s="11" t="e">
        <f t="shared" si="0"/>
        <v>#N/A</v>
      </c>
      <c r="J11" s="90"/>
      <c r="L11" s="183"/>
      <c r="M11" s="8">
        <v>6</v>
      </c>
      <c r="N11" s="11" t="s">
        <v>148</v>
      </c>
      <c r="O11" s="11">
        <v>1570</v>
      </c>
      <c r="P11" s="12" t="s">
        <v>103</v>
      </c>
      <c r="R11" s="194"/>
      <c r="S11" s="194"/>
    </row>
    <row r="12" spans="1:19" x14ac:dyDescent="0.2">
      <c r="A12" s="11">
        <v>6</v>
      </c>
      <c r="B12" s="90"/>
      <c r="C12" s="90"/>
      <c r="D12" s="90"/>
      <c r="E12" s="11" t="str">
        <f>IF(D12="","",様式1!$C$5)</f>
        <v/>
      </c>
      <c r="F12" s="91"/>
      <c r="G12" s="90"/>
      <c r="H12" s="90"/>
      <c r="I12" s="11" t="e">
        <f t="shared" si="0"/>
        <v>#N/A</v>
      </c>
      <c r="J12" s="90"/>
      <c r="L12" s="183"/>
      <c r="M12" s="8">
        <v>7</v>
      </c>
      <c r="N12" s="11" t="s">
        <v>89</v>
      </c>
      <c r="O12" s="11">
        <v>180</v>
      </c>
      <c r="P12" s="195" t="s">
        <v>29</v>
      </c>
      <c r="R12" s="194"/>
      <c r="S12" s="194"/>
    </row>
    <row r="13" spans="1:19" x14ac:dyDescent="0.2">
      <c r="A13" s="11">
        <v>7</v>
      </c>
      <c r="B13" s="90"/>
      <c r="C13" s="90"/>
      <c r="D13" s="90"/>
      <c r="E13" s="11" t="str">
        <f>IF(D13="","",様式1!$C$5)</f>
        <v/>
      </c>
      <c r="F13" s="91"/>
      <c r="G13" s="90"/>
      <c r="H13" s="90"/>
      <c r="I13" s="11" t="e">
        <f t="shared" si="0"/>
        <v>#N/A</v>
      </c>
      <c r="J13" s="90"/>
      <c r="L13" s="183"/>
      <c r="M13" s="8">
        <v>8</v>
      </c>
      <c r="N13" s="11" t="s">
        <v>90</v>
      </c>
      <c r="O13" s="11">
        <v>400</v>
      </c>
      <c r="P13" s="196"/>
      <c r="R13" s="194"/>
      <c r="S13" s="194"/>
    </row>
    <row r="14" spans="1:19" x14ac:dyDescent="0.2">
      <c r="A14" s="11">
        <v>8</v>
      </c>
      <c r="B14" s="90"/>
      <c r="C14" s="90"/>
      <c r="D14" s="90"/>
      <c r="E14" s="11" t="str">
        <f>IF(D14="","",様式1!$C$5)</f>
        <v/>
      </c>
      <c r="F14" s="91"/>
      <c r="G14" s="90"/>
      <c r="H14" s="90"/>
      <c r="I14" s="11" t="e">
        <f t="shared" si="0"/>
        <v>#N/A</v>
      </c>
      <c r="J14" s="90"/>
      <c r="L14" s="183"/>
      <c r="M14" s="8">
        <v>9</v>
      </c>
      <c r="N14" s="11" t="s">
        <v>91</v>
      </c>
      <c r="O14" s="11">
        <v>665</v>
      </c>
      <c r="P14" s="197"/>
      <c r="R14" s="194"/>
      <c r="S14" s="194"/>
    </row>
    <row r="15" spans="1:19" x14ac:dyDescent="0.2">
      <c r="A15" s="11">
        <v>9</v>
      </c>
      <c r="B15" s="90"/>
      <c r="C15" s="90"/>
      <c r="D15" s="90"/>
      <c r="E15" s="11" t="str">
        <f>IF(D15="","",様式1!$C$5)</f>
        <v/>
      </c>
      <c r="F15" s="91"/>
      <c r="G15" s="90"/>
      <c r="H15" s="90"/>
      <c r="I15" s="11" t="e">
        <f t="shared" si="0"/>
        <v>#N/A</v>
      </c>
      <c r="J15" s="90"/>
      <c r="L15" s="183"/>
      <c r="M15" s="8">
        <v>10</v>
      </c>
      <c r="N15" s="11" t="s">
        <v>92</v>
      </c>
      <c r="O15" s="11">
        <v>1304</v>
      </c>
      <c r="P15" s="12" t="s">
        <v>104</v>
      </c>
      <c r="R15" s="194"/>
      <c r="S15" s="194"/>
    </row>
    <row r="16" spans="1:19" x14ac:dyDescent="0.2">
      <c r="A16" s="11">
        <v>10</v>
      </c>
      <c r="B16" s="90"/>
      <c r="C16" s="90"/>
      <c r="D16" s="90"/>
      <c r="E16" s="11" t="str">
        <f>IF(D16="","",様式1!$C$5)</f>
        <v/>
      </c>
      <c r="F16" s="91"/>
      <c r="G16" s="90"/>
      <c r="H16" s="90"/>
      <c r="I16" s="11" t="e">
        <f t="shared" si="0"/>
        <v>#N/A</v>
      </c>
      <c r="J16" s="90"/>
      <c r="L16" s="183"/>
      <c r="M16" s="13">
        <v>11</v>
      </c>
      <c r="N16" s="11" t="s">
        <v>93</v>
      </c>
      <c r="O16" s="11">
        <v>4896</v>
      </c>
      <c r="P16" s="195" t="s">
        <v>105</v>
      </c>
      <c r="R16" s="194"/>
      <c r="S16" s="194"/>
    </row>
    <row r="17" spans="1:19" ht="13.5" thickBot="1" x14ac:dyDescent="0.25">
      <c r="A17" s="11">
        <v>11</v>
      </c>
      <c r="B17" s="90"/>
      <c r="C17" s="90"/>
      <c r="D17" s="90"/>
      <c r="E17" s="11" t="str">
        <f>IF(D17="","",様式1!$C$5)</f>
        <v/>
      </c>
      <c r="F17" s="91"/>
      <c r="G17" s="90"/>
      <c r="H17" s="90"/>
      <c r="I17" s="11" t="e">
        <f t="shared" si="0"/>
        <v>#N/A</v>
      </c>
      <c r="J17" s="90"/>
      <c r="L17" s="184"/>
      <c r="M17" s="14">
        <v>12</v>
      </c>
      <c r="N17" s="15" t="s">
        <v>94</v>
      </c>
      <c r="O17" s="15">
        <v>5548</v>
      </c>
      <c r="P17" s="198"/>
      <c r="R17" s="194"/>
      <c r="S17" s="194"/>
    </row>
    <row r="18" spans="1:19" x14ac:dyDescent="0.2">
      <c r="A18" s="11">
        <v>12</v>
      </c>
      <c r="B18" s="90"/>
      <c r="C18" s="90"/>
      <c r="D18" s="90"/>
      <c r="E18" s="11" t="str">
        <f>IF(D18="","",様式1!$C$5)</f>
        <v/>
      </c>
      <c r="F18" s="91"/>
      <c r="G18" s="90"/>
      <c r="H18" s="90"/>
      <c r="I18" s="11" t="e">
        <f t="shared" si="0"/>
        <v>#N/A</v>
      </c>
      <c r="J18" s="90"/>
      <c r="L18" s="183" t="s">
        <v>54</v>
      </c>
      <c r="M18" s="16">
        <v>21</v>
      </c>
      <c r="N18" s="9" t="s">
        <v>149</v>
      </c>
      <c r="O18" s="9">
        <v>1304</v>
      </c>
      <c r="P18" s="10" t="s">
        <v>28</v>
      </c>
      <c r="R18" s="194"/>
      <c r="S18" s="194"/>
    </row>
    <row r="19" spans="1:19" x14ac:dyDescent="0.2">
      <c r="A19" s="11">
        <v>13</v>
      </c>
      <c r="B19" s="90"/>
      <c r="C19" s="90"/>
      <c r="D19" s="90"/>
      <c r="E19" s="11" t="str">
        <f>IF(D19="","",様式1!$C$5)</f>
        <v/>
      </c>
      <c r="F19" s="91"/>
      <c r="G19" s="90"/>
      <c r="H19" s="90"/>
      <c r="I19" s="11" t="e">
        <f t="shared" si="0"/>
        <v>#N/A</v>
      </c>
      <c r="J19" s="90"/>
      <c r="L19" s="183"/>
      <c r="M19" s="8">
        <v>22</v>
      </c>
      <c r="N19" s="9" t="s">
        <v>150</v>
      </c>
      <c r="O19" s="9">
        <v>1304</v>
      </c>
      <c r="P19" s="10" t="s">
        <v>28</v>
      </c>
      <c r="R19" s="194"/>
      <c r="S19" s="194"/>
    </row>
    <row r="20" spans="1:19" x14ac:dyDescent="0.2">
      <c r="A20" s="11">
        <v>14</v>
      </c>
      <c r="B20" s="90"/>
      <c r="C20" s="90"/>
      <c r="D20" s="90"/>
      <c r="E20" s="11" t="str">
        <f>IF(D20="","",様式1!$C$5)</f>
        <v/>
      </c>
      <c r="F20" s="91"/>
      <c r="G20" s="90"/>
      <c r="H20" s="90"/>
      <c r="I20" s="11" t="e">
        <f t="shared" si="0"/>
        <v>#N/A</v>
      </c>
      <c r="J20" s="90"/>
      <c r="L20" s="183"/>
      <c r="M20" s="8">
        <v>23</v>
      </c>
      <c r="N20" s="11" t="s">
        <v>151</v>
      </c>
      <c r="O20" s="11">
        <v>10284</v>
      </c>
      <c r="P20" s="12" t="s">
        <v>101</v>
      </c>
      <c r="R20" s="194"/>
      <c r="S20" s="194"/>
    </row>
    <row r="21" spans="1:19" x14ac:dyDescent="0.2">
      <c r="A21" s="11">
        <v>15</v>
      </c>
      <c r="B21" s="90"/>
      <c r="C21" s="90"/>
      <c r="D21" s="90"/>
      <c r="E21" s="11" t="str">
        <f>IF(D21="","",様式1!$C$5)</f>
        <v/>
      </c>
      <c r="F21" s="91"/>
      <c r="G21" s="90"/>
      <c r="H21" s="90"/>
      <c r="I21" s="11" t="e">
        <f t="shared" si="0"/>
        <v>#N/A</v>
      </c>
      <c r="J21" s="90"/>
      <c r="L21" s="183"/>
      <c r="M21" s="8">
        <v>24</v>
      </c>
      <c r="N21" s="11" t="s">
        <v>152</v>
      </c>
      <c r="O21" s="11">
        <v>44320</v>
      </c>
      <c r="P21" s="12" t="s">
        <v>39</v>
      </c>
      <c r="R21" s="194"/>
      <c r="S21" s="194"/>
    </row>
    <row r="22" spans="1:19" x14ac:dyDescent="0.2">
      <c r="A22" s="11">
        <v>16</v>
      </c>
      <c r="B22" s="90"/>
      <c r="C22" s="90"/>
      <c r="D22" s="90"/>
      <c r="E22" s="11" t="str">
        <f>IF(D22="","",様式1!$C$5)</f>
        <v/>
      </c>
      <c r="F22" s="91"/>
      <c r="G22" s="90"/>
      <c r="H22" s="90"/>
      <c r="I22" s="11" t="e">
        <f t="shared" si="0"/>
        <v>#N/A</v>
      </c>
      <c r="J22" s="90"/>
      <c r="L22" s="183"/>
      <c r="M22" s="8">
        <v>25</v>
      </c>
      <c r="N22" s="11" t="s">
        <v>153</v>
      </c>
      <c r="O22" s="11">
        <v>95508</v>
      </c>
      <c r="P22" s="12" t="s">
        <v>34</v>
      </c>
      <c r="R22" s="194"/>
      <c r="S22" s="194"/>
    </row>
    <row r="23" spans="1:19" x14ac:dyDescent="0.2">
      <c r="A23" s="11">
        <v>17</v>
      </c>
      <c r="B23" s="90"/>
      <c r="C23" s="90"/>
      <c r="D23" s="90"/>
      <c r="E23" s="11" t="str">
        <f>IF(D23="","",様式1!$C$5)</f>
        <v/>
      </c>
      <c r="F23" s="91"/>
      <c r="G23" s="90"/>
      <c r="H23" s="90"/>
      <c r="I23" s="11" t="e">
        <f t="shared" si="0"/>
        <v>#N/A</v>
      </c>
      <c r="J23" s="90"/>
      <c r="L23" s="183"/>
      <c r="M23" s="8">
        <v>26</v>
      </c>
      <c r="N23" s="11" t="s">
        <v>154</v>
      </c>
      <c r="O23" s="11">
        <v>1577</v>
      </c>
      <c r="P23" s="12" t="s">
        <v>103</v>
      </c>
    </row>
    <row r="24" spans="1:19" x14ac:dyDescent="0.2">
      <c r="A24" s="11">
        <v>18</v>
      </c>
      <c r="B24" s="90"/>
      <c r="C24" s="90"/>
      <c r="D24" s="90"/>
      <c r="E24" s="11" t="str">
        <f>IF(D24="","",様式1!$C$5)</f>
        <v/>
      </c>
      <c r="F24" s="91"/>
      <c r="G24" s="90"/>
      <c r="H24" s="90"/>
      <c r="I24" s="11" t="e">
        <f t="shared" si="0"/>
        <v>#N/A</v>
      </c>
      <c r="J24" s="90"/>
      <c r="L24" s="183"/>
      <c r="M24" s="8">
        <v>27</v>
      </c>
      <c r="N24" s="11" t="s">
        <v>95</v>
      </c>
      <c r="O24" s="11">
        <v>160</v>
      </c>
      <c r="P24" s="195" t="s">
        <v>29</v>
      </c>
    </row>
    <row r="25" spans="1:19" x14ac:dyDescent="0.2">
      <c r="A25" s="11">
        <v>19</v>
      </c>
      <c r="B25" s="90"/>
      <c r="C25" s="90"/>
      <c r="D25" s="90"/>
      <c r="E25" s="11" t="str">
        <f>IF(D25="","",様式1!$C$5)</f>
        <v/>
      </c>
      <c r="F25" s="91"/>
      <c r="G25" s="90"/>
      <c r="H25" s="90"/>
      <c r="I25" s="11" t="e">
        <f t="shared" si="0"/>
        <v>#N/A</v>
      </c>
      <c r="J25" s="90"/>
      <c r="L25" s="183"/>
      <c r="M25" s="8">
        <v>28</v>
      </c>
      <c r="N25" s="11" t="s">
        <v>100</v>
      </c>
      <c r="O25" s="11">
        <v>270</v>
      </c>
      <c r="P25" s="196"/>
    </row>
    <row r="26" spans="1:19" x14ac:dyDescent="0.2">
      <c r="A26" s="11">
        <v>20</v>
      </c>
      <c r="B26" s="90"/>
      <c r="C26" s="90"/>
      <c r="D26" s="90"/>
      <c r="E26" s="11" t="str">
        <f>IF(D26="","",様式1!$C$5)</f>
        <v/>
      </c>
      <c r="F26" s="91"/>
      <c r="G26" s="90"/>
      <c r="H26" s="90"/>
      <c r="I26" s="11" t="e">
        <f t="shared" si="0"/>
        <v>#N/A</v>
      </c>
      <c r="J26" s="90"/>
      <c r="L26" s="183"/>
      <c r="M26" s="8">
        <v>29</v>
      </c>
      <c r="N26" s="11" t="s">
        <v>96</v>
      </c>
      <c r="O26" s="11">
        <v>565</v>
      </c>
      <c r="P26" s="197"/>
    </row>
    <row r="27" spans="1:19" x14ac:dyDescent="0.2">
      <c r="A27" s="11">
        <v>21</v>
      </c>
      <c r="B27" s="90"/>
      <c r="C27" s="90"/>
      <c r="D27" s="90"/>
      <c r="E27" s="11" t="str">
        <f>IF(D27="","",様式1!$C$5)</f>
        <v/>
      </c>
      <c r="F27" s="91"/>
      <c r="G27" s="90"/>
      <c r="H27" s="90"/>
      <c r="I27" s="11" t="e">
        <f t="shared" si="0"/>
        <v>#N/A</v>
      </c>
      <c r="J27" s="90"/>
      <c r="L27" s="183"/>
      <c r="M27" s="8">
        <v>30</v>
      </c>
      <c r="N27" s="11" t="s">
        <v>97</v>
      </c>
      <c r="O27" s="11">
        <v>1104</v>
      </c>
      <c r="P27" s="12" t="s">
        <v>104</v>
      </c>
    </row>
    <row r="28" spans="1:19" x14ac:dyDescent="0.2">
      <c r="A28" s="11">
        <v>22</v>
      </c>
      <c r="B28" s="90"/>
      <c r="C28" s="90"/>
      <c r="D28" s="90"/>
      <c r="E28" s="11" t="str">
        <f>IF(D28="","",様式1!$C$5)</f>
        <v/>
      </c>
      <c r="F28" s="91"/>
      <c r="G28" s="90"/>
      <c r="H28" s="90"/>
      <c r="I28" s="11" t="e">
        <f t="shared" si="0"/>
        <v>#N/A</v>
      </c>
      <c r="J28" s="90"/>
      <c r="L28" s="183"/>
      <c r="M28" s="8">
        <v>31</v>
      </c>
      <c r="N28" s="11" t="s">
        <v>98</v>
      </c>
      <c r="O28" s="11">
        <v>3896</v>
      </c>
      <c r="P28" s="195" t="s">
        <v>105</v>
      </c>
    </row>
    <row r="29" spans="1:19" ht="13.5" thickBot="1" x14ac:dyDescent="0.25">
      <c r="A29" s="11">
        <v>23</v>
      </c>
      <c r="B29" s="90"/>
      <c r="C29" s="90"/>
      <c r="D29" s="90"/>
      <c r="E29" s="11" t="str">
        <f>IF(D29="","",様式1!$C$5)</f>
        <v/>
      </c>
      <c r="F29" s="91"/>
      <c r="G29" s="90"/>
      <c r="H29" s="90"/>
      <c r="I29" s="11" t="e">
        <f t="shared" si="0"/>
        <v>#N/A</v>
      </c>
      <c r="J29" s="90"/>
      <c r="L29" s="184"/>
      <c r="M29" s="14">
        <v>32</v>
      </c>
      <c r="N29" s="15" t="s">
        <v>99</v>
      </c>
      <c r="O29" s="15">
        <v>4548</v>
      </c>
      <c r="P29" s="198"/>
    </row>
    <row r="30" spans="1:19" x14ac:dyDescent="0.2">
      <c r="A30" s="11">
        <v>24</v>
      </c>
      <c r="B30" s="90"/>
      <c r="C30" s="90"/>
      <c r="D30" s="90"/>
      <c r="E30" s="11" t="str">
        <f>IF(D30="","",様式1!$C$5)</f>
        <v/>
      </c>
      <c r="F30" s="91"/>
      <c r="G30" s="90"/>
      <c r="H30" s="90"/>
      <c r="I30" s="11" t="e">
        <f t="shared" si="0"/>
        <v>#N/A</v>
      </c>
      <c r="J30" s="90"/>
      <c r="M30" s="21"/>
      <c r="N30" s="21"/>
      <c r="O30" s="21"/>
    </row>
    <row r="31" spans="1:19" x14ac:dyDescent="0.2">
      <c r="A31" s="11">
        <v>25</v>
      </c>
      <c r="B31" s="90"/>
      <c r="C31" s="90"/>
      <c r="D31" s="90"/>
      <c r="E31" s="11" t="str">
        <f>IF(D31="","",様式1!$C$5)</f>
        <v/>
      </c>
      <c r="F31" s="91"/>
      <c r="G31" s="90"/>
      <c r="H31" s="90"/>
      <c r="I31" s="11" t="e">
        <f t="shared" si="0"/>
        <v>#N/A</v>
      </c>
      <c r="J31" s="90"/>
      <c r="M31" s="21"/>
      <c r="N31" s="21"/>
      <c r="O31" s="21"/>
    </row>
    <row r="32" spans="1:19" x14ac:dyDescent="0.2">
      <c r="A32" s="11">
        <v>26</v>
      </c>
      <c r="B32" s="90"/>
      <c r="C32" s="90"/>
      <c r="D32" s="90"/>
      <c r="E32" s="11" t="str">
        <f>IF(D32="","",様式1!$C$5)</f>
        <v/>
      </c>
      <c r="F32" s="91"/>
      <c r="G32" s="90"/>
      <c r="H32" s="90"/>
      <c r="I32" s="11" t="e">
        <f t="shared" si="0"/>
        <v>#N/A</v>
      </c>
      <c r="J32" s="90"/>
      <c r="M32" s="21"/>
      <c r="N32" s="21"/>
      <c r="O32" s="21"/>
    </row>
    <row r="33" spans="1:15" x14ac:dyDescent="0.2">
      <c r="A33" s="11">
        <v>27</v>
      </c>
      <c r="B33" s="90"/>
      <c r="C33" s="90"/>
      <c r="D33" s="90"/>
      <c r="E33" s="11" t="str">
        <f>IF(D33="","",様式1!$C$5)</f>
        <v/>
      </c>
      <c r="F33" s="91"/>
      <c r="G33" s="90"/>
      <c r="H33" s="90"/>
      <c r="I33" s="11" t="e">
        <f t="shared" si="0"/>
        <v>#N/A</v>
      </c>
      <c r="J33" s="90"/>
      <c r="M33" s="21"/>
      <c r="N33" s="21"/>
      <c r="O33" s="21"/>
    </row>
    <row r="34" spans="1:15" x14ac:dyDescent="0.2">
      <c r="A34" s="11">
        <v>28</v>
      </c>
      <c r="B34" s="90"/>
      <c r="C34" s="90"/>
      <c r="D34" s="90"/>
      <c r="E34" s="11" t="str">
        <f>IF(D34="","",様式1!$C$5)</f>
        <v/>
      </c>
      <c r="F34" s="91"/>
      <c r="G34" s="90"/>
      <c r="H34" s="90"/>
      <c r="I34" s="11" t="e">
        <f t="shared" si="0"/>
        <v>#N/A</v>
      </c>
      <c r="J34" s="90"/>
      <c r="M34" s="21"/>
      <c r="N34" s="21"/>
      <c r="O34" s="21"/>
    </row>
    <row r="35" spans="1:15" x14ac:dyDescent="0.2">
      <c r="A35" s="11">
        <v>29</v>
      </c>
      <c r="B35" s="90"/>
      <c r="C35" s="90"/>
      <c r="D35" s="90"/>
      <c r="E35" s="11" t="str">
        <f>IF(D35="","",様式1!$C$5)</f>
        <v/>
      </c>
      <c r="F35" s="91"/>
      <c r="G35" s="90"/>
      <c r="H35" s="90"/>
      <c r="I35" s="11" t="e">
        <f t="shared" si="0"/>
        <v>#N/A</v>
      </c>
      <c r="J35" s="90"/>
      <c r="M35" s="21"/>
      <c r="N35" s="21"/>
      <c r="O35" s="21"/>
    </row>
    <row r="36" spans="1:15" x14ac:dyDescent="0.2">
      <c r="A36" s="11">
        <v>30</v>
      </c>
      <c r="B36" s="90"/>
      <c r="C36" s="90"/>
      <c r="D36" s="90"/>
      <c r="E36" s="11" t="str">
        <f>IF(D36="","",様式1!$C$5)</f>
        <v/>
      </c>
      <c r="F36" s="91"/>
      <c r="G36" s="90"/>
      <c r="H36" s="90"/>
      <c r="I36" s="11" t="e">
        <f t="shared" si="0"/>
        <v>#N/A</v>
      </c>
      <c r="J36" s="90"/>
      <c r="M36" s="21"/>
      <c r="N36" s="21"/>
      <c r="O36" s="21"/>
    </row>
    <row r="37" spans="1:15" x14ac:dyDescent="0.2">
      <c r="A37" s="11">
        <v>31</v>
      </c>
      <c r="B37" s="90"/>
      <c r="C37" s="90"/>
      <c r="D37" s="90"/>
      <c r="E37" s="11" t="str">
        <f>IF(D37="","",様式1!$C$5)</f>
        <v/>
      </c>
      <c r="F37" s="91"/>
      <c r="G37" s="90"/>
      <c r="H37" s="90"/>
      <c r="I37" s="11" t="e">
        <f t="shared" ref="I37:I68" si="1">VLOOKUP(H37,$M$6:$N$30,2)</f>
        <v>#N/A</v>
      </c>
      <c r="J37" s="90"/>
      <c r="N37" s="21"/>
      <c r="O37" s="21"/>
    </row>
    <row r="38" spans="1:15" x14ac:dyDescent="0.2">
      <c r="A38" s="11">
        <v>32</v>
      </c>
      <c r="B38" s="90"/>
      <c r="C38" s="90"/>
      <c r="D38" s="90"/>
      <c r="E38" s="11" t="str">
        <f>IF(D38="","",様式1!$C$5)</f>
        <v/>
      </c>
      <c r="F38" s="91"/>
      <c r="G38" s="90"/>
      <c r="H38" s="90"/>
      <c r="I38" s="11" t="e">
        <f t="shared" si="1"/>
        <v>#N/A</v>
      </c>
      <c r="J38" s="90"/>
    </row>
    <row r="39" spans="1:15" x14ac:dyDescent="0.2">
      <c r="A39" s="11">
        <v>33</v>
      </c>
      <c r="B39" s="90"/>
      <c r="C39" s="90"/>
      <c r="D39" s="90"/>
      <c r="E39" s="11" t="str">
        <f>IF(D39="","",様式1!$C$5)</f>
        <v/>
      </c>
      <c r="F39" s="91"/>
      <c r="G39" s="90"/>
      <c r="H39" s="90"/>
      <c r="I39" s="11" t="e">
        <f t="shared" si="1"/>
        <v>#N/A</v>
      </c>
      <c r="J39" s="90"/>
    </row>
    <row r="40" spans="1:15" x14ac:dyDescent="0.2">
      <c r="A40" s="11">
        <v>34</v>
      </c>
      <c r="B40" s="90"/>
      <c r="C40" s="90"/>
      <c r="D40" s="90"/>
      <c r="E40" s="11" t="str">
        <f>IF(D40="","",様式1!$C$5)</f>
        <v/>
      </c>
      <c r="F40" s="91"/>
      <c r="G40" s="90"/>
      <c r="H40" s="90"/>
      <c r="I40" s="11" t="e">
        <f t="shared" si="1"/>
        <v>#N/A</v>
      </c>
      <c r="J40" s="90"/>
    </row>
    <row r="41" spans="1:15" x14ac:dyDescent="0.2">
      <c r="A41" s="11">
        <v>35</v>
      </c>
      <c r="B41" s="90"/>
      <c r="C41" s="90"/>
      <c r="D41" s="90"/>
      <c r="E41" s="11" t="str">
        <f>IF(D41="","",様式1!$C$5)</f>
        <v/>
      </c>
      <c r="F41" s="91"/>
      <c r="G41" s="90"/>
      <c r="H41" s="90"/>
      <c r="I41" s="11" t="e">
        <f t="shared" si="1"/>
        <v>#N/A</v>
      </c>
      <c r="J41" s="90"/>
    </row>
    <row r="42" spans="1:15" x14ac:dyDescent="0.2">
      <c r="A42" s="11">
        <v>36</v>
      </c>
      <c r="B42" s="90"/>
      <c r="C42" s="90"/>
      <c r="D42" s="90"/>
      <c r="E42" s="11" t="str">
        <f>IF(D42="","",様式1!$C$5)</f>
        <v/>
      </c>
      <c r="F42" s="91"/>
      <c r="G42" s="90"/>
      <c r="H42" s="90"/>
      <c r="I42" s="11" t="e">
        <f t="shared" si="1"/>
        <v>#N/A</v>
      </c>
      <c r="J42" s="90"/>
    </row>
    <row r="43" spans="1:15" x14ac:dyDescent="0.2">
      <c r="A43" s="11">
        <v>37</v>
      </c>
      <c r="B43" s="90"/>
      <c r="C43" s="90"/>
      <c r="D43" s="90"/>
      <c r="E43" s="11" t="str">
        <f>IF(D43="","",様式1!$C$5)</f>
        <v/>
      </c>
      <c r="F43" s="91"/>
      <c r="G43" s="90"/>
      <c r="H43" s="90"/>
      <c r="I43" s="11" t="e">
        <f t="shared" si="1"/>
        <v>#N/A</v>
      </c>
      <c r="J43" s="90"/>
    </row>
    <row r="44" spans="1:15" x14ac:dyDescent="0.2">
      <c r="A44" s="11">
        <v>38</v>
      </c>
      <c r="B44" s="90"/>
      <c r="C44" s="90"/>
      <c r="D44" s="90"/>
      <c r="E44" s="11" t="str">
        <f>IF(D44="","",様式1!$C$5)</f>
        <v/>
      </c>
      <c r="F44" s="91"/>
      <c r="G44" s="90"/>
      <c r="H44" s="90"/>
      <c r="I44" s="11" t="e">
        <f t="shared" si="1"/>
        <v>#N/A</v>
      </c>
      <c r="J44" s="90"/>
    </row>
    <row r="45" spans="1:15" x14ac:dyDescent="0.2">
      <c r="A45" s="11">
        <v>39</v>
      </c>
      <c r="B45" s="90"/>
      <c r="C45" s="90"/>
      <c r="D45" s="90"/>
      <c r="E45" s="11" t="str">
        <f>IF(D45="","",様式1!$C$5)</f>
        <v/>
      </c>
      <c r="F45" s="91"/>
      <c r="G45" s="90"/>
      <c r="H45" s="90"/>
      <c r="I45" s="11" t="e">
        <f t="shared" si="1"/>
        <v>#N/A</v>
      </c>
      <c r="J45" s="90"/>
    </row>
    <row r="46" spans="1:15" x14ac:dyDescent="0.2">
      <c r="A46" s="11">
        <v>40</v>
      </c>
      <c r="B46" s="90"/>
      <c r="C46" s="90"/>
      <c r="D46" s="90"/>
      <c r="E46" s="11" t="str">
        <f>IF(D46="","",様式1!$C$5)</f>
        <v/>
      </c>
      <c r="F46" s="91"/>
      <c r="G46" s="90"/>
      <c r="H46" s="90"/>
      <c r="I46" s="11" t="e">
        <f t="shared" si="1"/>
        <v>#N/A</v>
      </c>
      <c r="J46" s="90"/>
    </row>
    <row r="47" spans="1:15" x14ac:dyDescent="0.2">
      <c r="A47" s="11">
        <v>41</v>
      </c>
      <c r="B47" s="90"/>
      <c r="C47" s="90"/>
      <c r="D47" s="90"/>
      <c r="E47" s="11" t="str">
        <f>IF(D47="","",様式1!$C$5)</f>
        <v/>
      </c>
      <c r="F47" s="91"/>
      <c r="G47" s="90"/>
      <c r="H47" s="90"/>
      <c r="I47" s="11" t="e">
        <f t="shared" si="1"/>
        <v>#N/A</v>
      </c>
      <c r="J47" s="90"/>
    </row>
    <row r="48" spans="1:15" x14ac:dyDescent="0.2">
      <c r="A48" s="11">
        <v>42</v>
      </c>
      <c r="B48" s="90"/>
      <c r="C48" s="90"/>
      <c r="D48" s="90"/>
      <c r="E48" s="11" t="str">
        <f>IF(D48="","",様式1!$C$5)</f>
        <v/>
      </c>
      <c r="F48" s="91"/>
      <c r="G48" s="90"/>
      <c r="H48" s="90"/>
      <c r="I48" s="11" t="e">
        <f t="shared" si="1"/>
        <v>#N/A</v>
      </c>
      <c r="J48" s="90"/>
    </row>
    <row r="49" spans="1:10" x14ac:dyDescent="0.2">
      <c r="A49" s="11">
        <v>43</v>
      </c>
      <c r="B49" s="90"/>
      <c r="C49" s="90"/>
      <c r="D49" s="90"/>
      <c r="E49" s="11" t="str">
        <f>IF(D49="","",様式1!$C$5)</f>
        <v/>
      </c>
      <c r="F49" s="91"/>
      <c r="G49" s="90"/>
      <c r="H49" s="90"/>
      <c r="I49" s="11" t="e">
        <f t="shared" si="1"/>
        <v>#N/A</v>
      </c>
      <c r="J49" s="90"/>
    </row>
    <row r="50" spans="1:10" x14ac:dyDescent="0.2">
      <c r="A50" s="11">
        <v>44</v>
      </c>
      <c r="B50" s="90"/>
      <c r="C50" s="90"/>
      <c r="D50" s="90"/>
      <c r="E50" s="11" t="str">
        <f>IF(D50="","",様式1!$C$5)</f>
        <v/>
      </c>
      <c r="F50" s="91"/>
      <c r="G50" s="90"/>
      <c r="H50" s="90"/>
      <c r="I50" s="11" t="e">
        <f t="shared" si="1"/>
        <v>#N/A</v>
      </c>
      <c r="J50" s="90"/>
    </row>
    <row r="51" spans="1:10" x14ac:dyDescent="0.2">
      <c r="A51" s="11">
        <v>45</v>
      </c>
      <c r="B51" s="90"/>
      <c r="C51" s="90"/>
      <c r="D51" s="90"/>
      <c r="E51" s="11" t="str">
        <f>IF(D51="","",様式1!$C$5)</f>
        <v/>
      </c>
      <c r="F51" s="91"/>
      <c r="G51" s="90"/>
      <c r="H51" s="90"/>
      <c r="I51" s="11" t="e">
        <f t="shared" si="1"/>
        <v>#N/A</v>
      </c>
      <c r="J51" s="90"/>
    </row>
    <row r="52" spans="1:10" x14ac:dyDescent="0.2">
      <c r="A52" s="11">
        <v>46</v>
      </c>
      <c r="B52" s="90"/>
      <c r="C52" s="90"/>
      <c r="D52" s="90"/>
      <c r="E52" s="11" t="str">
        <f>IF(D52="","",様式1!$C$5)</f>
        <v/>
      </c>
      <c r="F52" s="91"/>
      <c r="G52" s="90"/>
      <c r="H52" s="90"/>
      <c r="I52" s="11" t="e">
        <f t="shared" si="1"/>
        <v>#N/A</v>
      </c>
      <c r="J52" s="90"/>
    </row>
    <row r="53" spans="1:10" x14ac:dyDescent="0.2">
      <c r="A53" s="11">
        <v>47</v>
      </c>
      <c r="B53" s="90"/>
      <c r="C53" s="90"/>
      <c r="D53" s="90"/>
      <c r="E53" s="11" t="str">
        <f>IF(D53="","",様式1!$C$5)</f>
        <v/>
      </c>
      <c r="F53" s="91"/>
      <c r="G53" s="90"/>
      <c r="H53" s="90"/>
      <c r="I53" s="11" t="e">
        <f t="shared" si="1"/>
        <v>#N/A</v>
      </c>
      <c r="J53" s="90"/>
    </row>
    <row r="54" spans="1:10" x14ac:dyDescent="0.2">
      <c r="A54" s="11">
        <v>48</v>
      </c>
      <c r="B54" s="90"/>
      <c r="C54" s="90"/>
      <c r="D54" s="90"/>
      <c r="E54" s="11" t="str">
        <f>IF(D54="","",様式1!$C$5)</f>
        <v/>
      </c>
      <c r="F54" s="91"/>
      <c r="G54" s="90"/>
      <c r="H54" s="90"/>
      <c r="I54" s="11" t="e">
        <f t="shared" si="1"/>
        <v>#N/A</v>
      </c>
      <c r="J54" s="90"/>
    </row>
    <row r="55" spans="1:10" x14ac:dyDescent="0.2">
      <c r="A55" s="11">
        <v>49</v>
      </c>
      <c r="B55" s="90"/>
      <c r="C55" s="90"/>
      <c r="D55" s="90"/>
      <c r="E55" s="11" t="str">
        <f>IF(D55="","",様式1!$C$5)</f>
        <v/>
      </c>
      <c r="F55" s="91"/>
      <c r="G55" s="90"/>
      <c r="H55" s="90"/>
      <c r="I55" s="11" t="e">
        <f t="shared" si="1"/>
        <v>#N/A</v>
      </c>
      <c r="J55" s="90"/>
    </row>
    <row r="56" spans="1:10" x14ac:dyDescent="0.2">
      <c r="A56" s="11">
        <v>50</v>
      </c>
      <c r="B56" s="90"/>
      <c r="C56" s="90"/>
      <c r="D56" s="90"/>
      <c r="E56" s="11" t="str">
        <f>IF(D56="","",様式1!$C$5)</f>
        <v/>
      </c>
      <c r="F56" s="91"/>
      <c r="G56" s="90"/>
      <c r="H56" s="90"/>
      <c r="I56" s="11" t="e">
        <f t="shared" si="1"/>
        <v>#N/A</v>
      </c>
      <c r="J56" s="90"/>
    </row>
    <row r="57" spans="1:10" x14ac:dyDescent="0.2">
      <c r="A57" s="11">
        <v>51</v>
      </c>
      <c r="B57" s="90"/>
      <c r="C57" s="90"/>
      <c r="D57" s="90"/>
      <c r="E57" s="11" t="str">
        <f>IF(D57="","",様式1!$C$5)</f>
        <v/>
      </c>
      <c r="F57" s="91"/>
      <c r="G57" s="90"/>
      <c r="H57" s="90"/>
      <c r="I57" s="11" t="e">
        <f t="shared" si="1"/>
        <v>#N/A</v>
      </c>
      <c r="J57" s="90"/>
    </row>
    <row r="58" spans="1:10" x14ac:dyDescent="0.2">
      <c r="A58" s="11">
        <v>52</v>
      </c>
      <c r="B58" s="90"/>
      <c r="C58" s="90"/>
      <c r="D58" s="90"/>
      <c r="E58" s="11" t="str">
        <f>IF(D58="","",様式1!$C$5)</f>
        <v/>
      </c>
      <c r="F58" s="91"/>
      <c r="G58" s="90"/>
      <c r="H58" s="90"/>
      <c r="I58" s="11" t="e">
        <f t="shared" si="1"/>
        <v>#N/A</v>
      </c>
      <c r="J58" s="90"/>
    </row>
    <row r="59" spans="1:10" x14ac:dyDescent="0.2">
      <c r="A59" s="11">
        <v>53</v>
      </c>
      <c r="B59" s="90"/>
      <c r="C59" s="90"/>
      <c r="D59" s="90"/>
      <c r="E59" s="11" t="str">
        <f>IF(D59="","",様式1!$C$5)</f>
        <v/>
      </c>
      <c r="F59" s="91"/>
      <c r="G59" s="90"/>
      <c r="H59" s="90"/>
      <c r="I59" s="11" t="e">
        <f t="shared" si="1"/>
        <v>#N/A</v>
      </c>
      <c r="J59" s="90"/>
    </row>
    <row r="60" spans="1:10" x14ac:dyDescent="0.2">
      <c r="A60" s="11">
        <v>54</v>
      </c>
      <c r="B60" s="90"/>
      <c r="C60" s="90"/>
      <c r="D60" s="90"/>
      <c r="E60" s="11" t="str">
        <f>IF(D60="","",様式1!$C$5)</f>
        <v/>
      </c>
      <c r="F60" s="91"/>
      <c r="G60" s="90"/>
      <c r="H60" s="90"/>
      <c r="I60" s="11" t="e">
        <f t="shared" si="1"/>
        <v>#N/A</v>
      </c>
      <c r="J60" s="90"/>
    </row>
    <row r="61" spans="1:10" x14ac:dyDescent="0.2">
      <c r="A61" s="11">
        <v>55</v>
      </c>
      <c r="B61" s="90"/>
      <c r="C61" s="90"/>
      <c r="D61" s="90"/>
      <c r="E61" s="11" t="str">
        <f>IF(D61="","",様式1!$C$5)</f>
        <v/>
      </c>
      <c r="F61" s="91"/>
      <c r="G61" s="90"/>
      <c r="H61" s="90"/>
      <c r="I61" s="11" t="e">
        <f t="shared" si="1"/>
        <v>#N/A</v>
      </c>
      <c r="J61" s="90"/>
    </row>
    <row r="62" spans="1:10" x14ac:dyDescent="0.2">
      <c r="A62" s="11">
        <v>56</v>
      </c>
      <c r="B62" s="90"/>
      <c r="C62" s="90"/>
      <c r="D62" s="90"/>
      <c r="E62" s="11" t="str">
        <f>IF(D62="","",様式1!$C$5)</f>
        <v/>
      </c>
      <c r="F62" s="91"/>
      <c r="G62" s="90"/>
      <c r="H62" s="90"/>
      <c r="I62" s="11" t="e">
        <f t="shared" si="1"/>
        <v>#N/A</v>
      </c>
      <c r="J62" s="90"/>
    </row>
    <row r="63" spans="1:10" x14ac:dyDescent="0.2">
      <c r="A63" s="11">
        <v>57</v>
      </c>
      <c r="B63" s="90"/>
      <c r="C63" s="90"/>
      <c r="D63" s="90"/>
      <c r="E63" s="11" t="str">
        <f>IF(D63="","",様式1!$C$5)</f>
        <v/>
      </c>
      <c r="F63" s="91"/>
      <c r="G63" s="90"/>
      <c r="H63" s="90"/>
      <c r="I63" s="11" t="e">
        <f t="shared" si="1"/>
        <v>#N/A</v>
      </c>
      <c r="J63" s="90"/>
    </row>
    <row r="64" spans="1:10" x14ac:dyDescent="0.2">
      <c r="A64" s="11">
        <v>58</v>
      </c>
      <c r="B64" s="90"/>
      <c r="C64" s="90"/>
      <c r="D64" s="90"/>
      <c r="E64" s="11" t="str">
        <f>IF(D64="","",様式1!$C$5)</f>
        <v/>
      </c>
      <c r="F64" s="91"/>
      <c r="G64" s="90"/>
      <c r="H64" s="90"/>
      <c r="I64" s="11" t="e">
        <f t="shared" si="1"/>
        <v>#N/A</v>
      </c>
      <c r="J64" s="90"/>
    </row>
    <row r="65" spans="1:10" x14ac:dyDescent="0.2">
      <c r="A65" s="11">
        <v>59</v>
      </c>
      <c r="B65" s="90"/>
      <c r="C65" s="90"/>
      <c r="D65" s="90"/>
      <c r="E65" s="11" t="str">
        <f>IF(D65="","",様式1!$C$5)</f>
        <v/>
      </c>
      <c r="F65" s="91"/>
      <c r="G65" s="90"/>
      <c r="H65" s="90"/>
      <c r="I65" s="11" t="e">
        <f t="shared" si="1"/>
        <v>#N/A</v>
      </c>
      <c r="J65" s="90"/>
    </row>
    <row r="66" spans="1:10" x14ac:dyDescent="0.2">
      <c r="A66" s="11">
        <v>60</v>
      </c>
      <c r="B66" s="90"/>
      <c r="C66" s="90"/>
      <c r="D66" s="90"/>
      <c r="E66" s="11" t="str">
        <f>IF(D66="","",様式1!$C$5)</f>
        <v/>
      </c>
      <c r="F66" s="91"/>
      <c r="G66" s="90"/>
      <c r="H66" s="90"/>
      <c r="I66" s="11" t="e">
        <f t="shared" si="1"/>
        <v>#N/A</v>
      </c>
      <c r="J66" s="90"/>
    </row>
    <row r="67" spans="1:10" x14ac:dyDescent="0.2">
      <c r="A67" s="11">
        <v>61</v>
      </c>
      <c r="B67" s="90"/>
      <c r="C67" s="90"/>
      <c r="D67" s="90"/>
      <c r="E67" s="11" t="str">
        <f>IF(D67="","",様式1!$C$5)</f>
        <v/>
      </c>
      <c r="F67" s="91"/>
      <c r="G67" s="90"/>
      <c r="H67" s="90"/>
      <c r="I67" s="11" t="e">
        <f t="shared" si="1"/>
        <v>#N/A</v>
      </c>
      <c r="J67" s="90"/>
    </row>
    <row r="68" spans="1:10" x14ac:dyDescent="0.2">
      <c r="A68" s="11">
        <v>62</v>
      </c>
      <c r="B68" s="90"/>
      <c r="C68" s="90"/>
      <c r="D68" s="90"/>
      <c r="E68" s="11" t="str">
        <f>IF(D68="","",様式1!$C$5)</f>
        <v/>
      </c>
      <c r="F68" s="91"/>
      <c r="G68" s="90"/>
      <c r="H68" s="90"/>
      <c r="I68" s="11" t="e">
        <f t="shared" si="1"/>
        <v>#N/A</v>
      </c>
      <c r="J68" s="90"/>
    </row>
    <row r="69" spans="1:10" x14ac:dyDescent="0.2">
      <c r="A69" s="11">
        <v>63</v>
      </c>
      <c r="B69" s="90"/>
      <c r="C69" s="90"/>
      <c r="D69" s="90"/>
      <c r="E69" s="11" t="str">
        <f>IF(D69="","",様式1!$C$5)</f>
        <v/>
      </c>
      <c r="F69" s="91"/>
      <c r="G69" s="90"/>
      <c r="H69" s="90"/>
      <c r="I69" s="11" t="e">
        <f t="shared" ref="I69:I81" si="2">VLOOKUP(H69,$M$6:$N$30,2)</f>
        <v>#N/A</v>
      </c>
      <c r="J69" s="90"/>
    </row>
    <row r="70" spans="1:10" x14ac:dyDescent="0.2">
      <c r="A70" s="11">
        <v>64</v>
      </c>
      <c r="B70" s="90"/>
      <c r="C70" s="90"/>
      <c r="D70" s="90"/>
      <c r="E70" s="11" t="str">
        <f>IF(D70="","",様式1!$C$5)</f>
        <v/>
      </c>
      <c r="F70" s="91"/>
      <c r="G70" s="90"/>
      <c r="H70" s="90"/>
      <c r="I70" s="11" t="e">
        <f t="shared" si="2"/>
        <v>#N/A</v>
      </c>
      <c r="J70" s="90"/>
    </row>
    <row r="71" spans="1:10" x14ac:dyDescent="0.2">
      <c r="A71" s="11">
        <v>65</v>
      </c>
      <c r="B71" s="90"/>
      <c r="C71" s="90"/>
      <c r="D71" s="90"/>
      <c r="E71" s="11" t="str">
        <f>IF(D71="","",様式1!$C$5)</f>
        <v/>
      </c>
      <c r="F71" s="91"/>
      <c r="G71" s="90"/>
      <c r="H71" s="90"/>
      <c r="I71" s="11" t="e">
        <f t="shared" si="2"/>
        <v>#N/A</v>
      </c>
      <c r="J71" s="90"/>
    </row>
    <row r="72" spans="1:10" x14ac:dyDescent="0.2">
      <c r="A72" s="11">
        <v>66</v>
      </c>
      <c r="B72" s="90"/>
      <c r="C72" s="90"/>
      <c r="D72" s="90"/>
      <c r="E72" s="11" t="str">
        <f>IF(D72="","",様式1!$C$5)</f>
        <v/>
      </c>
      <c r="F72" s="91"/>
      <c r="G72" s="90"/>
      <c r="H72" s="90"/>
      <c r="I72" s="11" t="e">
        <f t="shared" si="2"/>
        <v>#N/A</v>
      </c>
      <c r="J72" s="90"/>
    </row>
    <row r="73" spans="1:10" x14ac:dyDescent="0.2">
      <c r="A73" s="11">
        <v>67</v>
      </c>
      <c r="B73" s="90"/>
      <c r="C73" s="90"/>
      <c r="D73" s="90"/>
      <c r="E73" s="11" t="str">
        <f>IF(D73="","",様式1!$C$5)</f>
        <v/>
      </c>
      <c r="F73" s="91"/>
      <c r="G73" s="90"/>
      <c r="H73" s="90"/>
      <c r="I73" s="11" t="e">
        <f t="shared" si="2"/>
        <v>#N/A</v>
      </c>
      <c r="J73" s="90"/>
    </row>
    <row r="74" spans="1:10" x14ac:dyDescent="0.2">
      <c r="A74" s="11">
        <v>68</v>
      </c>
      <c r="B74" s="90"/>
      <c r="C74" s="90"/>
      <c r="D74" s="90"/>
      <c r="E74" s="11" t="str">
        <f>IF(D74="","",様式1!$C$5)</f>
        <v/>
      </c>
      <c r="F74" s="91"/>
      <c r="G74" s="90"/>
      <c r="H74" s="90"/>
      <c r="I74" s="11" t="e">
        <f t="shared" si="2"/>
        <v>#N/A</v>
      </c>
      <c r="J74" s="90"/>
    </row>
    <row r="75" spans="1:10" x14ac:dyDescent="0.2">
      <c r="A75" s="11">
        <v>69</v>
      </c>
      <c r="B75" s="90"/>
      <c r="C75" s="90"/>
      <c r="D75" s="90"/>
      <c r="E75" s="11" t="str">
        <f>IF(D75="","",様式1!$C$5)</f>
        <v/>
      </c>
      <c r="F75" s="91"/>
      <c r="G75" s="90"/>
      <c r="H75" s="90"/>
      <c r="I75" s="11" t="e">
        <f t="shared" si="2"/>
        <v>#N/A</v>
      </c>
      <c r="J75" s="90"/>
    </row>
    <row r="76" spans="1:10" x14ac:dyDescent="0.2">
      <c r="A76" s="11">
        <v>70</v>
      </c>
      <c r="B76" s="90"/>
      <c r="C76" s="90"/>
      <c r="D76" s="90"/>
      <c r="E76" s="11" t="str">
        <f>IF(D76="","",様式1!$C$5)</f>
        <v/>
      </c>
      <c r="F76" s="91"/>
      <c r="G76" s="90"/>
      <c r="H76" s="90"/>
      <c r="I76" s="11" t="e">
        <f t="shared" si="2"/>
        <v>#N/A</v>
      </c>
      <c r="J76" s="90"/>
    </row>
    <row r="77" spans="1:10" x14ac:dyDescent="0.2">
      <c r="A77" s="11">
        <v>71</v>
      </c>
      <c r="B77" s="90"/>
      <c r="C77" s="90"/>
      <c r="D77" s="90"/>
      <c r="E77" s="11" t="str">
        <f>IF(D77="","",様式1!$C$5)</f>
        <v/>
      </c>
      <c r="F77" s="91"/>
      <c r="G77" s="90"/>
      <c r="H77" s="90"/>
      <c r="I77" s="11" t="e">
        <f t="shared" si="2"/>
        <v>#N/A</v>
      </c>
      <c r="J77" s="90"/>
    </row>
    <row r="78" spans="1:10" x14ac:dyDescent="0.2">
      <c r="A78" s="11">
        <v>72</v>
      </c>
      <c r="B78" s="90"/>
      <c r="C78" s="90"/>
      <c r="D78" s="90"/>
      <c r="E78" s="11" t="str">
        <f>IF(D78="","",様式1!$C$5)</f>
        <v/>
      </c>
      <c r="F78" s="91"/>
      <c r="G78" s="90"/>
      <c r="H78" s="90"/>
      <c r="I78" s="11" t="e">
        <f t="shared" si="2"/>
        <v>#N/A</v>
      </c>
      <c r="J78" s="90"/>
    </row>
    <row r="79" spans="1:10" x14ac:dyDescent="0.2">
      <c r="A79" s="11">
        <v>73</v>
      </c>
      <c r="B79" s="90"/>
      <c r="C79" s="90"/>
      <c r="D79" s="90"/>
      <c r="E79" s="11" t="str">
        <f>IF(D79="","",様式1!$C$5)</f>
        <v/>
      </c>
      <c r="F79" s="91"/>
      <c r="G79" s="90"/>
      <c r="H79" s="90"/>
      <c r="I79" s="11" t="e">
        <f t="shared" si="2"/>
        <v>#N/A</v>
      </c>
      <c r="J79" s="90"/>
    </row>
    <row r="80" spans="1:10" x14ac:dyDescent="0.2">
      <c r="A80" s="11">
        <v>74</v>
      </c>
      <c r="B80" s="90"/>
      <c r="C80" s="90"/>
      <c r="D80" s="90"/>
      <c r="E80" s="11" t="str">
        <f>IF(D80="","",様式1!$C$5)</f>
        <v/>
      </c>
      <c r="F80" s="91"/>
      <c r="G80" s="90"/>
      <c r="H80" s="90"/>
      <c r="I80" s="11" t="e">
        <f t="shared" si="2"/>
        <v>#N/A</v>
      </c>
      <c r="J80" s="90"/>
    </row>
    <row r="81" spans="1:10" x14ac:dyDescent="0.2">
      <c r="A81" s="11">
        <v>75</v>
      </c>
      <c r="B81" s="90"/>
      <c r="C81" s="90"/>
      <c r="D81" s="90"/>
      <c r="E81" s="11" t="str">
        <f>IF(D81="","",様式1!$C$5)</f>
        <v/>
      </c>
      <c r="F81" s="91"/>
      <c r="G81" s="90"/>
      <c r="H81" s="90"/>
      <c r="I81" s="11" t="e">
        <f t="shared" si="2"/>
        <v>#N/A</v>
      </c>
      <c r="J81" s="90"/>
    </row>
  </sheetData>
  <sheetProtection algorithmName="SHA-512" hashValue="aqDDCoxm28Ted1KBOEgYGGWbpoSRQ0/b15JKVvZRSW/u1K/5NAb9jzo0dokyh4uIF6hqOrlRYd7Bwr8Tjj9QhA==" saltValue="2nqZOzidU8UBfnO8+HeiKQ==" spinCount="100000" sheet="1" objects="1" scenarios="1"/>
  <mergeCells count="17">
    <mergeCell ref="R3:S22"/>
    <mergeCell ref="P12:P14"/>
    <mergeCell ref="P16:P17"/>
    <mergeCell ref="P24:P26"/>
    <mergeCell ref="P28:P29"/>
    <mergeCell ref="L6:L17"/>
    <mergeCell ref="L18:L29"/>
    <mergeCell ref="A2:A6"/>
    <mergeCell ref="B2:B3"/>
    <mergeCell ref="C2:C3"/>
    <mergeCell ref="D2:D3"/>
    <mergeCell ref="G2:G3"/>
    <mergeCell ref="B4:J4"/>
    <mergeCell ref="H2:J2"/>
    <mergeCell ref="H3:I3"/>
    <mergeCell ref="E2:E3"/>
    <mergeCell ref="F2:F3"/>
  </mergeCells>
  <phoneticPr fontId="2"/>
  <printOptions horizontalCentered="1"/>
  <pageMargins left="0.47244094488188981" right="0.43307086614173229" top="0.62992125984251968" bottom="0.27559055118110237" header="0.39370078740157483" footer="0.27559055118110237"/>
  <pageSetup paperSize="9" scale="74" orientation="portrait" r:id="rId1"/>
  <headerFooter alignWithMargins="0">
    <oddHeader>&amp;C&amp;16第64回尼崎市陸上競技対抗選手権大会　個人種目申込み一覧表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F0AD2-ADDD-44CA-86B9-F67F25BAB355}">
  <dimension ref="A1:T35"/>
  <sheetViews>
    <sheetView zoomScaleNormal="100" zoomScaleSheetLayoutView="100" workbookViewId="0">
      <selection activeCell="D17" sqref="D17:F17"/>
    </sheetView>
  </sheetViews>
  <sheetFormatPr defaultColWidth="9" defaultRowHeight="13" x14ac:dyDescent="0.2"/>
  <cols>
    <col min="1" max="1" width="6.08984375" style="20" customWidth="1"/>
    <col min="2" max="2" width="9.36328125" style="20" customWidth="1"/>
    <col min="3" max="4" width="6.08984375" style="20" customWidth="1"/>
    <col min="5" max="8" width="6.08984375" style="21" customWidth="1"/>
    <col min="9" max="10" width="4.08984375" style="21" customWidth="1"/>
    <col min="11" max="11" width="9.90625" style="21" customWidth="1"/>
    <col min="12" max="27" width="6.08984375" style="21" customWidth="1"/>
    <col min="28" max="16384" width="9" style="21"/>
  </cols>
  <sheetData>
    <row r="1" spans="1:20" ht="16.5" customHeight="1" x14ac:dyDescent="0.2">
      <c r="A1" s="92" t="s">
        <v>76</v>
      </c>
    </row>
    <row r="2" spans="1:20" ht="16.5" customHeight="1" thickBot="1" x14ac:dyDescent="0.25">
      <c r="A2" s="93" t="s">
        <v>108</v>
      </c>
      <c r="B2" s="94" t="s">
        <v>110</v>
      </c>
      <c r="C2" s="95"/>
      <c r="D2" s="204" t="s">
        <v>109</v>
      </c>
      <c r="E2" s="204"/>
      <c r="F2" s="204"/>
      <c r="G2" s="204"/>
      <c r="H2" s="204"/>
      <c r="I2" s="204"/>
      <c r="J2" s="204"/>
      <c r="K2" s="204"/>
      <c r="L2" s="204"/>
      <c r="M2" s="20"/>
      <c r="N2" s="96" t="s">
        <v>30</v>
      </c>
      <c r="O2" s="96"/>
      <c r="P2" s="20"/>
    </row>
    <row r="3" spans="1:20" ht="16.5" customHeight="1" x14ac:dyDescent="0.2">
      <c r="A3" s="93" t="s">
        <v>108</v>
      </c>
      <c r="B3" s="94" t="s">
        <v>136</v>
      </c>
      <c r="C3" s="94"/>
      <c r="D3" s="204" t="s">
        <v>137</v>
      </c>
      <c r="E3" s="204"/>
      <c r="F3" s="204"/>
      <c r="G3" s="204"/>
      <c r="H3" s="204"/>
      <c r="I3" s="204"/>
      <c r="J3" s="204"/>
      <c r="K3" s="204"/>
      <c r="L3" s="204"/>
      <c r="M3" s="94"/>
      <c r="N3" s="138" t="s">
        <v>110</v>
      </c>
      <c r="O3" s="122"/>
      <c r="P3" s="122" t="s">
        <v>17</v>
      </c>
      <c r="Q3" s="122"/>
      <c r="R3" s="122"/>
      <c r="S3" s="122" t="s">
        <v>19</v>
      </c>
      <c r="T3" s="123"/>
    </row>
    <row r="4" spans="1:20" ht="16.5" customHeight="1" thickBot="1" x14ac:dyDescent="0.25">
      <c r="A4" s="93"/>
      <c r="B4" s="97"/>
      <c r="D4" s="204" t="s">
        <v>138</v>
      </c>
      <c r="E4" s="204"/>
      <c r="F4" s="204"/>
      <c r="G4" s="204"/>
      <c r="H4" s="204"/>
      <c r="I4" s="204"/>
      <c r="J4" s="204"/>
      <c r="K4" s="204"/>
      <c r="L4" s="204"/>
      <c r="M4" s="94"/>
      <c r="N4" s="224">
        <v>1</v>
      </c>
      <c r="O4" s="225"/>
      <c r="P4" s="226" t="s">
        <v>115</v>
      </c>
      <c r="Q4" s="227"/>
      <c r="R4" s="225"/>
      <c r="S4" s="226">
        <v>4321</v>
      </c>
      <c r="T4" s="228"/>
    </row>
    <row r="5" spans="1:20" ht="16.5" customHeight="1" thickBot="1" x14ac:dyDescent="0.25">
      <c r="A5" s="93" t="s">
        <v>108</v>
      </c>
      <c r="B5" s="94" t="s">
        <v>19</v>
      </c>
      <c r="C5" s="94"/>
      <c r="D5" s="204" t="s">
        <v>78</v>
      </c>
      <c r="E5" s="204"/>
      <c r="F5" s="204"/>
      <c r="G5" s="204"/>
      <c r="H5" s="204"/>
      <c r="I5" s="204"/>
      <c r="J5" s="204"/>
      <c r="K5" s="204"/>
      <c r="L5" s="204"/>
      <c r="M5" s="94"/>
      <c r="N5" s="23" t="s">
        <v>114</v>
      </c>
      <c r="O5" s="208" t="s">
        <v>16</v>
      </c>
      <c r="P5" s="208"/>
      <c r="Q5" s="208"/>
      <c r="R5" s="25" t="s">
        <v>18</v>
      </c>
      <c r="S5" s="208" t="s">
        <v>22</v>
      </c>
      <c r="T5" s="209"/>
    </row>
    <row r="6" spans="1:20" ht="16.5" customHeight="1" x14ac:dyDescent="0.2">
      <c r="A6" s="93"/>
      <c r="B6" s="97"/>
      <c r="D6" s="205" t="s">
        <v>162</v>
      </c>
      <c r="E6" s="205"/>
      <c r="F6" s="205"/>
      <c r="G6" s="205"/>
      <c r="H6" s="205"/>
      <c r="I6" s="205"/>
      <c r="J6" s="205"/>
      <c r="K6" s="205"/>
      <c r="L6" s="205"/>
      <c r="M6" s="110"/>
      <c r="N6" s="98">
        <v>12</v>
      </c>
      <c r="O6" s="229" t="s">
        <v>118</v>
      </c>
      <c r="P6" s="229"/>
      <c r="Q6" s="229"/>
      <c r="R6" s="99">
        <v>2</v>
      </c>
      <c r="S6" s="230" t="s">
        <v>124</v>
      </c>
      <c r="T6" s="231"/>
    </row>
    <row r="7" spans="1:20" ht="16.5" customHeight="1" x14ac:dyDescent="0.2">
      <c r="A7" s="93"/>
      <c r="B7" s="97"/>
      <c r="D7" s="206" t="s">
        <v>161</v>
      </c>
      <c r="E7" s="206"/>
      <c r="F7" s="206"/>
      <c r="G7" s="206"/>
      <c r="H7" s="206"/>
      <c r="I7" s="206"/>
      <c r="J7" s="206"/>
      <c r="K7" s="206"/>
      <c r="L7" s="206"/>
      <c r="M7" s="206"/>
      <c r="N7" s="100">
        <v>321</v>
      </c>
      <c r="O7" s="218" t="s">
        <v>119</v>
      </c>
      <c r="P7" s="218"/>
      <c r="Q7" s="218"/>
      <c r="R7" s="101">
        <v>3</v>
      </c>
      <c r="S7" s="219" t="s">
        <v>124</v>
      </c>
      <c r="T7" s="220"/>
    </row>
    <row r="8" spans="1:20" ht="16.5" customHeight="1" x14ac:dyDescent="0.2">
      <c r="A8" s="93" t="s">
        <v>108</v>
      </c>
      <c r="B8" s="94" t="s">
        <v>113</v>
      </c>
      <c r="C8" s="95"/>
      <c r="D8" s="204" t="s">
        <v>79</v>
      </c>
      <c r="E8" s="204"/>
      <c r="F8" s="204"/>
      <c r="G8" s="204"/>
      <c r="H8" s="204"/>
      <c r="I8" s="204"/>
      <c r="J8" s="204"/>
      <c r="K8" s="204"/>
      <c r="L8" s="204"/>
      <c r="M8" s="94"/>
      <c r="N8" s="100">
        <v>6235</v>
      </c>
      <c r="O8" s="218" t="s">
        <v>120</v>
      </c>
      <c r="P8" s="218"/>
      <c r="Q8" s="218"/>
      <c r="R8" s="101">
        <v>1</v>
      </c>
      <c r="S8" s="219" t="s">
        <v>124</v>
      </c>
      <c r="T8" s="220"/>
    </row>
    <row r="9" spans="1:20" ht="16.5" customHeight="1" x14ac:dyDescent="0.2">
      <c r="A9" s="93"/>
      <c r="B9" s="97"/>
      <c r="D9" s="204" t="s">
        <v>111</v>
      </c>
      <c r="E9" s="204"/>
      <c r="F9" s="204"/>
      <c r="G9" s="204"/>
      <c r="H9" s="204"/>
      <c r="I9" s="204"/>
      <c r="J9" s="204"/>
      <c r="K9" s="204"/>
      <c r="L9" s="204"/>
      <c r="M9" s="94"/>
      <c r="N9" s="100" t="s">
        <v>116</v>
      </c>
      <c r="O9" s="218" t="s">
        <v>121</v>
      </c>
      <c r="P9" s="218"/>
      <c r="Q9" s="218"/>
      <c r="R9" s="101">
        <v>3</v>
      </c>
      <c r="S9" s="219" t="s">
        <v>126</v>
      </c>
      <c r="T9" s="220"/>
    </row>
    <row r="10" spans="1:20" ht="16.5" customHeight="1" x14ac:dyDescent="0.2">
      <c r="A10" s="93" t="s">
        <v>77</v>
      </c>
      <c r="B10" s="94" t="s">
        <v>16</v>
      </c>
      <c r="C10" s="94"/>
      <c r="D10" s="204" t="s">
        <v>112</v>
      </c>
      <c r="E10" s="204"/>
      <c r="F10" s="204"/>
      <c r="G10" s="204"/>
      <c r="H10" s="204"/>
      <c r="I10" s="204"/>
      <c r="J10" s="204"/>
      <c r="K10" s="204"/>
      <c r="L10" s="204"/>
      <c r="M10" s="94"/>
      <c r="N10" s="111" t="s">
        <v>55</v>
      </c>
      <c r="O10" s="218" t="s">
        <v>122</v>
      </c>
      <c r="P10" s="218"/>
      <c r="Q10" s="218"/>
      <c r="R10" s="101">
        <v>2</v>
      </c>
      <c r="S10" s="219" t="s">
        <v>127</v>
      </c>
      <c r="T10" s="220"/>
    </row>
    <row r="11" spans="1:20" ht="16.5" customHeight="1" thickBot="1" x14ac:dyDescent="0.25">
      <c r="A11" s="93" t="s">
        <v>108</v>
      </c>
      <c r="B11" s="94" t="s">
        <v>18</v>
      </c>
      <c r="C11" s="95"/>
      <c r="D11" s="204" t="s">
        <v>128</v>
      </c>
      <c r="E11" s="204"/>
      <c r="F11" s="204"/>
      <c r="G11" s="204"/>
      <c r="H11" s="204"/>
      <c r="I11" s="204"/>
      <c r="J11" s="204"/>
      <c r="K11" s="204"/>
      <c r="L11" s="204"/>
      <c r="M11" s="94"/>
      <c r="N11" s="102" t="s">
        <v>117</v>
      </c>
      <c r="O11" s="221" t="s">
        <v>123</v>
      </c>
      <c r="P11" s="221"/>
      <c r="Q11" s="221"/>
      <c r="R11" s="103" t="s">
        <v>80</v>
      </c>
      <c r="S11" s="222" t="s">
        <v>125</v>
      </c>
      <c r="T11" s="223"/>
    </row>
    <row r="12" spans="1:20" ht="16.5" customHeight="1" x14ac:dyDescent="0.2">
      <c r="A12" s="93" t="s">
        <v>108</v>
      </c>
      <c r="B12" s="94" t="s">
        <v>22</v>
      </c>
      <c r="C12" s="95"/>
      <c r="D12" s="204" t="s">
        <v>139</v>
      </c>
      <c r="E12" s="204"/>
      <c r="F12" s="204"/>
      <c r="G12" s="204"/>
      <c r="H12" s="204"/>
      <c r="I12" s="204"/>
      <c r="J12" s="204"/>
      <c r="K12" s="204"/>
      <c r="L12" s="204"/>
    </row>
    <row r="13" spans="1:20" ht="16.5" customHeight="1" x14ac:dyDescent="0.2">
      <c r="A13" s="93"/>
      <c r="B13" s="97"/>
      <c r="D13" s="95"/>
      <c r="E13" s="95"/>
      <c r="F13" s="95"/>
      <c r="G13" s="95"/>
      <c r="H13" s="95"/>
      <c r="I13" s="95"/>
      <c r="J13" s="95"/>
      <c r="K13" s="95"/>
      <c r="L13" s="95"/>
    </row>
    <row r="14" spans="1:20" x14ac:dyDescent="0.2">
      <c r="C14" s="95"/>
      <c r="D14" s="95"/>
      <c r="E14" s="95"/>
      <c r="F14" s="95"/>
    </row>
    <row r="15" spans="1:20" ht="26.25" customHeight="1" thickBot="1" x14ac:dyDescent="0.25"/>
    <row r="16" spans="1:20" ht="26.25" customHeight="1" x14ac:dyDescent="0.2">
      <c r="B16" s="138" t="s">
        <v>110</v>
      </c>
      <c r="C16" s="122"/>
      <c r="D16" s="122" t="s">
        <v>136</v>
      </c>
      <c r="E16" s="122"/>
      <c r="F16" s="122"/>
      <c r="G16" s="122" t="s">
        <v>19</v>
      </c>
      <c r="H16" s="123"/>
      <c r="K16" s="138" t="s">
        <v>110</v>
      </c>
      <c r="L16" s="122"/>
      <c r="M16" s="122" t="s">
        <v>136</v>
      </c>
      <c r="N16" s="122"/>
      <c r="O16" s="122"/>
      <c r="P16" s="122" t="s">
        <v>19</v>
      </c>
      <c r="Q16" s="123"/>
    </row>
    <row r="17" spans="1:17" ht="26.25" customHeight="1" thickBot="1" x14ac:dyDescent="0.25">
      <c r="A17" s="21"/>
      <c r="B17" s="213"/>
      <c r="C17" s="214"/>
      <c r="D17" s="215" t="str">
        <f>IF(B17="","",様式1!$C$5)</f>
        <v/>
      </c>
      <c r="E17" s="216" t="str">
        <f>IF(D17="","",様式1!$C$5)</f>
        <v/>
      </c>
      <c r="F17" s="217" t="str">
        <f>IF(E17="","",様式1!$C$5)</f>
        <v/>
      </c>
      <c r="G17" s="118"/>
      <c r="H17" s="119"/>
      <c r="K17" s="213"/>
      <c r="L17" s="214"/>
      <c r="M17" s="215" t="str">
        <f>IF(K17="","",様式1!$C$5)</f>
        <v/>
      </c>
      <c r="N17" s="216" t="str">
        <f>IF(M17="","",様式1!$C$5)</f>
        <v/>
      </c>
      <c r="O17" s="217" t="str">
        <f>IF(N17="","",様式1!$C$5)</f>
        <v/>
      </c>
      <c r="P17" s="118"/>
      <c r="Q17" s="119"/>
    </row>
    <row r="18" spans="1:17" ht="26.25" customHeight="1" thickBot="1" x14ac:dyDescent="0.25">
      <c r="A18" s="21"/>
      <c r="B18" s="23" t="s">
        <v>114</v>
      </c>
      <c r="C18" s="208" t="s">
        <v>16</v>
      </c>
      <c r="D18" s="208"/>
      <c r="E18" s="208"/>
      <c r="F18" s="25" t="s">
        <v>18</v>
      </c>
      <c r="G18" s="208" t="s">
        <v>22</v>
      </c>
      <c r="H18" s="209"/>
      <c r="K18" s="23" t="s">
        <v>114</v>
      </c>
      <c r="L18" s="208" t="s">
        <v>16</v>
      </c>
      <c r="M18" s="208"/>
      <c r="N18" s="208"/>
      <c r="O18" s="25" t="s">
        <v>18</v>
      </c>
      <c r="P18" s="208" t="s">
        <v>22</v>
      </c>
      <c r="Q18" s="209"/>
    </row>
    <row r="19" spans="1:17" ht="26.25" customHeight="1" x14ac:dyDescent="0.2">
      <c r="A19" s="21"/>
      <c r="B19" s="104"/>
      <c r="C19" s="210"/>
      <c r="D19" s="210"/>
      <c r="E19" s="210"/>
      <c r="F19" s="105"/>
      <c r="G19" s="211"/>
      <c r="H19" s="212"/>
      <c r="K19" s="104"/>
      <c r="L19" s="210"/>
      <c r="M19" s="210"/>
      <c r="N19" s="210"/>
      <c r="O19" s="105"/>
      <c r="P19" s="211"/>
      <c r="Q19" s="212"/>
    </row>
    <row r="20" spans="1:17" ht="26.25" customHeight="1" x14ac:dyDescent="0.2">
      <c r="A20" s="21"/>
      <c r="B20" s="106"/>
      <c r="C20" s="201"/>
      <c r="D20" s="201"/>
      <c r="E20" s="201"/>
      <c r="F20" s="107"/>
      <c r="G20" s="202"/>
      <c r="H20" s="203"/>
      <c r="K20" s="106"/>
      <c r="L20" s="201"/>
      <c r="M20" s="201"/>
      <c r="N20" s="201"/>
      <c r="O20" s="107"/>
      <c r="P20" s="202"/>
      <c r="Q20" s="203"/>
    </row>
    <row r="21" spans="1:17" ht="26.25" customHeight="1" x14ac:dyDescent="0.2">
      <c r="A21" s="21"/>
      <c r="B21" s="106"/>
      <c r="C21" s="201"/>
      <c r="D21" s="201"/>
      <c r="E21" s="201"/>
      <c r="F21" s="107"/>
      <c r="G21" s="202"/>
      <c r="H21" s="203"/>
      <c r="K21" s="106"/>
      <c r="L21" s="201"/>
      <c r="M21" s="201"/>
      <c r="N21" s="201"/>
      <c r="O21" s="107"/>
      <c r="P21" s="202"/>
      <c r="Q21" s="203"/>
    </row>
    <row r="22" spans="1:17" ht="26.25" customHeight="1" x14ac:dyDescent="0.2">
      <c r="A22" s="21"/>
      <c r="B22" s="106"/>
      <c r="C22" s="201"/>
      <c r="D22" s="201"/>
      <c r="E22" s="201"/>
      <c r="F22" s="107"/>
      <c r="G22" s="202"/>
      <c r="H22" s="203"/>
      <c r="K22" s="106"/>
      <c r="L22" s="201"/>
      <c r="M22" s="201"/>
      <c r="N22" s="201"/>
      <c r="O22" s="107"/>
      <c r="P22" s="202"/>
      <c r="Q22" s="203"/>
    </row>
    <row r="23" spans="1:17" ht="26.25" customHeight="1" x14ac:dyDescent="0.2">
      <c r="A23" s="21"/>
      <c r="B23" s="106"/>
      <c r="C23" s="201"/>
      <c r="D23" s="201"/>
      <c r="E23" s="201"/>
      <c r="F23" s="107"/>
      <c r="G23" s="202"/>
      <c r="H23" s="203"/>
      <c r="K23" s="106"/>
      <c r="L23" s="201"/>
      <c r="M23" s="201"/>
      <c r="N23" s="201"/>
      <c r="O23" s="107"/>
      <c r="P23" s="202"/>
      <c r="Q23" s="203"/>
    </row>
    <row r="24" spans="1:17" ht="26.25" customHeight="1" thickBot="1" x14ac:dyDescent="0.25">
      <c r="B24" s="108"/>
      <c r="C24" s="207"/>
      <c r="D24" s="207"/>
      <c r="E24" s="207"/>
      <c r="F24" s="109"/>
      <c r="G24" s="199"/>
      <c r="H24" s="200"/>
      <c r="K24" s="108"/>
      <c r="L24" s="207"/>
      <c r="M24" s="207"/>
      <c r="N24" s="207"/>
      <c r="O24" s="109"/>
      <c r="P24" s="199"/>
      <c r="Q24" s="200"/>
    </row>
    <row r="25" spans="1:17" ht="26.25" customHeight="1" thickBot="1" x14ac:dyDescent="0.25"/>
    <row r="26" spans="1:17" ht="26.25" customHeight="1" x14ac:dyDescent="0.2">
      <c r="B26" s="138" t="s">
        <v>110</v>
      </c>
      <c r="C26" s="122"/>
      <c r="D26" s="122" t="s">
        <v>136</v>
      </c>
      <c r="E26" s="122"/>
      <c r="F26" s="122"/>
      <c r="G26" s="122" t="s">
        <v>19</v>
      </c>
      <c r="H26" s="123"/>
      <c r="K26" s="138" t="s">
        <v>110</v>
      </c>
      <c r="L26" s="122"/>
      <c r="M26" s="122" t="s">
        <v>136</v>
      </c>
      <c r="N26" s="122"/>
      <c r="O26" s="122"/>
      <c r="P26" s="122" t="s">
        <v>19</v>
      </c>
      <c r="Q26" s="123"/>
    </row>
    <row r="27" spans="1:17" ht="26.25" customHeight="1" thickBot="1" x14ac:dyDescent="0.25">
      <c r="A27" s="21"/>
      <c r="B27" s="213"/>
      <c r="C27" s="214"/>
      <c r="D27" s="215" t="str">
        <f>IF(B27="","",様式1!$C$5)</f>
        <v/>
      </c>
      <c r="E27" s="216" t="str">
        <f>IF(D27="","",様式1!$C$5)</f>
        <v/>
      </c>
      <c r="F27" s="217" t="str">
        <f>IF(E27="","",様式1!$C$5)</f>
        <v/>
      </c>
      <c r="G27" s="118"/>
      <c r="H27" s="119"/>
      <c r="K27" s="213"/>
      <c r="L27" s="214"/>
      <c r="M27" s="215" t="str">
        <f>IF(K27="","",様式1!$C$5)</f>
        <v/>
      </c>
      <c r="N27" s="216" t="str">
        <f>IF(M27="","",様式1!$C$5)</f>
        <v/>
      </c>
      <c r="O27" s="217" t="str">
        <f>IF(N27="","",様式1!$C$5)</f>
        <v/>
      </c>
      <c r="P27" s="118"/>
      <c r="Q27" s="119"/>
    </row>
    <row r="28" spans="1:17" ht="26.25" customHeight="1" thickBot="1" x14ac:dyDescent="0.25">
      <c r="A28" s="21"/>
      <c r="B28" s="23" t="s">
        <v>114</v>
      </c>
      <c r="C28" s="208" t="s">
        <v>16</v>
      </c>
      <c r="D28" s="208"/>
      <c r="E28" s="208"/>
      <c r="F28" s="25" t="s">
        <v>18</v>
      </c>
      <c r="G28" s="208" t="s">
        <v>22</v>
      </c>
      <c r="H28" s="209"/>
      <c r="K28" s="23" t="s">
        <v>114</v>
      </c>
      <c r="L28" s="208" t="s">
        <v>16</v>
      </c>
      <c r="M28" s="208"/>
      <c r="N28" s="208"/>
      <c r="O28" s="25" t="s">
        <v>18</v>
      </c>
      <c r="P28" s="208" t="s">
        <v>22</v>
      </c>
      <c r="Q28" s="209"/>
    </row>
    <row r="29" spans="1:17" ht="26.25" customHeight="1" x14ac:dyDescent="0.2">
      <c r="A29" s="21"/>
      <c r="B29" s="104"/>
      <c r="C29" s="210"/>
      <c r="D29" s="210"/>
      <c r="E29" s="210"/>
      <c r="F29" s="105"/>
      <c r="G29" s="211"/>
      <c r="H29" s="212"/>
      <c r="K29" s="104"/>
      <c r="L29" s="210"/>
      <c r="M29" s="210"/>
      <c r="N29" s="210"/>
      <c r="O29" s="105"/>
      <c r="P29" s="211"/>
      <c r="Q29" s="212"/>
    </row>
    <row r="30" spans="1:17" ht="26.25" customHeight="1" x14ac:dyDescent="0.2">
      <c r="A30" s="21"/>
      <c r="B30" s="106"/>
      <c r="C30" s="201"/>
      <c r="D30" s="201"/>
      <c r="E30" s="201"/>
      <c r="F30" s="107"/>
      <c r="G30" s="202"/>
      <c r="H30" s="203"/>
      <c r="K30" s="106"/>
      <c r="L30" s="201"/>
      <c r="M30" s="201"/>
      <c r="N30" s="201"/>
      <c r="O30" s="107"/>
      <c r="P30" s="202"/>
      <c r="Q30" s="203"/>
    </row>
    <row r="31" spans="1:17" ht="26.25" customHeight="1" x14ac:dyDescent="0.2">
      <c r="A31" s="21"/>
      <c r="B31" s="106"/>
      <c r="C31" s="201"/>
      <c r="D31" s="201"/>
      <c r="E31" s="201"/>
      <c r="F31" s="107"/>
      <c r="G31" s="202"/>
      <c r="H31" s="203"/>
      <c r="K31" s="106"/>
      <c r="L31" s="201"/>
      <c r="M31" s="201"/>
      <c r="N31" s="201"/>
      <c r="O31" s="107"/>
      <c r="P31" s="202"/>
      <c r="Q31" s="203"/>
    </row>
    <row r="32" spans="1:17" ht="26.25" customHeight="1" x14ac:dyDescent="0.2">
      <c r="A32" s="21"/>
      <c r="B32" s="106"/>
      <c r="C32" s="201"/>
      <c r="D32" s="201"/>
      <c r="E32" s="201"/>
      <c r="F32" s="107"/>
      <c r="G32" s="202"/>
      <c r="H32" s="203"/>
      <c r="K32" s="106"/>
      <c r="L32" s="201"/>
      <c r="M32" s="201"/>
      <c r="N32" s="201"/>
      <c r="O32" s="107"/>
      <c r="P32" s="202"/>
      <c r="Q32" s="203"/>
    </row>
    <row r="33" spans="1:17" ht="26.25" customHeight="1" x14ac:dyDescent="0.2">
      <c r="A33" s="21"/>
      <c r="B33" s="106"/>
      <c r="C33" s="201"/>
      <c r="D33" s="201"/>
      <c r="E33" s="201"/>
      <c r="F33" s="107"/>
      <c r="G33" s="202"/>
      <c r="H33" s="203"/>
      <c r="K33" s="106"/>
      <c r="L33" s="201"/>
      <c r="M33" s="201"/>
      <c r="N33" s="201"/>
      <c r="O33" s="107"/>
      <c r="P33" s="202"/>
      <c r="Q33" s="203"/>
    </row>
    <row r="34" spans="1:17" ht="26.25" customHeight="1" thickBot="1" x14ac:dyDescent="0.25">
      <c r="B34" s="108"/>
      <c r="C34" s="207"/>
      <c r="D34" s="207"/>
      <c r="E34" s="207"/>
      <c r="F34" s="109"/>
      <c r="G34" s="199"/>
      <c r="H34" s="200"/>
      <c r="K34" s="108"/>
      <c r="L34" s="207"/>
      <c r="M34" s="207"/>
      <c r="N34" s="207"/>
      <c r="O34" s="109"/>
      <c r="P34" s="199"/>
      <c r="Q34" s="200"/>
    </row>
    <row r="35" spans="1:17" ht="22.5" customHeight="1" x14ac:dyDescent="0.2"/>
  </sheetData>
  <sheetProtection algorithmName="SHA-512" hashValue="WDwvf+NPilx8jD2jvaaDyZP8z8Pf9/cq4EiDsklLRQMy6M+UmE/0sAR5mF+YfCqKW5Ji5FHxjPg9e1pbTMQ/jQ==" saltValue="gNkgrA8htDRD1MZmGRW3dg==" spinCount="100000" sheet="1" objects="1" scenarios="1"/>
  <mergeCells count="111">
    <mergeCell ref="L20:N20"/>
    <mergeCell ref="D10:L10"/>
    <mergeCell ref="C22:E22"/>
    <mergeCell ref="G22:H22"/>
    <mergeCell ref="C23:E23"/>
    <mergeCell ref="G23:H23"/>
    <mergeCell ref="C24:E24"/>
    <mergeCell ref="G24:H24"/>
    <mergeCell ref="B16:C16"/>
    <mergeCell ref="D16:F16"/>
    <mergeCell ref="G16:H16"/>
    <mergeCell ref="C21:E21"/>
    <mergeCell ref="G21:H21"/>
    <mergeCell ref="B17:C17"/>
    <mergeCell ref="D17:F17"/>
    <mergeCell ref="G17:H17"/>
    <mergeCell ref="C18:E18"/>
    <mergeCell ref="G18:H18"/>
    <mergeCell ref="C19:E19"/>
    <mergeCell ref="G19:H19"/>
    <mergeCell ref="C20:E20"/>
    <mergeCell ref="G20:H20"/>
    <mergeCell ref="P16:Q16"/>
    <mergeCell ref="K17:L17"/>
    <mergeCell ref="M17:O17"/>
    <mergeCell ref="P17:Q17"/>
    <mergeCell ref="L18:N18"/>
    <mergeCell ref="P18:Q18"/>
    <mergeCell ref="L19:N19"/>
    <mergeCell ref="P19:Q19"/>
    <mergeCell ref="D8:L8"/>
    <mergeCell ref="D9:L9"/>
    <mergeCell ref="K16:L16"/>
    <mergeCell ref="N3:O3"/>
    <mergeCell ref="P3:R3"/>
    <mergeCell ref="S3:T3"/>
    <mergeCell ref="N4:O4"/>
    <mergeCell ref="P4:R4"/>
    <mergeCell ref="S4:T4"/>
    <mergeCell ref="O5:Q5"/>
    <mergeCell ref="S5:T5"/>
    <mergeCell ref="O6:Q6"/>
    <mergeCell ref="S6:T6"/>
    <mergeCell ref="O7:Q7"/>
    <mergeCell ref="S7:T7"/>
    <mergeCell ref="O8:Q8"/>
    <mergeCell ref="S8:T8"/>
    <mergeCell ref="O9:Q9"/>
    <mergeCell ref="S9:T9"/>
    <mergeCell ref="O10:Q10"/>
    <mergeCell ref="S10:T10"/>
    <mergeCell ref="O11:Q11"/>
    <mergeCell ref="S11:T11"/>
    <mergeCell ref="B26:C26"/>
    <mergeCell ref="D26:F26"/>
    <mergeCell ref="G26:H26"/>
    <mergeCell ref="K26:L26"/>
    <mergeCell ref="M26:O26"/>
    <mergeCell ref="P26:Q26"/>
    <mergeCell ref="D11:L11"/>
    <mergeCell ref="D12:L12"/>
    <mergeCell ref="B27:C27"/>
    <mergeCell ref="D27:F27"/>
    <mergeCell ref="G27:H27"/>
    <mergeCell ref="K27:L27"/>
    <mergeCell ref="M27:O27"/>
    <mergeCell ref="P27:Q27"/>
    <mergeCell ref="P20:Q20"/>
    <mergeCell ref="L21:N21"/>
    <mergeCell ref="P21:Q21"/>
    <mergeCell ref="L22:N22"/>
    <mergeCell ref="P22:Q22"/>
    <mergeCell ref="L23:N23"/>
    <mergeCell ref="P23:Q23"/>
    <mergeCell ref="L24:N24"/>
    <mergeCell ref="P24:Q24"/>
    <mergeCell ref="M16:O16"/>
    <mergeCell ref="L33:N33"/>
    <mergeCell ref="P33:Q33"/>
    <mergeCell ref="C30:E30"/>
    <mergeCell ref="G30:H30"/>
    <mergeCell ref="L30:N30"/>
    <mergeCell ref="P30:Q30"/>
    <mergeCell ref="C31:E31"/>
    <mergeCell ref="G31:H31"/>
    <mergeCell ref="L31:N31"/>
    <mergeCell ref="P31:Q31"/>
    <mergeCell ref="P34:Q34"/>
    <mergeCell ref="C32:E32"/>
    <mergeCell ref="G32:H32"/>
    <mergeCell ref="L32:N32"/>
    <mergeCell ref="P32:Q32"/>
    <mergeCell ref="C33:E33"/>
    <mergeCell ref="G33:H33"/>
    <mergeCell ref="D2:L2"/>
    <mergeCell ref="D3:L3"/>
    <mergeCell ref="D4:L4"/>
    <mergeCell ref="D5:L5"/>
    <mergeCell ref="D6:L6"/>
    <mergeCell ref="D7:M7"/>
    <mergeCell ref="C34:E34"/>
    <mergeCell ref="G34:H34"/>
    <mergeCell ref="L34:N34"/>
    <mergeCell ref="C28:E28"/>
    <mergeCell ref="G28:H28"/>
    <mergeCell ref="L28:N28"/>
    <mergeCell ref="P28:Q28"/>
    <mergeCell ref="C29:E29"/>
    <mergeCell ref="G29:H29"/>
    <mergeCell ref="L29:N29"/>
    <mergeCell ref="P29:Q2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Header>&amp;C第64回尼崎市陸上競技対抗選手権大会　リレー申し込み票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様式1</vt:lpstr>
      <vt:lpstr>個人申込票</vt:lpstr>
      <vt:lpstr>ﾘﾚｰ申込票</vt:lpstr>
      <vt:lpstr>ﾘﾚｰ申込票!Print_Area</vt:lpstr>
      <vt:lpstr>個人申込票!Print_Area</vt:lpstr>
      <vt:lpstr>様式1!Print_Area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尼崎市陸上競技協会情報委員会</dc:creator>
  <cp:lastModifiedBy>攻一郎 原口</cp:lastModifiedBy>
  <cp:lastPrinted>2024-09-11T14:14:37Z</cp:lastPrinted>
  <dcterms:created xsi:type="dcterms:W3CDTF">2008-04-12T07:26:50Z</dcterms:created>
  <dcterms:modified xsi:type="dcterms:W3CDTF">2025-09-29T11:37:06Z</dcterms:modified>
</cp:coreProperties>
</file>