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500" activeTab="3"/>
  </bookViews>
  <sheets>
    <sheet name="2021要項" sheetId="1" r:id="rId1"/>
    <sheet name="マニュアル" sheetId="2" r:id="rId2"/>
    <sheet name="様式1" sheetId="3" r:id="rId3"/>
    <sheet name="申込票" sheetId="4" r:id="rId4"/>
  </sheets>
  <definedNames>
    <definedName name="_xlnm.Print_Area" localSheetId="0">'2021要項'!$A$1:$K$52</definedName>
    <definedName name="_xlnm.Print_Area" localSheetId="1">'マニュアル'!$A$1:$I$55</definedName>
    <definedName name="_xlnm.Print_Area" localSheetId="3">'申込票'!$A$1:$K$94</definedName>
    <definedName name="_xlnm.Print_Area" localSheetId="2">'様式1'!$A$1:$F$48</definedName>
    <definedName name="_xlnm.Print_Titles" localSheetId="3">'申込票'!$2:$2</definedName>
  </definedNames>
  <calcPr fullCalcOnLoad="1"/>
</workbook>
</file>

<file path=xl/sharedStrings.xml><?xml version="1.0" encoding="utf-8"?>
<sst xmlns="http://schemas.openxmlformats.org/spreadsheetml/2006/main" count="243" uniqueCount="187">
  <si>
    <t>団体名</t>
  </si>
  <si>
    <t>申込責任者</t>
  </si>
  <si>
    <t>連絡先</t>
  </si>
  <si>
    <t>〒</t>
  </si>
  <si>
    <t>住所</t>
  </si>
  <si>
    <t>電話番号</t>
  </si>
  <si>
    <t>申込料</t>
  </si>
  <si>
    <t>個人種目</t>
  </si>
  <si>
    <t>リレー種目</t>
  </si>
  <si>
    <t>人(ﾁｰﾑ)数</t>
  </si>
  <si>
    <t>合計</t>
  </si>
  <si>
    <t>計</t>
  </si>
  <si>
    <t>申込一覧表(様式１）</t>
  </si>
  <si>
    <t>氏名</t>
  </si>
  <si>
    <t>所属名</t>
  </si>
  <si>
    <t>学年</t>
  </si>
  <si>
    <t>姓</t>
  </si>
  <si>
    <t>記録</t>
  </si>
  <si>
    <t>種目名</t>
  </si>
  <si>
    <t>種目№</t>
  </si>
  <si>
    <t>走高跳</t>
  </si>
  <si>
    <t>砲丸投</t>
  </si>
  <si>
    <t>記録記入例</t>
  </si>
  <si>
    <t>記録記入上の注意事項</t>
  </si>
  <si>
    <t>手動でも後ろに｢0｣をつけて4桁で記入</t>
  </si>
  <si>
    <t>手動でも後ろに｢0｣をつけて5桁で記入</t>
  </si>
  <si>
    <t>手動でも後ろに｢0｣をつけて5～6桁で記入</t>
  </si>
  <si>
    <t>手動でも後ろに｢0｣をつけて4桁で記入</t>
  </si>
  <si>
    <t>3桁で記入</t>
  </si>
  <si>
    <t>3～4桁で記入</t>
  </si>
  <si>
    <t>4桁で記入</t>
  </si>
  <si>
    <t>記入例</t>
  </si>
  <si>
    <t>尼崎　太郎</t>
  </si>
  <si>
    <t>陸上　花子</t>
  </si>
  <si>
    <t>尼崎□□大</t>
  </si>
  <si>
    <t>携帯or自宅電話№</t>
  </si>
  <si>
    <t>単価（円）</t>
  </si>
  <si>
    <t>4（院生はM1など）</t>
  </si>
  <si>
    <t>ﾘﾚｰ申込票</t>
  </si>
  <si>
    <t>6-101</t>
  </si>
  <si>
    <t>№</t>
  </si>
  <si>
    <t>各種目申込み人数</t>
  </si>
  <si>
    <t>種目</t>
  </si>
  <si>
    <t>申込み人数</t>
  </si>
  <si>
    <t>男子</t>
  </si>
  <si>
    <t>１００ｍ</t>
  </si>
  <si>
    <t>４００ｍ</t>
  </si>
  <si>
    <t>８００ｍ</t>
  </si>
  <si>
    <t>１５００ｍ</t>
  </si>
  <si>
    <t>５０００ｍ</t>
  </si>
  <si>
    <t>１１０ｍＨ</t>
  </si>
  <si>
    <t>棒高跳</t>
  </si>
  <si>
    <t>走幅跳</t>
  </si>
  <si>
    <t>円盤投</t>
  </si>
  <si>
    <t>やり投</t>
  </si>
  <si>
    <t>女子</t>
  </si>
  <si>
    <t>３０００ｍ</t>
  </si>
  <si>
    <t>１００ｍＨ</t>
  </si>
  <si>
    <t>砲丸投(6㎏)</t>
  </si>
  <si>
    <t>円盤投(1.75㎏)</t>
  </si>
  <si>
    <t>三段跳</t>
  </si>
  <si>
    <t>砲丸投(4㎏)</t>
  </si>
  <si>
    <t>円盤投(1㎏)</t>
  </si>
  <si>
    <t>4×100mR</t>
  </si>
  <si>
    <t>所属陸協</t>
  </si>
  <si>
    <t>尼崎市陸協</t>
  </si>
  <si>
    <t>出身高校</t>
  </si>
  <si>
    <t>阪神高校</t>
  </si>
  <si>
    <t>西宮市陸協</t>
  </si>
  <si>
    <t>男＝1
女＝2</t>
  </si>
  <si>
    <t>一般登録者は、登録郡市の
陸協名を記入</t>
  </si>
  <si>
    <t>西宮○○ク</t>
  </si>
  <si>
    <t>4×100mR</t>
  </si>
  <si>
    <t>手動でも後ろに｢0｣をつけて4桁で記入</t>
  </si>
  <si>
    <t>できるだけ2名以上のご協力をお願いします。</t>
  </si>
  <si>
    <t>推薦審判員</t>
  </si>
  <si>
    <t>性</t>
  </si>
  <si>
    <t>男子</t>
  </si>
  <si>
    <t>延べ数</t>
  </si>
  <si>
    <t>手動でも後ろに｢0｣をつけて6桁で記入</t>
  </si>
  <si>
    <t>送信する際は、件名に［団体名］（個人の場合は［出場者名］）をご記入ください。</t>
  </si>
  <si>
    <t>大会当日は、申込シートをプリントアウトして持参してください。</t>
  </si>
  <si>
    <t>※当日のトラブル防止の為にご協力お願い致します。</t>
  </si>
  <si>
    <t>申込
期日</t>
  </si>
  <si>
    <t>申込
先</t>
  </si>
  <si>
    <t>①所属名</t>
  </si>
  <si>
    <t>②申込責任者</t>
  </si>
  <si>
    <t>③申込責任者連絡先（携帯電話等）</t>
  </si>
  <si>
    <t>（１）</t>
  </si>
  <si>
    <t>(注)１</t>
  </si>
  <si>
    <t>(注)２</t>
  </si>
  <si>
    <t>（２）</t>
  </si>
  <si>
    <t>(注)３</t>
  </si>
  <si>
    <t>申込みファイルを添付して、下記申込み先へ送信してください。</t>
  </si>
  <si>
    <t>ファイル名は［団体名］（個人の場合は［出場者名］）にしてください。</t>
  </si>
  <si>
    <t>５．種　　目　　（男子の部）　１２種目</t>
  </si>
  <si>
    <t>100m、400m、1500m、5000m、110mH、4×100mR、走高跳、棒高跳、走幅跳　</t>
  </si>
  <si>
    <t xml:space="preserve">                （女子の部）　１２種目</t>
  </si>
  <si>
    <t>100m、400m、800m、3000m、100mH、4×100mR、走高跳、走幅跳、</t>
  </si>
  <si>
    <t>４．場　　所　　ベイコム陸上競技場（尼崎市記念公園陸上競技場　　尼崎市西長洲町1-4-1）</t>
  </si>
  <si>
    <t>　　　（２）兵庫県高体連陸上競技部阪神支部及び三田市加盟校生徒。</t>
  </si>
  <si>
    <t>　　　（３）兵庫県中体連陸上競技部阪神支部及び三田市加盟校生徒。</t>
  </si>
  <si>
    <t>　　　（４）阪神地区・三田市内にある大学の関西学生陸上競技連盟登録者。</t>
  </si>
  <si>
    <t>申込先アドレス：</t>
  </si>
  <si>
    <t>様式１と申込票の黄色い色掛け部分の該当箇所に必要事項をご記入ください。</t>
  </si>
  <si>
    <t>様式１</t>
  </si>
  <si>
    <t>団体名・申込責任者・連絡先に直接入力してください。</t>
  </si>
  <si>
    <t>個人種目の申込人数とリレー種目の申込チーム数を直接入力してください。</t>
  </si>
  <si>
    <t>推薦審判員の氏名と、希望審判種別を直接入力してください。</t>
  </si>
  <si>
    <t>（３）</t>
  </si>
  <si>
    <t>申込票</t>
  </si>
  <si>
    <t>中体連は「－中」、高体連は「－高」、学連は「－大」、高専は「－高専」をつけること。</t>
  </si>
  <si>
    <t>中体連登録者は、学校番号と個人番号の間に「-」を入れる。　　(例)　100-01</t>
  </si>
  <si>
    <t>学連登録者は、地区番号と個人番号の間に「-」を入れる。　　 　(例)　6-1001</t>
  </si>
  <si>
    <t>学連登録者は、出身高校名を記入すること。</t>
  </si>
  <si>
    <t>一般登録者は、登録郡市陸協名を記入すること。</t>
  </si>
  <si>
    <t>登録ﾅﾝﾊﾞｰ</t>
  </si>
  <si>
    <t>半角数字
で入力</t>
  </si>
  <si>
    <t>姓と名の間は
全角スペース1字</t>
  </si>
  <si>
    <t>中体連・
高体連・
学連登録者は必ず入力</t>
  </si>
  <si>
    <t>学連登録者は
出身高校名
を記入</t>
  </si>
  <si>
    <t>半角数字
で記入</t>
  </si>
  <si>
    <t>右の表を参照してください</t>
  </si>
  <si>
    <t>種目№を
半角数字で記入</t>
  </si>
  <si>
    <t>④エクセルファイルの添付（ファイル名は上記参照）</t>
  </si>
  <si>
    <t>(注)４</t>
  </si>
  <si>
    <t>性別番号、登録ナンバー、氏名、所属名、学年の欄に直接入力してください。</t>
  </si>
  <si>
    <t>性別番号・登録ナンバー・学年は、すべて半角数字で記入すること。</t>
  </si>
  <si>
    <t>種目№と申込記録を入力してください。</t>
  </si>
  <si>
    <t>種目№・申込記録は、申込票右の一覧表を参照し、すべて半角数字で記入すること。</t>
  </si>
  <si>
    <t>送信
内容</t>
  </si>
  <si>
    <t>　　　　　　　　（２）インターネット環境がない方については、郵送での申込も受け付けます。</t>
  </si>
  <si>
    <t xml:space="preserve">                （４）申込における個人情報は、本大会以外では使用せずに厳重に保管します。</t>
  </si>
  <si>
    <t>　　　　　　　　（６）競技中に発生した怪我等については、主催者側で応急処置はとりますが、以後の責任</t>
  </si>
  <si>
    <t>　　　　　　　　（７）申込に伴う選手の個人情報は、今大会の目的以外に使用することはありません。</t>
  </si>
  <si>
    <t>（２）</t>
  </si>
  <si>
    <t>申込シートの記入方法（必読）</t>
  </si>
  <si>
    <t>所属名は、陸連登録の略称名とする。</t>
  </si>
  <si>
    <t>個人種目の参加料は、１人につき７００円であり、１種目につきではありません。</t>
  </si>
  <si>
    <t>中学・高校の団体は、帯同審判員が必要です。</t>
  </si>
  <si>
    <t>公認審判員の資格がない方でも、可能な部署はあります。</t>
  </si>
  <si>
    <t>全種目数、リレー申込数、料金を確認してから、メールの送信をしてください。</t>
  </si>
  <si>
    <t>走高跳</t>
  </si>
  <si>
    <t>棒高跳</t>
  </si>
  <si>
    <t>大会運営上、必ず１名以上の協力をお願いします（各団体２名以上が望ましい）。</t>
  </si>
  <si>
    <t>砲丸投（6kg）、円盤投（1.75kg）、やり投</t>
  </si>
  <si>
    <t>　　　　　　　　　　  及び阪神地区もしくは三田市内の高等学校出身の学生陸上競技連盟登録者。</t>
  </si>
  <si>
    <t>尼崎市陸上競技協会ＨＰ　http://www.haaa.jp/～ama/</t>
  </si>
  <si>
    <t>※ﾒｰﾙ申込ｴﾝﾄﾘｰｼｰﾄは、上記HPからﾀﾞｳﾝﾛｰﾄﾞしてください。</t>
  </si>
  <si>
    <t xml:space="preserve">                （２）スパイクのピンは９ｍｍ以下の全天候用のものを使用すること。</t>
  </si>
  <si>
    <t xml:space="preserve">　　　　　　　　　　　は負いません。       　　                        </t>
  </si>
  <si>
    <t>　　　　　　　　　　　ただし、結果が新聞やＨＰ等に記載されることがあります。</t>
  </si>
  <si>
    <t>　　　　　　　　（８）当日午前７時現在、兵庫県南東部・阪神・尼崎に特別警報および大雨・暴風・洪水警報</t>
  </si>
  <si>
    <t>　　　　　　　　　　　発令の場合は中止します。</t>
  </si>
  <si>
    <t>審判希望部署</t>
  </si>
  <si>
    <r>
      <t>第4</t>
    </r>
    <r>
      <rPr>
        <sz val="16"/>
        <color indexed="8"/>
        <rFont val="BIZ UD明朝 Medium"/>
        <family val="1"/>
      </rPr>
      <t>9</t>
    </r>
    <r>
      <rPr>
        <sz val="16"/>
        <color indexed="8"/>
        <rFont val="BIZ UD明朝 Medium"/>
        <family val="1"/>
      </rPr>
      <t>回　阪神陸上競技選手権大会　要項</t>
    </r>
  </si>
  <si>
    <r>
      <t>三段跳</t>
    </r>
    <r>
      <rPr>
        <sz val="9"/>
        <color indexed="8"/>
        <rFont val="BIZ UD明朝 Medium"/>
        <family val="1"/>
      </rPr>
      <t>（踏み切り板は９ｍとする）</t>
    </r>
    <r>
      <rPr>
        <sz val="10.5"/>
        <color indexed="8"/>
        <rFont val="BIZ UD明朝 Medium"/>
        <family val="1"/>
      </rPr>
      <t>、砲丸投（4kg）、円盤投（1kg）、やり投</t>
    </r>
  </si>
  <si>
    <r>
      <t xml:space="preserve">      </t>
    </r>
    <r>
      <rPr>
        <u val="double"/>
        <sz val="10.5"/>
        <color indexed="8"/>
        <rFont val="BIZ UD明朝 Medium"/>
        <family val="1"/>
      </rPr>
      <t>※阪神地区・三田市内居住者でも(１)から(４)のいずれかを満たしていない者は出場できません。</t>
    </r>
  </si>
  <si>
    <r>
      <t>８．申 込 料　　個人種目　</t>
    </r>
    <r>
      <rPr>
        <u val="single"/>
        <sz val="10.5"/>
        <color indexed="8"/>
        <rFont val="BIZ UD明朝 Medium"/>
        <family val="1"/>
      </rPr>
      <t>１人　７００円</t>
    </r>
    <r>
      <rPr>
        <sz val="10.5"/>
        <color indexed="8"/>
        <rFont val="BIZ UD明朝 Medium"/>
        <family val="1"/>
      </rPr>
      <t>　　　リレー種目　</t>
    </r>
    <r>
      <rPr>
        <u val="single"/>
        <sz val="10.5"/>
        <color indexed="8"/>
        <rFont val="BIZ UD明朝 Medium"/>
        <family val="1"/>
      </rPr>
      <t>１チーム　１，０００円</t>
    </r>
  </si>
  <si>
    <r>
      <t>＊</t>
    </r>
    <r>
      <rPr>
        <u val="single"/>
        <sz val="10.5"/>
        <color indexed="8"/>
        <rFont val="BIZ UD明朝 Medium"/>
        <family val="1"/>
      </rPr>
      <t>申込料は、当日支払いとします。</t>
    </r>
  </si>
  <si>
    <r>
      <t>９．申込方法 　</t>
    </r>
    <r>
      <rPr>
        <sz val="10.5"/>
        <color indexed="30"/>
        <rFont val="BIZ UD明朝 Medium"/>
        <family val="1"/>
      </rPr>
      <t xml:space="preserve"> （１）</t>
    </r>
    <r>
      <rPr>
        <u val="single"/>
        <sz val="10.5"/>
        <color indexed="30"/>
        <rFont val="BIZ UD明朝 Medium"/>
        <family val="1"/>
      </rPr>
      <t>メール申込とする（メール申込用エントリーシートを使用すること）。</t>
    </r>
  </si>
  <si>
    <r>
      <t>　　　　　　　　　　　　　　　　　　　　</t>
    </r>
    <r>
      <rPr>
        <sz val="10.5"/>
        <color indexed="30"/>
        <rFont val="BIZ UD明朝 Medium"/>
        <family val="1"/>
      </rPr>
      <t>＊添付ファイル名は「所属名」とすること。</t>
    </r>
  </si>
  <si>
    <r>
      <t>　　　　　　　　（３）</t>
    </r>
    <r>
      <rPr>
        <u val="single"/>
        <sz val="10.5"/>
        <color indexed="8"/>
        <rFont val="BIZ UD明朝 Medium"/>
        <family val="1"/>
      </rPr>
      <t>参加団体については、必ず１名以上の役員協力をお願いします。</t>
    </r>
  </si>
  <si>
    <t>３．期　　日　　令和３（２０２１）年８月１日（日）　９：３０競技開始（雨天決行）</t>
  </si>
  <si>
    <r>
      <t>６．出場資格　　2021年度</t>
    </r>
    <r>
      <rPr>
        <u val="single"/>
        <sz val="10.5"/>
        <color indexed="8"/>
        <rFont val="BIZ UD明朝 Medium"/>
        <family val="1"/>
      </rPr>
      <t>兵庫陸上競技協会登録者</t>
    </r>
    <r>
      <rPr>
        <sz val="10.5"/>
        <color indexed="8"/>
        <rFont val="BIZ UD明朝 Medium"/>
        <family val="1"/>
      </rPr>
      <t>で、かつ</t>
    </r>
    <r>
      <rPr>
        <u val="single"/>
        <sz val="10.5"/>
        <color indexed="8"/>
        <rFont val="BIZ UD明朝 Medium"/>
        <family val="1"/>
      </rPr>
      <t>下記の条件のいずれかを満たす者</t>
    </r>
    <r>
      <rPr>
        <sz val="10.5"/>
        <color indexed="8"/>
        <rFont val="BIZ UD明朝 Medium"/>
        <family val="1"/>
      </rPr>
      <t>。</t>
    </r>
  </si>
  <si>
    <t>　　　（１）2021年度阪神６市１町・三田市陸上競技協会登録団体及び個人。</t>
  </si>
  <si>
    <t>１．主　　催　　阪神地区６市１町陸上競技協会、三田市陸上競技協会（当番地区　宝塚市）</t>
  </si>
  <si>
    <t>　　　　　　　【郵送の場合の申込先（宝塚市陸上競技協会）】</t>
  </si>
  <si>
    <t xml:space="preserve"> 兵庫県立宝塚東高等学校　　　龍野　宏樹  宛</t>
  </si>
  <si>
    <t>〒665-0871    宝塚市中山五月台1-12-1　　    TEL　0797-89-3751　</t>
  </si>
  <si>
    <r>
      <t xml:space="preserve"> 　　　　 　　　（３）申込期日　　</t>
    </r>
    <r>
      <rPr>
        <u val="single"/>
        <sz val="10.5"/>
        <color indexed="30"/>
        <rFont val="BIZ UD明朝 Medium"/>
        <family val="1"/>
      </rPr>
      <t>７月　１４日（水）必着</t>
    </r>
  </si>
  <si>
    <t>第４９回　阪神陸上競技選手権大会申込みシート</t>
  </si>
  <si>
    <t>第４9回　阪神陸上競技選手権　申込用紙</t>
  </si>
  <si>
    <t>令和３年７月１４日（水）　必着</t>
  </si>
  <si>
    <t>　　　　　　　　（９）新型コロナウイルス感染症の感染拡大防止のため、直前に中止となる場合もありますので、</t>
  </si>
  <si>
    <r>
      <t>　　　　　　　　　　</t>
    </r>
    <r>
      <rPr>
        <sz val="10.5"/>
        <rFont val="BIZ UD明朝 Medium"/>
        <family val="1"/>
      </rPr>
      <t>　あらかじめご了承ください。</t>
    </r>
  </si>
  <si>
    <t xml:space="preserve">                （５）競技日程は、７月２４日以降に、尼陸協ＨＰにアップします。</t>
  </si>
  <si>
    <t>tatsunoko08@yahoo.co.jp</t>
  </si>
  <si>
    <t xml:space="preserve">tatsunoko08@yahoo.co.jp
</t>
  </si>
  <si>
    <t>tatsunoko08@yahoo.co.jp</t>
  </si>
  <si>
    <t>２．主　　管    宝塚市陸上競技協会</t>
  </si>
  <si>
    <t>１０．ﾅﾝﾊﾞｰｶｰﾄﾞ　 2021年度登録により各自で用意すること。</t>
  </si>
  <si>
    <t>※申込用紙（様式1、2）が必要な方は、宝塚東高等学校、龍野にお問い合わせください。</t>
  </si>
  <si>
    <r>
      <t>１１．そ の 他　（１）</t>
    </r>
    <r>
      <rPr>
        <u val="single"/>
        <sz val="10.5"/>
        <color indexed="8"/>
        <rFont val="BIZ UD明朝 Medium"/>
        <family val="1"/>
      </rPr>
      <t>スタートはイングリッシュ・コマンドで行い、不正出発１回目失格とする。</t>
    </r>
  </si>
  <si>
    <t>７．出場制限　　１人１種目までとする。リレー種目は１団体２チームまでとする。</t>
  </si>
  <si>
    <t>※100mは予選・A決勝・B決勝を、400m,110mH(100mH)は、予選・決勝を実施する。</t>
  </si>
  <si>
    <t xml:space="preserve">  800m,1500m,3000m,5000mはタイムレース決勝とする。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</si>
</sst>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color indexed="10"/>
      <name val="ＭＳ Ｐゴシック"/>
      <family val="3"/>
    </font>
    <font>
      <b/>
      <i/>
      <sz val="11"/>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sz val="20"/>
      <color indexed="8"/>
      <name val="HGP創英角ﾎﾟｯﾌﾟ体"/>
      <family val="3"/>
    </font>
    <font>
      <sz val="11"/>
      <color indexed="8"/>
      <name val="HGP創英角ﾎﾟｯﾌﾟ体"/>
      <family val="3"/>
    </font>
    <font>
      <b/>
      <sz val="14"/>
      <color indexed="8"/>
      <name val="ＭＳ Ｐゴシック"/>
      <family val="3"/>
    </font>
    <font>
      <sz val="11"/>
      <color indexed="12"/>
      <name val="ＭＳ Ｐゴシック"/>
      <family val="3"/>
    </font>
    <font>
      <sz val="12"/>
      <color indexed="8"/>
      <name val="ＭＳ Ｐゴシック"/>
      <family val="3"/>
    </font>
    <font>
      <b/>
      <sz val="16"/>
      <color indexed="8"/>
      <name val="ＭＳ Ｐゴシック"/>
      <family val="3"/>
    </font>
    <font>
      <sz val="14"/>
      <color indexed="8"/>
      <name val="ＭＳ Ｐゴシック"/>
      <family val="3"/>
    </font>
    <font>
      <sz val="12"/>
      <color indexed="8"/>
      <name val="HGP創英角ﾎﾟｯﾌﾟ体"/>
      <family val="3"/>
    </font>
    <font>
      <b/>
      <sz val="12"/>
      <color indexed="8"/>
      <name val="ＭＳ Ｐゴシック"/>
      <family val="3"/>
    </font>
    <font>
      <sz val="14"/>
      <color indexed="8"/>
      <name val="HGP創英角ﾎﾟｯﾌﾟ体"/>
      <family val="3"/>
    </font>
    <font>
      <sz val="14"/>
      <color indexed="8"/>
      <name val="ＤＨＰ特太ゴシック体"/>
      <family val="3"/>
    </font>
    <font>
      <b/>
      <u val="single"/>
      <sz val="12"/>
      <color indexed="12"/>
      <name val="ＭＳ Ｐゴシック"/>
      <family val="3"/>
    </font>
    <font>
      <b/>
      <sz val="11"/>
      <color indexed="10"/>
      <name val="ＭＳ Ｐゴシック"/>
      <family val="3"/>
    </font>
    <font>
      <b/>
      <u val="single"/>
      <sz val="14"/>
      <color indexed="12"/>
      <name val="ＭＳ Ｐゴシック"/>
      <family val="3"/>
    </font>
    <font>
      <b/>
      <sz val="11"/>
      <name val="ＭＳ Ｐゴシック"/>
      <family val="3"/>
    </font>
    <font>
      <b/>
      <sz val="12"/>
      <name val="ＭＳ Ｐゴシック"/>
      <family val="3"/>
    </font>
    <font>
      <sz val="11"/>
      <name val="ＤＦ平成明朝体W7"/>
      <family val="3"/>
    </font>
    <font>
      <sz val="10.5"/>
      <name val="ＤＦ平成明朝体W7"/>
      <family val="3"/>
    </font>
    <font>
      <b/>
      <sz val="14"/>
      <name val="ＭＳ Ｐゴシック"/>
      <family val="3"/>
    </font>
    <font>
      <sz val="16"/>
      <color indexed="8"/>
      <name val="BIZ UD明朝 Medium"/>
      <family val="1"/>
    </font>
    <font>
      <sz val="10.5"/>
      <color indexed="8"/>
      <name val="BIZ UD明朝 Medium"/>
      <family val="1"/>
    </font>
    <font>
      <sz val="11"/>
      <name val="BIZ UD明朝 Medium"/>
      <family val="1"/>
    </font>
    <font>
      <sz val="9"/>
      <color indexed="8"/>
      <name val="BIZ UD明朝 Medium"/>
      <family val="1"/>
    </font>
    <font>
      <u val="single"/>
      <sz val="10.5"/>
      <color indexed="8"/>
      <name val="BIZ UD明朝 Medium"/>
      <family val="1"/>
    </font>
    <font>
      <u val="double"/>
      <sz val="10.5"/>
      <color indexed="8"/>
      <name val="BIZ UD明朝 Medium"/>
      <family val="1"/>
    </font>
    <font>
      <sz val="10.5"/>
      <color indexed="30"/>
      <name val="BIZ UD明朝 Medium"/>
      <family val="1"/>
    </font>
    <font>
      <u val="single"/>
      <sz val="10.5"/>
      <color indexed="30"/>
      <name val="BIZ UD明朝 Medium"/>
      <family val="1"/>
    </font>
    <font>
      <sz val="12"/>
      <color indexed="8"/>
      <name val="BIZ UD明朝 Medium"/>
      <family val="1"/>
    </font>
    <font>
      <sz val="11"/>
      <color indexed="8"/>
      <name val="BIZ UD明朝 Medium"/>
      <family val="1"/>
    </font>
    <font>
      <sz val="14"/>
      <color indexed="8"/>
      <name val="BIZ UD明朝 Medium"/>
      <family val="1"/>
    </font>
    <font>
      <sz val="10.5"/>
      <name val="BIZ UD明朝 Medium"/>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0.5"/>
      <color indexed="10"/>
      <name val="BIZ UD明朝 Medium"/>
      <family val="1"/>
    </font>
    <font>
      <sz val="11"/>
      <color indexed="30"/>
      <name val="BIZ UD明朝 Medium"/>
      <family val="1"/>
    </font>
    <font>
      <sz val="14"/>
      <color indexed="10"/>
      <name val="BIZ UD明朝 Medium"/>
      <family val="1"/>
    </font>
    <font>
      <b/>
      <sz val="14"/>
      <color indexed="18"/>
      <name val="ＭＳ Ｐゴシック"/>
      <family val="3"/>
    </font>
    <font>
      <b/>
      <sz val="18"/>
      <color indexed="10"/>
      <name val="ＤＦ平成明朝体W7"/>
      <family val="3"/>
    </font>
    <font>
      <b/>
      <sz val="18"/>
      <color indexed="10"/>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0.5"/>
      <color rgb="FFFF0000"/>
      <name val="BIZ UD明朝 Medium"/>
      <family val="1"/>
    </font>
    <font>
      <sz val="10.5"/>
      <color rgb="FF000000"/>
      <name val="BIZ UD明朝 Medium"/>
      <family val="1"/>
    </font>
    <font>
      <sz val="11"/>
      <color rgb="FF0070C0"/>
      <name val="BIZ UD明朝 Medium"/>
      <family val="1"/>
    </font>
    <font>
      <sz val="14"/>
      <color rgb="FFFF0000"/>
      <name val="BIZ UD明朝 Medium"/>
      <family val="1"/>
    </font>
    <font>
      <b/>
      <sz val="14"/>
      <color theme="3" tint="-0.24997000396251678"/>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medium"/>
      <top style="medium"/>
      <bottom style="thin"/>
    </border>
    <border>
      <left style="double"/>
      <right style="double"/>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medium"/>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double"/>
      <right style="double"/>
      <top style="thin"/>
      <bottom style="double"/>
    </border>
    <border>
      <left style="thin"/>
      <right style="medium"/>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border>
    <border>
      <left style="medium"/>
      <right>
        <color indexed="63"/>
      </right>
      <top style="medium"/>
      <bottom style="mediu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thin"/>
      <right/>
      <top style="thin"/>
      <bottom/>
    </border>
    <border>
      <left/>
      <right/>
      <top style="thin"/>
      <bottom/>
    </border>
    <border>
      <left style="thin"/>
      <right/>
      <top/>
      <bottom style="thin"/>
    </border>
    <border>
      <left>
        <color indexed="63"/>
      </left>
      <right>
        <color indexed="63"/>
      </right>
      <top>
        <color indexed="63"/>
      </top>
      <bottom style="thin"/>
    </border>
    <border>
      <left/>
      <right style="thin"/>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double"/>
      <right style="thin"/>
      <top style="double"/>
      <bottom style="double"/>
    </border>
    <border>
      <left style="thin"/>
      <right style="double"/>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3" fillId="0" borderId="0" applyNumberFormat="0" applyFill="0" applyBorder="0" applyAlignment="0" applyProtection="0"/>
    <xf numFmtId="0" fontId="79" fillId="32" borderId="0" applyNumberFormat="0" applyBorder="0" applyAlignment="0" applyProtection="0"/>
  </cellStyleXfs>
  <cellXfs count="25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shrinkToFit="1"/>
    </xf>
    <xf numFmtId="0" fontId="0" fillId="0" borderId="0" xfId="0" applyBorder="1" applyAlignment="1">
      <alignment horizontal="righ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ill="1" applyBorder="1" applyAlignment="1">
      <alignment horizontal="right" vertical="center"/>
    </xf>
    <xf numFmtId="0" fontId="0" fillId="33" borderId="15" xfId="0" applyFill="1" applyBorder="1" applyAlignment="1" applyProtection="1">
      <alignment horizontal="center" vertical="center"/>
      <protection locked="0"/>
    </xf>
    <xf numFmtId="0" fontId="0" fillId="0" borderId="10" xfId="0" applyFill="1" applyBorder="1" applyAlignment="1">
      <alignment horizontal="right" vertical="center" shrinkToFit="1"/>
    </xf>
    <xf numFmtId="0" fontId="0" fillId="33" borderId="10" xfId="0" applyFill="1" applyBorder="1" applyAlignment="1" applyProtection="1">
      <alignment horizontal="center" vertical="center"/>
      <protection locked="0"/>
    </xf>
    <xf numFmtId="0" fontId="0" fillId="0" borderId="12" xfId="0" applyBorder="1" applyAlignment="1">
      <alignment horizontal="right" vertical="center"/>
    </xf>
    <xf numFmtId="0" fontId="0" fillId="0" borderId="16" xfId="0" applyBorder="1" applyAlignment="1">
      <alignment horizontal="center" vertical="center"/>
    </xf>
    <xf numFmtId="0" fontId="6"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right" vertical="center" shrinkToFit="1"/>
    </xf>
    <xf numFmtId="0" fontId="0" fillId="0" borderId="10" xfId="0" applyBorder="1" applyAlignment="1">
      <alignment horizontal="right" vertical="center" shrinkToFit="1"/>
    </xf>
    <xf numFmtId="0" fontId="0" fillId="0" borderId="10" xfId="0" applyBorder="1" applyAlignment="1">
      <alignment horizontal="right" vertical="center"/>
    </xf>
    <xf numFmtId="0" fontId="0" fillId="34" borderId="20" xfId="0" applyFont="1" applyFill="1" applyBorder="1" applyAlignment="1">
      <alignment vertical="center"/>
    </xf>
    <xf numFmtId="0" fontId="0" fillId="33" borderId="21"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34" borderId="18" xfId="0" applyFill="1" applyBorder="1" applyAlignment="1" applyProtection="1">
      <alignment horizontal="center" vertical="center" shrinkToFit="1"/>
      <protection/>
    </xf>
    <xf numFmtId="0" fontId="0" fillId="0" borderId="0" xfId="0" applyAlignment="1">
      <alignment horizontal="right" vertical="center"/>
    </xf>
    <xf numFmtId="0" fontId="13" fillId="0" borderId="0" xfId="43" applyFont="1" applyBorder="1" applyAlignment="1" applyProtection="1">
      <alignment vertical="center"/>
      <protection/>
    </xf>
    <xf numFmtId="0" fontId="0" fillId="0" borderId="0" xfId="0" applyAlignment="1">
      <alignment horizontal="left" vertical="center"/>
    </xf>
    <xf numFmtId="0" fontId="21" fillId="0" borderId="0" xfId="43" applyFont="1" applyBorder="1" applyAlignment="1" applyProtection="1">
      <alignment vertical="center"/>
      <protection/>
    </xf>
    <xf numFmtId="0" fontId="0" fillId="0" borderId="23" xfId="0" applyBorder="1" applyAlignment="1">
      <alignment horizontal="center" vertical="center"/>
    </xf>
    <xf numFmtId="0" fontId="0" fillId="33" borderId="24" xfId="0" applyFill="1" applyBorder="1" applyAlignment="1" applyProtection="1">
      <alignment horizontal="center" vertical="center"/>
      <protection locked="0"/>
    </xf>
    <xf numFmtId="0" fontId="0" fillId="0" borderId="0" xfId="0" applyAlignment="1">
      <alignment horizontal="left" vertical="center" shrinkToFit="1"/>
    </xf>
    <xf numFmtId="0" fontId="0" fillId="34" borderId="25" xfId="0" applyFill="1" applyBorder="1" applyAlignment="1" applyProtection="1">
      <alignment vertical="center"/>
      <protection/>
    </xf>
    <xf numFmtId="0" fontId="0" fillId="34" borderId="22" xfId="0" applyFill="1" applyBorder="1" applyAlignment="1" applyProtection="1">
      <alignment vertical="center"/>
      <protection/>
    </xf>
    <xf numFmtId="0" fontId="24" fillId="34" borderId="25" xfId="0" applyFont="1" applyFill="1" applyBorder="1" applyAlignment="1" applyProtection="1">
      <alignment vertical="center"/>
      <protection/>
    </xf>
    <xf numFmtId="0" fontId="0" fillId="33" borderId="26"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34" borderId="23" xfId="0" applyFill="1" applyBorder="1" applyAlignment="1" applyProtection="1">
      <alignment vertical="center"/>
      <protection/>
    </xf>
    <xf numFmtId="0" fontId="0" fillId="34" borderId="30" xfId="0" applyFill="1" applyBorder="1" applyAlignment="1" applyProtection="1">
      <alignment vertical="center"/>
      <protection/>
    </xf>
    <xf numFmtId="0" fontId="0" fillId="34" borderId="31" xfId="0" applyFill="1" applyBorder="1" applyAlignment="1" applyProtection="1">
      <alignment vertical="center"/>
      <protection/>
    </xf>
    <xf numFmtId="0" fontId="0" fillId="34" borderId="19" xfId="0" applyFill="1" applyBorder="1" applyAlignment="1" applyProtection="1">
      <alignment horizontal="center" vertical="center"/>
      <protection/>
    </xf>
    <xf numFmtId="0" fontId="0" fillId="34" borderId="19" xfId="0"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xf>
    <xf numFmtId="0" fontId="0" fillId="34" borderId="10" xfId="0"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35" borderId="11" xfId="0" applyFill="1" applyBorder="1" applyAlignment="1" applyProtection="1">
      <alignment horizontal="center" shrinkToFit="1"/>
      <protection/>
    </xf>
    <xf numFmtId="0" fontId="0" fillId="0" borderId="11" xfId="0"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10" xfId="0" applyFill="1" applyBorder="1" applyAlignment="1" applyProtection="1">
      <alignment horizontal="center" shrinkToFit="1"/>
      <protection/>
    </xf>
    <xf numFmtId="0" fontId="0" fillId="0" borderId="21" xfId="0" applyBorder="1" applyAlignment="1" applyProtection="1">
      <alignment vertical="center"/>
      <protection/>
    </xf>
    <xf numFmtId="0" fontId="0" fillId="35" borderId="10" xfId="0" applyFill="1" applyBorder="1" applyAlignment="1" applyProtection="1">
      <alignment horizontal="center" vertical="center" shrinkToFit="1"/>
      <protection/>
    </xf>
    <xf numFmtId="0" fontId="0" fillId="35" borderId="29" xfId="0" applyFill="1" applyBorder="1" applyAlignment="1" applyProtection="1">
      <alignment horizontal="center" vertical="center"/>
      <protection/>
    </xf>
    <xf numFmtId="0" fontId="0" fillId="35" borderId="29" xfId="0" applyFill="1" applyBorder="1" applyAlignment="1" applyProtection="1">
      <alignment horizontal="center" shrinkToFit="1"/>
      <protection/>
    </xf>
    <xf numFmtId="0" fontId="0" fillId="35" borderId="34" xfId="0" applyFill="1" applyBorder="1" applyAlignment="1" applyProtection="1">
      <alignment horizontal="center" vertical="center"/>
      <protection/>
    </xf>
    <xf numFmtId="0" fontId="0" fillId="35" borderId="34" xfId="0" applyFill="1" applyBorder="1" applyAlignment="1" applyProtection="1">
      <alignment horizontal="center"/>
      <protection/>
    </xf>
    <xf numFmtId="0" fontId="0" fillId="0" borderId="34" xfId="0" applyBorder="1" applyAlignment="1" applyProtection="1">
      <alignment horizontal="center" vertical="center"/>
      <protection/>
    </xf>
    <xf numFmtId="0" fontId="0" fillId="0" borderId="35" xfId="0" applyBorder="1" applyAlignment="1" applyProtection="1">
      <alignment vertical="center"/>
      <protection/>
    </xf>
    <xf numFmtId="0" fontId="0" fillId="35" borderId="10" xfId="0" applyFill="1" applyBorder="1" applyAlignment="1" applyProtection="1">
      <alignment horizontal="center"/>
      <protection/>
    </xf>
    <xf numFmtId="0" fontId="0" fillId="0" borderId="0" xfId="0" applyBorder="1" applyAlignment="1" applyProtection="1">
      <alignment vertical="center" textRotation="255"/>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24" fillId="0" borderId="0" xfId="0" applyFont="1" applyAlignment="1" applyProtection="1">
      <alignment vertical="center"/>
      <protection/>
    </xf>
    <xf numFmtId="0" fontId="7" fillId="0" borderId="0" xfId="63" applyProtection="1">
      <alignment vertical="center"/>
      <protection/>
    </xf>
    <xf numFmtId="0" fontId="11" fillId="0" borderId="0" xfId="63" applyFont="1" applyProtection="1">
      <alignment vertical="center"/>
      <protection/>
    </xf>
    <xf numFmtId="0" fontId="7" fillId="0" borderId="0" xfId="63" applyBorder="1" applyProtection="1">
      <alignment vertical="center"/>
      <protection/>
    </xf>
    <xf numFmtId="0" fontId="11" fillId="0" borderId="0" xfId="63" applyFont="1" applyAlignment="1" applyProtection="1">
      <alignment horizontal="left" vertical="center" wrapText="1"/>
      <protection/>
    </xf>
    <xf numFmtId="0" fontId="11" fillId="0" borderId="0" xfId="63" applyFont="1" applyBorder="1" applyAlignment="1" applyProtection="1">
      <alignment horizontal="right" vertical="center" wrapText="1"/>
      <protection/>
    </xf>
    <xf numFmtId="0" fontId="20" fillId="0" borderId="0" xfId="63" applyFont="1" applyAlignment="1" applyProtection="1">
      <alignment horizontal="center" vertical="center" wrapText="1"/>
      <protection/>
    </xf>
    <xf numFmtId="0" fontId="19" fillId="0" borderId="0" xfId="63" applyFont="1" applyFill="1" applyBorder="1" applyAlignment="1" applyProtection="1">
      <alignment horizontal="center" vertical="center" wrapText="1"/>
      <protection/>
    </xf>
    <xf numFmtId="0" fontId="19" fillId="0" borderId="0" xfId="63" applyFont="1" applyBorder="1" applyAlignment="1" applyProtection="1">
      <alignment vertical="center" wrapText="1"/>
      <protection/>
    </xf>
    <xf numFmtId="0" fontId="19" fillId="0" borderId="0" xfId="63" applyFont="1" applyBorder="1" applyAlignment="1" applyProtection="1">
      <alignment horizontal="right" vertical="center" wrapText="1"/>
      <protection/>
    </xf>
    <xf numFmtId="0" fontId="16" fillId="0" borderId="0" xfId="63" applyFont="1" applyProtection="1">
      <alignment vertical="center"/>
      <protection/>
    </xf>
    <xf numFmtId="0" fontId="17" fillId="0" borderId="0" xfId="63" applyFont="1" applyAlignment="1" applyProtection="1">
      <alignment horizontal="left" vertical="center" wrapText="1"/>
      <protection/>
    </xf>
    <xf numFmtId="0" fontId="14" fillId="0" borderId="0" xfId="63" applyFont="1" applyFill="1" applyAlignment="1" applyProtection="1" quotePrefix="1">
      <alignment horizontal="center" vertical="center"/>
      <protection/>
    </xf>
    <xf numFmtId="0" fontId="14" fillId="0" borderId="0" xfId="63" applyFont="1" applyProtection="1">
      <alignment vertical="center"/>
      <protection/>
    </xf>
    <xf numFmtId="0" fontId="7" fillId="0" borderId="0" xfId="63" applyFill="1" applyAlignment="1" applyProtection="1" quotePrefix="1">
      <alignment horizontal="center" vertical="center"/>
      <protection/>
    </xf>
    <xf numFmtId="0" fontId="11" fillId="0" borderId="0" xfId="63" applyFont="1" applyFill="1" applyBorder="1" applyAlignment="1" applyProtection="1">
      <alignment horizontal="center" vertical="center" wrapText="1"/>
      <protection/>
    </xf>
    <xf numFmtId="0" fontId="11" fillId="0" borderId="0" xfId="63" applyFont="1" applyBorder="1" applyAlignment="1" applyProtection="1">
      <alignment vertical="center" wrapText="1"/>
      <protection/>
    </xf>
    <xf numFmtId="0" fontId="14" fillId="0" borderId="0" xfId="63" applyFont="1" applyAlignment="1" applyProtection="1" quotePrefix="1">
      <alignment horizontal="center" vertical="center"/>
      <protection/>
    </xf>
    <xf numFmtId="0" fontId="7" fillId="0" borderId="0" xfId="63" applyFill="1" applyAlignment="1" applyProtection="1" quotePrefix="1">
      <alignment horizontal="right" vertical="center"/>
      <protection/>
    </xf>
    <xf numFmtId="0" fontId="7" fillId="0" borderId="0" xfId="63" applyFill="1" applyProtection="1">
      <alignment vertical="center"/>
      <protection/>
    </xf>
    <xf numFmtId="0" fontId="9" fillId="36" borderId="0" xfId="63" applyFont="1" applyFill="1" applyAlignment="1" applyProtection="1">
      <alignment horizontal="center" vertical="center"/>
      <protection/>
    </xf>
    <xf numFmtId="0" fontId="7"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20" fillId="0" borderId="0" xfId="63" applyFont="1" applyAlignment="1" applyProtection="1">
      <alignment horizontal="center" vertical="center"/>
      <protection/>
    </xf>
    <xf numFmtId="0" fontId="19" fillId="0" borderId="0" xfId="63" applyFont="1" applyProtection="1">
      <alignment vertical="center"/>
      <protection/>
    </xf>
    <xf numFmtId="0" fontId="22" fillId="0" borderId="0" xfId="63" applyFont="1" applyProtection="1">
      <alignment vertical="center"/>
      <protection/>
    </xf>
    <xf numFmtId="0" fontId="7" fillId="0" borderId="0" xfId="63" applyFill="1" applyAlignment="1" applyProtection="1">
      <alignment horizontal="center" vertical="center"/>
      <protection/>
    </xf>
    <xf numFmtId="0" fontId="8" fillId="0" borderId="0" xfId="63" applyFont="1" applyProtection="1">
      <alignment vertical="center"/>
      <protection/>
    </xf>
    <xf numFmtId="0" fontId="9" fillId="0" borderId="0" xfId="63" applyFont="1" applyProtection="1">
      <alignment vertical="center"/>
      <protection/>
    </xf>
    <xf numFmtId="0" fontId="80" fillId="35" borderId="36" xfId="63" applyFont="1" applyFill="1" applyBorder="1" applyProtection="1">
      <alignment vertical="center"/>
      <protection/>
    </xf>
    <xf numFmtId="0" fontId="80" fillId="35" borderId="37" xfId="63" applyFont="1" applyFill="1" applyBorder="1" applyProtection="1">
      <alignment vertical="center"/>
      <protection/>
    </xf>
    <xf numFmtId="0" fontId="15" fillId="35" borderId="38" xfId="63" applyFont="1" applyFill="1" applyBorder="1" applyProtection="1">
      <alignment vertical="center"/>
      <protection/>
    </xf>
    <xf numFmtId="0" fontId="12" fillId="35" borderId="39" xfId="63" applyFont="1" applyFill="1" applyBorder="1" applyAlignment="1" applyProtection="1">
      <alignment horizontal="left" vertical="center"/>
      <protection/>
    </xf>
    <xf numFmtId="0" fontId="12" fillId="35" borderId="0" xfId="63" applyFont="1" applyFill="1" applyBorder="1" applyAlignment="1" applyProtection="1">
      <alignment horizontal="left" vertical="center"/>
      <protection/>
    </xf>
    <xf numFmtId="0" fontId="16" fillId="35" borderId="40" xfId="63" applyFont="1" applyFill="1" applyBorder="1" applyProtection="1">
      <alignment vertical="center"/>
      <protection/>
    </xf>
    <xf numFmtId="0" fontId="12" fillId="35" borderId="41" xfId="63" applyFont="1" applyFill="1" applyBorder="1" applyAlignment="1" applyProtection="1">
      <alignment horizontal="left" vertical="center"/>
      <protection/>
    </xf>
    <xf numFmtId="0" fontId="12" fillId="35" borderId="42" xfId="63" applyFont="1" applyFill="1" applyBorder="1" applyAlignment="1" applyProtection="1">
      <alignment horizontal="left" vertical="center"/>
      <protection/>
    </xf>
    <xf numFmtId="0" fontId="16" fillId="35" borderId="43" xfId="63" applyFont="1" applyFill="1" applyBorder="1" applyProtection="1">
      <alignment vertical="center"/>
      <protection/>
    </xf>
    <xf numFmtId="0" fontId="26" fillId="0" borderId="0" xfId="0" applyFont="1" applyAlignment="1">
      <alignment horizontal="left" vertical="center"/>
    </xf>
    <xf numFmtId="0" fontId="27" fillId="0" borderId="0" xfId="0" applyFont="1" applyAlignment="1">
      <alignment horizontal="left" vertical="center"/>
    </xf>
    <xf numFmtId="0" fontId="0" fillId="0" borderId="10" xfId="0" applyFill="1" applyBorder="1" applyAlignment="1" applyProtection="1">
      <alignment horizontal="center" vertical="center"/>
      <protection locked="0"/>
    </xf>
    <xf numFmtId="0" fontId="0" fillId="0" borderId="0" xfId="0" applyFill="1" applyAlignment="1" applyProtection="1">
      <alignment vertical="center"/>
      <protection/>
    </xf>
    <xf numFmtId="0" fontId="30" fillId="0" borderId="0" xfId="0" applyFont="1" applyAlignment="1">
      <alignment horizontal="left" vertical="center"/>
    </xf>
    <xf numFmtId="0" fontId="31" fillId="0" borderId="0" xfId="0" applyFont="1" applyAlignment="1">
      <alignment horizontal="left" vertical="center"/>
    </xf>
    <xf numFmtId="0" fontId="37" fillId="0" borderId="0" xfId="0" applyFont="1" applyAlignment="1">
      <alignment horizontal="left" vertical="center"/>
    </xf>
    <xf numFmtId="0" fontId="38" fillId="0" borderId="0" xfId="0" applyFont="1" applyBorder="1" applyAlignment="1">
      <alignment horizontal="right" vertical="center" shrinkToFit="1"/>
    </xf>
    <xf numFmtId="0" fontId="39" fillId="0" borderId="0" xfId="0" applyFont="1" applyBorder="1" applyAlignment="1">
      <alignment vertical="center" shrinkToFit="1"/>
    </xf>
    <xf numFmtId="0" fontId="32" fillId="0" borderId="0" xfId="0" applyFont="1" applyBorder="1" applyAlignment="1">
      <alignment vertical="center"/>
    </xf>
    <xf numFmtId="0" fontId="30" fillId="0" borderId="0" xfId="0" applyFont="1" applyAlignment="1">
      <alignment vertical="center"/>
    </xf>
    <xf numFmtId="0" fontId="30" fillId="0" borderId="44" xfId="0" applyFont="1" applyFill="1" applyBorder="1" applyAlignment="1">
      <alignment vertical="center"/>
    </xf>
    <xf numFmtId="0" fontId="40" fillId="0" borderId="0" xfId="0" applyFont="1" applyAlignment="1">
      <alignment horizontal="left" vertical="center"/>
    </xf>
    <xf numFmtId="0" fontId="81" fillId="0" borderId="0" xfId="0" applyFont="1" applyAlignment="1">
      <alignment horizontal="left" vertical="center"/>
    </xf>
    <xf numFmtId="0" fontId="82" fillId="0" borderId="0" xfId="0" applyFont="1" applyAlignment="1">
      <alignment vertical="center"/>
    </xf>
    <xf numFmtId="0" fontId="2" fillId="35" borderId="45" xfId="43" applyFill="1" applyBorder="1" applyAlignment="1" applyProtection="1">
      <alignment vertical="center"/>
      <protection/>
    </xf>
    <xf numFmtId="0" fontId="81" fillId="0" borderId="0" xfId="0" applyFont="1" applyAlignment="1">
      <alignment vertical="center"/>
    </xf>
    <xf numFmtId="0" fontId="2" fillId="0" borderId="0" xfId="43" applyBorder="1" applyAlignment="1" applyProtection="1">
      <alignment vertical="center"/>
      <protection/>
    </xf>
    <xf numFmtId="0" fontId="29" fillId="0" borderId="0" xfId="0" applyFont="1" applyAlignment="1">
      <alignment horizontal="center" vertical="center"/>
    </xf>
    <xf numFmtId="0" fontId="81" fillId="0" borderId="0" xfId="0" applyFont="1" applyAlignment="1">
      <alignment horizontal="left" vertical="center"/>
    </xf>
    <xf numFmtId="0" fontId="40" fillId="0" borderId="0" xfId="0" applyFont="1" applyAlignment="1">
      <alignment horizontal="left" vertical="center" shrinkToFit="1"/>
    </xf>
    <xf numFmtId="0" fontId="83" fillId="0" borderId="46" xfId="0" applyFont="1" applyBorder="1" applyAlignment="1">
      <alignment horizontal="right" vertical="center" shrinkToFit="1"/>
    </xf>
    <xf numFmtId="0" fontId="83" fillId="0" borderId="47" xfId="0" applyFont="1" applyBorder="1" applyAlignment="1">
      <alignment horizontal="right" vertical="center" shrinkToFit="1"/>
    </xf>
    <xf numFmtId="0" fontId="83" fillId="0" borderId="48" xfId="0" applyFont="1" applyBorder="1" applyAlignment="1">
      <alignment horizontal="right" vertical="center" shrinkToFit="1"/>
    </xf>
    <xf numFmtId="0" fontId="30" fillId="0" borderId="0" xfId="0" applyFont="1" applyAlignment="1">
      <alignment horizontal="center" vertical="center" shrinkToFit="1"/>
    </xf>
    <xf numFmtId="0" fontId="84" fillId="0" borderId="49" xfId="0" applyFont="1" applyBorder="1" applyAlignment="1">
      <alignment horizontal="center" vertical="center" shrinkToFit="1"/>
    </xf>
    <xf numFmtId="0" fontId="84" fillId="0" borderId="50" xfId="0" applyFont="1" applyBorder="1" applyAlignment="1">
      <alignment horizontal="center" vertical="center" shrinkToFit="1"/>
    </xf>
    <xf numFmtId="0" fontId="84" fillId="0" borderId="51" xfId="0" applyFont="1" applyBorder="1" applyAlignment="1">
      <alignment horizontal="center" vertical="center" shrinkToFit="1"/>
    </xf>
    <xf numFmtId="0" fontId="30" fillId="0" borderId="52" xfId="0" applyFont="1" applyFill="1" applyBorder="1" applyAlignment="1">
      <alignment horizontal="left" vertical="center"/>
    </xf>
    <xf numFmtId="0" fontId="30" fillId="0" borderId="53" xfId="0" applyFont="1" applyFill="1" applyBorder="1" applyAlignment="1">
      <alignment horizontal="left" vertical="center"/>
    </xf>
    <xf numFmtId="0" fontId="30" fillId="0" borderId="54"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56" xfId="0" applyFont="1" applyFill="1" applyBorder="1" applyAlignment="1">
      <alignment horizontal="center" vertical="center"/>
    </xf>
    <xf numFmtId="0" fontId="15" fillId="35" borderId="45" xfId="63" applyFont="1" applyFill="1" applyBorder="1" applyAlignment="1" applyProtection="1">
      <alignment horizontal="center" vertical="center" shrinkToFit="1"/>
      <protection/>
    </xf>
    <xf numFmtId="0" fontId="15" fillId="35" borderId="57" xfId="63" applyFont="1" applyFill="1" applyBorder="1" applyAlignment="1" applyProtection="1">
      <alignment horizontal="center" vertical="center" shrinkToFit="1"/>
      <protection/>
    </xf>
    <xf numFmtId="0" fontId="12" fillId="35" borderId="36" xfId="63" applyFont="1" applyFill="1" applyBorder="1" applyAlignment="1" applyProtection="1">
      <alignment horizontal="center" vertical="center" wrapText="1" shrinkToFit="1"/>
      <protection/>
    </xf>
    <xf numFmtId="0" fontId="12" fillId="35" borderId="58" xfId="63" applyFont="1" applyFill="1" applyBorder="1" applyAlignment="1" applyProtection="1">
      <alignment horizontal="center" vertical="center" wrapText="1" shrinkToFit="1"/>
      <protection/>
    </xf>
    <xf numFmtId="0" fontId="12" fillId="35" borderId="39" xfId="63" applyFont="1" applyFill="1" applyBorder="1" applyAlignment="1" applyProtection="1">
      <alignment horizontal="center" vertical="center" wrapText="1" shrinkToFit="1"/>
      <protection/>
    </xf>
    <xf numFmtId="0" fontId="12" fillId="35" borderId="40" xfId="63" applyFont="1" applyFill="1" applyBorder="1" applyAlignment="1" applyProtection="1">
      <alignment horizontal="center" vertical="center" wrapText="1" shrinkToFit="1"/>
      <protection/>
    </xf>
    <xf numFmtId="0" fontId="12" fillId="35" borderId="41" xfId="63" applyFont="1" applyFill="1" applyBorder="1" applyAlignment="1" applyProtection="1">
      <alignment horizontal="center" vertical="center" wrapText="1" shrinkToFit="1"/>
      <protection/>
    </xf>
    <xf numFmtId="0" fontId="12" fillId="35" borderId="43" xfId="63" applyFont="1" applyFill="1" applyBorder="1" applyAlignment="1" applyProtection="1">
      <alignment horizontal="center" vertical="center" wrapText="1" shrinkToFit="1"/>
      <protection/>
    </xf>
    <xf numFmtId="0" fontId="18" fillId="33" borderId="0" xfId="63" applyFont="1" applyFill="1" applyBorder="1" applyAlignment="1" applyProtection="1">
      <alignment vertical="center" wrapText="1"/>
      <protection/>
    </xf>
    <xf numFmtId="0" fontId="18" fillId="33" borderId="0" xfId="63" applyFont="1" applyFill="1" applyAlignment="1" applyProtection="1">
      <alignment vertical="center"/>
      <protection/>
    </xf>
    <xf numFmtId="0" fontId="7" fillId="0" borderId="0" xfId="63" applyFont="1" applyFill="1" applyAlignment="1" applyProtection="1">
      <alignment vertical="center"/>
      <protection/>
    </xf>
    <xf numFmtId="0" fontId="7" fillId="35" borderId="59" xfId="63" applyFont="1" applyFill="1" applyBorder="1" applyAlignment="1" applyProtection="1">
      <alignment horizontal="left" vertical="center" wrapText="1"/>
      <protection/>
    </xf>
    <xf numFmtId="0" fontId="7" fillId="35" borderId="60" xfId="63" applyFont="1" applyFill="1" applyBorder="1" applyAlignment="1" applyProtection="1">
      <alignment horizontal="left" vertical="center" wrapText="1"/>
      <protection/>
    </xf>
    <xf numFmtId="0" fontId="7" fillId="0" borderId="0" xfId="63" applyFill="1" applyAlignment="1" applyProtection="1">
      <alignment vertical="center"/>
      <protection/>
    </xf>
    <xf numFmtId="0" fontId="10" fillId="0" borderId="0" xfId="63" applyFont="1" applyAlignment="1" applyProtection="1">
      <alignment horizontal="center" vertical="center"/>
      <protection/>
    </xf>
    <xf numFmtId="0" fontId="11" fillId="0" borderId="0" xfId="63" applyFont="1" applyBorder="1" applyAlignment="1" applyProtection="1">
      <alignment horizontal="right" vertical="center" wrapText="1"/>
      <protection/>
    </xf>
    <xf numFmtId="0" fontId="20" fillId="0" borderId="0" xfId="63" applyFont="1" applyAlignment="1" applyProtection="1">
      <alignment vertical="center" wrapText="1"/>
      <protection/>
    </xf>
    <xf numFmtId="0" fontId="85" fillId="33" borderId="45" xfId="63" applyFont="1" applyFill="1" applyBorder="1" applyAlignment="1" applyProtection="1">
      <alignment horizontal="center" vertical="center" shrinkToFit="1"/>
      <protection/>
    </xf>
    <xf numFmtId="0" fontId="85" fillId="33" borderId="38" xfId="63" applyFont="1" applyFill="1" applyBorder="1" applyAlignment="1" applyProtection="1">
      <alignment horizontal="center" vertical="center" shrinkToFit="1"/>
      <protection/>
    </xf>
    <xf numFmtId="0" fontId="85" fillId="33" borderId="57" xfId="63" applyFont="1" applyFill="1" applyBorder="1" applyAlignment="1" applyProtection="1">
      <alignment horizontal="center" vertical="center" shrinkToFit="1"/>
      <protection/>
    </xf>
    <xf numFmtId="0" fontId="0" fillId="0" borderId="61" xfId="0" applyBorder="1" applyAlignment="1">
      <alignment horizontal="center" vertical="center"/>
    </xf>
    <xf numFmtId="0" fontId="0" fillId="0" borderId="11" xfId="0" applyBorder="1" applyAlignment="1">
      <alignment horizontal="center" vertical="center"/>
    </xf>
    <xf numFmtId="0" fontId="25" fillId="0" borderId="0" xfId="0" applyFont="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33" borderId="67"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69"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70" xfId="0"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3" xfId="0" applyBorder="1" applyAlignment="1">
      <alignment horizontal="right" vertical="center"/>
    </xf>
    <xf numFmtId="0" fontId="0" fillId="0" borderId="12" xfId="0" applyBorder="1" applyAlignment="1">
      <alignment horizontal="right" vertical="center"/>
    </xf>
    <xf numFmtId="0" fontId="0" fillId="0" borderId="75" xfId="0" applyBorder="1" applyAlignment="1">
      <alignment horizontal="right" vertical="center"/>
    </xf>
    <xf numFmtId="0" fontId="0" fillId="0" borderId="10" xfId="0" applyBorder="1" applyAlignment="1">
      <alignment horizontal="center" vertical="center"/>
    </xf>
    <xf numFmtId="0" fontId="0" fillId="0" borderId="32" xfId="0" applyBorder="1" applyAlignment="1">
      <alignment horizontal="center" vertical="center" textRotation="255"/>
    </xf>
    <xf numFmtId="0" fontId="0" fillId="0" borderId="71" xfId="0" applyBorder="1" applyAlignment="1">
      <alignment horizontal="center" vertical="center" textRotation="255"/>
    </xf>
    <xf numFmtId="0" fontId="0" fillId="0" borderId="74" xfId="0" applyBorder="1" applyAlignment="1">
      <alignment horizontal="center" vertical="center" textRotation="255"/>
    </xf>
    <xf numFmtId="0" fontId="0" fillId="0" borderId="13"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0" xfId="0"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33" borderId="78" xfId="0" applyFill="1" applyBorder="1" applyAlignment="1" applyProtection="1">
      <alignment horizontal="center" vertical="center"/>
      <protection locked="0"/>
    </xf>
    <xf numFmtId="0" fontId="0" fillId="33" borderId="79" xfId="0" applyFill="1" applyBorder="1" applyAlignment="1" applyProtection="1">
      <alignment horizontal="center" vertical="center"/>
      <protection locked="0"/>
    </xf>
    <xf numFmtId="0" fontId="0" fillId="33" borderId="80" xfId="0" applyFill="1" applyBorder="1" applyAlignment="1" applyProtection="1">
      <alignment horizontal="center" vertical="center"/>
      <protection locked="0"/>
    </xf>
    <xf numFmtId="0" fontId="0" fillId="0" borderId="14" xfId="0" applyBorder="1" applyAlignment="1">
      <alignment horizontal="center" vertical="center"/>
    </xf>
    <xf numFmtId="0" fontId="0" fillId="34" borderId="31" xfId="0" applyFill="1" applyBorder="1" applyAlignment="1">
      <alignment horizontal="center" vertical="center"/>
    </xf>
    <xf numFmtId="0" fontId="0" fillId="34" borderId="21" xfId="0" applyFill="1" applyBorder="1" applyAlignment="1">
      <alignment horizontal="center" vertical="center"/>
    </xf>
    <xf numFmtId="0" fontId="0" fillId="34" borderId="44" xfId="0" applyFill="1" applyBorder="1" applyAlignment="1">
      <alignment horizontal="center" vertical="center"/>
    </xf>
    <xf numFmtId="0" fontId="0" fillId="34" borderId="81" xfId="0" applyFill="1" applyBorder="1" applyAlignment="1">
      <alignment horizontal="center" vertical="center"/>
    </xf>
    <xf numFmtId="0" fontId="24" fillId="34" borderId="82" xfId="0" applyFont="1" applyFill="1" applyBorder="1" applyAlignment="1">
      <alignment horizontal="center" vertical="center"/>
    </xf>
    <xf numFmtId="0" fontId="24" fillId="34" borderId="83" xfId="0" applyFont="1" applyFill="1" applyBorder="1" applyAlignment="1">
      <alignment horizontal="center" vertical="center"/>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shrinkToFit="1"/>
    </xf>
    <xf numFmtId="0" fontId="25" fillId="0" borderId="0" xfId="0" applyFont="1" applyFill="1" applyBorder="1" applyAlignment="1">
      <alignment horizontal="center" vertical="center" shrinkToFit="1"/>
    </xf>
    <xf numFmtId="0" fontId="0" fillId="0" borderId="0" xfId="0" applyFont="1" applyAlignment="1">
      <alignment horizontal="left" vertical="center" shrinkToFit="1"/>
    </xf>
    <xf numFmtId="0" fontId="0" fillId="0" borderId="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0" fillId="0" borderId="14"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33" borderId="26"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76"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0" borderId="21" xfId="0" applyBorder="1" applyAlignment="1" applyProtection="1">
      <alignment vertical="center"/>
      <protection/>
    </xf>
    <xf numFmtId="0" fontId="0" fillId="0" borderId="29" xfId="0" applyBorder="1" applyAlignment="1" applyProtection="1">
      <alignment horizontal="center" vertical="center"/>
      <protection/>
    </xf>
    <xf numFmtId="0" fontId="0" fillId="0" borderId="76"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81" xfId="0" applyBorder="1" applyAlignment="1" applyProtection="1">
      <alignment horizontal="left" vertical="center"/>
      <protection/>
    </xf>
    <xf numFmtId="0" fontId="0" fillId="0" borderId="23"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5" fillId="0" borderId="23"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0" fillId="0" borderId="61" xfId="0" applyBorder="1" applyAlignment="1" applyProtection="1">
      <alignment horizontal="center" vertical="center" textRotation="255"/>
      <protection/>
    </xf>
    <xf numFmtId="0" fontId="0" fillId="0" borderId="62" xfId="0" applyBorder="1" applyAlignment="1" applyProtection="1">
      <alignment horizontal="center" vertical="center" textRotation="255"/>
      <protection/>
    </xf>
    <xf numFmtId="0" fontId="0" fillId="0" borderId="63" xfId="0" applyBorder="1" applyAlignment="1" applyProtection="1">
      <alignment horizontal="center" vertical="center" textRotation="255"/>
      <protection/>
    </xf>
    <xf numFmtId="0" fontId="28" fillId="0" borderId="55" xfId="0" applyFont="1" applyBorder="1" applyAlignment="1" applyProtection="1">
      <alignment horizontal="center" vertical="center"/>
      <protection/>
    </xf>
    <xf numFmtId="0" fontId="2" fillId="0" borderId="55" xfId="43" applyBorder="1" applyAlignment="1" applyProtection="1">
      <alignment vertical="center" shrinkToFit="1"/>
      <protection/>
    </xf>
    <xf numFmtId="0" fontId="23" fillId="0" borderId="55" xfId="43" applyFont="1" applyBorder="1" applyAlignment="1" applyProtection="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1night_2_entryseat"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19050</xdr:rowOff>
    </xdr:from>
    <xdr:to>
      <xdr:col>9</xdr:col>
      <xdr:colOff>342900</xdr:colOff>
      <xdr:row>31</xdr:row>
      <xdr:rowOff>142875</xdr:rowOff>
    </xdr:to>
    <xdr:sp>
      <xdr:nvSpPr>
        <xdr:cNvPr id="1" name="Text Box 2"/>
        <xdr:cNvSpPr txBox="1">
          <a:spLocks noChangeArrowheads="1"/>
        </xdr:cNvSpPr>
      </xdr:nvSpPr>
      <xdr:spPr>
        <a:xfrm>
          <a:off x="704850" y="6000750"/>
          <a:ext cx="5810250" cy="333375"/>
        </a:xfrm>
        <a:prstGeom prst="rect">
          <a:avLst/>
        </a:prstGeom>
        <a:solidFill>
          <a:srgbClr val="FFFFFF"/>
        </a:solidFill>
        <a:ln w="19050" cmpd="sng">
          <a:solidFill>
            <a:srgbClr val="FF0000"/>
          </a:solidFill>
          <a:headEnd type="none"/>
          <a:tailEnd type="none"/>
        </a:ln>
      </xdr:spPr>
      <xdr:txBody>
        <a:bodyPr vertOverflow="clip" wrap="square" lIns="27432" tIns="18288" rIns="27432" bIns="18288" anchor="ctr"/>
        <a:p>
          <a:pPr algn="ctr">
            <a:defRPr/>
          </a:pPr>
          <a:r>
            <a:rPr lang="en-US" cap="none" sz="1800" b="1" i="0" u="none" baseline="0">
              <a:solidFill>
                <a:srgbClr val="FF0000"/>
              </a:solidFill>
              <a:latin typeface="ＤＦ平成明朝体W7"/>
              <a:ea typeface="ＤＦ平成明朝体W7"/>
              <a:cs typeface="ＤＦ平成明朝体W7"/>
            </a:rPr>
            <a:t>メール申込アドレス</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tatsunoko08@yahoo.co.jp</a:t>
          </a:r>
          <a:r>
            <a:rPr lang="en-US" cap="none" sz="1800" b="1" i="0" u="none" baseline="0">
              <a:solidFill>
                <a:srgbClr val="FF0000"/>
              </a:solidFill>
              <a:latin typeface="ＤＦ平成明朝体W7"/>
              <a:ea typeface="ＤＦ平成明朝体W7"/>
              <a:cs typeface="ＤＦ平成明朝体W7"/>
            </a:rPr>
            <a:t>　</a:t>
          </a:r>
          <a:r>
            <a:rPr lang="en-US" cap="none" sz="18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371475</xdr:colOff>
      <xdr:row>1</xdr:row>
      <xdr:rowOff>0</xdr:rowOff>
    </xdr:to>
    <xdr:pic>
      <xdr:nvPicPr>
        <xdr:cNvPr id="1" name="Picture 793"/>
        <xdr:cNvPicPr preferRelativeResize="1">
          <a:picLocks noChangeAspect="1"/>
        </xdr:cNvPicPr>
      </xdr:nvPicPr>
      <xdr:blipFill>
        <a:blip r:embed="rId1"/>
        <a:stretch>
          <a:fillRect/>
        </a:stretch>
      </xdr:blipFill>
      <xdr:spPr>
        <a:xfrm>
          <a:off x="0" y="0"/>
          <a:ext cx="66675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9</xdr:row>
      <xdr:rowOff>28575</xdr:rowOff>
    </xdr:from>
    <xdr:to>
      <xdr:col>4</xdr:col>
      <xdr:colOff>47625</xdr:colOff>
      <xdr:row>9</xdr:row>
      <xdr:rowOff>266700</xdr:rowOff>
    </xdr:to>
    <xdr:sp>
      <xdr:nvSpPr>
        <xdr:cNvPr id="1" name="角丸四角形吹き出し 1"/>
        <xdr:cNvSpPr>
          <a:spLocks/>
        </xdr:cNvSpPr>
      </xdr:nvSpPr>
      <xdr:spPr>
        <a:xfrm>
          <a:off x="1390650" y="2600325"/>
          <a:ext cx="2838450" cy="238125"/>
        </a:xfrm>
        <a:prstGeom prst="wedgeRoundRectCallout">
          <a:avLst>
            <a:gd name="adj1" fmla="val -45916"/>
            <a:gd name="adj2" fmla="val 245500"/>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種目数ではありません。人数です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771525</xdr:colOff>
      <xdr:row>1</xdr:row>
      <xdr:rowOff>104775</xdr:rowOff>
    </xdr:from>
    <xdr:to>
      <xdr:col>15</xdr:col>
      <xdr:colOff>781050</xdr:colOff>
      <xdr:row>3</xdr:row>
      <xdr:rowOff>304800</xdr:rowOff>
    </xdr:to>
    <xdr:sp>
      <xdr:nvSpPr>
        <xdr:cNvPr id="1" name="角丸四角形吹き出し 1"/>
        <xdr:cNvSpPr>
          <a:spLocks/>
        </xdr:cNvSpPr>
      </xdr:nvSpPr>
      <xdr:spPr>
        <a:xfrm>
          <a:off x="9658350" y="390525"/>
          <a:ext cx="2790825" cy="552450"/>
        </a:xfrm>
        <a:prstGeom prst="wedgeRoundRectCallout">
          <a:avLst>
            <a:gd name="adj1" fmla="val -112629"/>
            <a:gd name="adj2" fmla="val 124870"/>
          </a:avLst>
        </a:prstGeom>
        <a:solidFill>
          <a:srgbClr val="FCD5B5"/>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注意！！　男女で種目番号が異なります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tsunoko08@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atsunoko08@yahoo.co.j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atsunoko08@yahoo.co.jp"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4"/>
  </sheetPr>
  <dimension ref="A1:K54"/>
  <sheetViews>
    <sheetView view="pageBreakPreview" zoomScaleSheetLayoutView="100" zoomScalePageLayoutView="0" workbookViewId="0" topLeftCell="A1">
      <selection activeCell="A1" sqref="A1:K1"/>
    </sheetView>
  </sheetViews>
  <sheetFormatPr defaultColWidth="9.00390625" defaultRowHeight="13.5"/>
  <cols>
    <col min="1" max="9" width="9.00390625" style="115" customWidth="1"/>
    <col min="10" max="10" width="12.50390625" style="115" customWidth="1"/>
    <col min="11" max="16384" width="9.00390625" style="115" customWidth="1"/>
  </cols>
  <sheetData>
    <row r="1" spans="1:11" ht="19.5" customHeight="1">
      <c r="A1" s="133" t="s">
        <v>155</v>
      </c>
      <c r="B1" s="133"/>
      <c r="C1" s="133"/>
      <c r="D1" s="133"/>
      <c r="E1" s="133"/>
      <c r="F1" s="133"/>
      <c r="G1" s="133"/>
      <c r="H1" s="133"/>
      <c r="I1" s="133"/>
      <c r="J1" s="133"/>
      <c r="K1" s="133"/>
    </row>
    <row r="2" spans="1:11" ht="13.5">
      <c r="A2" s="119"/>
      <c r="B2" s="120"/>
      <c r="C2" s="120"/>
      <c r="D2" s="120"/>
      <c r="E2" s="120"/>
      <c r="F2" s="120"/>
      <c r="G2" s="120"/>
      <c r="H2" s="120"/>
      <c r="I2" s="120"/>
      <c r="J2" s="120"/>
      <c r="K2" s="120"/>
    </row>
    <row r="3" spans="1:11" ht="16.5" customHeight="1">
      <c r="A3" s="119" t="s">
        <v>166</v>
      </c>
      <c r="B3" s="120"/>
      <c r="C3" s="120"/>
      <c r="D3" s="120"/>
      <c r="E3" s="120"/>
      <c r="F3" s="120"/>
      <c r="G3" s="120"/>
      <c r="H3" s="120"/>
      <c r="I3" s="120"/>
      <c r="J3" s="120"/>
      <c r="K3" s="120"/>
    </row>
    <row r="4" spans="1:11" ht="16.5" customHeight="1">
      <c r="A4" s="119" t="s">
        <v>180</v>
      </c>
      <c r="B4" s="120"/>
      <c r="C4" s="120"/>
      <c r="D4" s="120"/>
      <c r="E4" s="120"/>
      <c r="F4" s="120"/>
      <c r="G4" s="120"/>
      <c r="H4" s="120"/>
      <c r="I4" s="120"/>
      <c r="J4" s="120"/>
      <c r="K4" s="120"/>
    </row>
    <row r="5" spans="1:11" ht="16.5" customHeight="1">
      <c r="A5" s="119" t="s">
        <v>163</v>
      </c>
      <c r="B5" s="120"/>
      <c r="C5" s="120"/>
      <c r="D5" s="120"/>
      <c r="E5" s="120"/>
      <c r="F5" s="120"/>
      <c r="G5" s="120"/>
      <c r="H5" s="120"/>
      <c r="I5" s="120"/>
      <c r="J5" s="120"/>
      <c r="K5" s="120"/>
    </row>
    <row r="6" spans="1:11" ht="16.5" customHeight="1">
      <c r="A6" s="119" t="s">
        <v>99</v>
      </c>
      <c r="B6" s="120"/>
      <c r="C6" s="120"/>
      <c r="D6" s="120"/>
      <c r="E6" s="120"/>
      <c r="F6" s="120"/>
      <c r="G6" s="120"/>
      <c r="H6" s="120"/>
      <c r="I6" s="120"/>
      <c r="J6" s="120"/>
      <c r="K6" s="120"/>
    </row>
    <row r="7" spans="1:11" ht="16.5" customHeight="1">
      <c r="A7" s="119" t="s">
        <v>95</v>
      </c>
      <c r="B7" s="120"/>
      <c r="C7" s="120"/>
      <c r="D7" s="120"/>
      <c r="E7" s="120"/>
      <c r="F7" s="120"/>
      <c r="G7" s="120"/>
      <c r="H7" s="120"/>
      <c r="I7" s="120"/>
      <c r="J7" s="120"/>
      <c r="K7" s="120"/>
    </row>
    <row r="8" spans="1:11" ht="16.5" customHeight="1">
      <c r="A8" s="120"/>
      <c r="B8" s="120"/>
      <c r="C8" s="119" t="s">
        <v>96</v>
      </c>
      <c r="D8" s="120"/>
      <c r="E8" s="120"/>
      <c r="F8" s="120"/>
      <c r="G8" s="120"/>
      <c r="H8" s="120"/>
      <c r="I8" s="120"/>
      <c r="J8" s="120"/>
      <c r="K8" s="120"/>
    </row>
    <row r="9" spans="1:11" ht="16.5" customHeight="1">
      <c r="A9" s="120"/>
      <c r="B9" s="120"/>
      <c r="C9" s="119" t="s">
        <v>145</v>
      </c>
      <c r="D9" s="120"/>
      <c r="E9" s="120"/>
      <c r="F9" s="120"/>
      <c r="G9" s="120"/>
      <c r="H9" s="120"/>
      <c r="I9" s="120"/>
      <c r="J9" s="120"/>
      <c r="K9" s="120"/>
    </row>
    <row r="10" spans="1:11" ht="16.5" customHeight="1">
      <c r="A10" s="119" t="s">
        <v>97</v>
      </c>
      <c r="B10" s="120"/>
      <c r="C10" s="120"/>
      <c r="D10" s="120"/>
      <c r="E10" s="120"/>
      <c r="F10" s="120"/>
      <c r="G10" s="120"/>
      <c r="H10" s="120"/>
      <c r="I10" s="120"/>
      <c r="J10" s="120"/>
      <c r="K10" s="120"/>
    </row>
    <row r="11" spans="1:11" ht="16.5" customHeight="1">
      <c r="A11" s="120"/>
      <c r="B11" s="120"/>
      <c r="C11" s="119" t="s">
        <v>98</v>
      </c>
      <c r="D11" s="120"/>
      <c r="E11" s="120"/>
      <c r="F11" s="120"/>
      <c r="G11" s="120"/>
      <c r="H11" s="120"/>
      <c r="I11" s="120"/>
      <c r="J11" s="120"/>
      <c r="K11" s="120"/>
    </row>
    <row r="12" spans="1:11" ht="16.5" customHeight="1">
      <c r="A12" s="120"/>
      <c r="B12" s="120"/>
      <c r="C12" s="119" t="s">
        <v>156</v>
      </c>
      <c r="D12" s="120"/>
      <c r="E12" s="120"/>
      <c r="F12" s="120"/>
      <c r="G12" s="120"/>
      <c r="H12" s="120"/>
      <c r="I12" s="120"/>
      <c r="J12" s="120"/>
      <c r="K12" s="120"/>
    </row>
    <row r="13" spans="1:11" ht="16.5" customHeight="1">
      <c r="A13" s="120"/>
      <c r="B13" s="120" t="s">
        <v>185</v>
      </c>
      <c r="C13" s="119"/>
      <c r="D13" s="120"/>
      <c r="E13" s="120"/>
      <c r="F13" s="120"/>
      <c r="G13" s="120"/>
      <c r="H13" s="120"/>
      <c r="I13" s="120"/>
      <c r="J13" s="120"/>
      <c r="K13" s="120"/>
    </row>
    <row r="14" spans="1:11" ht="16.5" customHeight="1">
      <c r="A14" s="120"/>
      <c r="B14" s="120" t="s">
        <v>186</v>
      </c>
      <c r="C14" s="119"/>
      <c r="D14" s="120"/>
      <c r="E14" s="120"/>
      <c r="F14" s="120"/>
      <c r="G14" s="120"/>
      <c r="H14" s="120"/>
      <c r="I14" s="120"/>
      <c r="J14" s="120"/>
      <c r="K14" s="120"/>
    </row>
    <row r="15" spans="1:11" ht="16.5" customHeight="1">
      <c r="A15" s="119" t="s">
        <v>164</v>
      </c>
      <c r="B15" s="120"/>
      <c r="C15" s="120"/>
      <c r="D15" s="120"/>
      <c r="E15" s="120"/>
      <c r="F15" s="120"/>
      <c r="G15" s="120"/>
      <c r="H15" s="120"/>
      <c r="I15" s="120"/>
      <c r="J15" s="120"/>
      <c r="K15" s="120"/>
    </row>
    <row r="16" spans="1:11" ht="16.5" customHeight="1">
      <c r="A16" s="120"/>
      <c r="B16" s="119" t="s">
        <v>165</v>
      </c>
      <c r="C16" s="120"/>
      <c r="D16" s="120"/>
      <c r="E16" s="120"/>
      <c r="F16" s="120"/>
      <c r="G16" s="120"/>
      <c r="H16" s="120"/>
      <c r="I16" s="120"/>
      <c r="J16" s="120"/>
      <c r="K16" s="120"/>
    </row>
    <row r="17" spans="1:11" ht="16.5" customHeight="1">
      <c r="A17" s="120"/>
      <c r="B17" s="119" t="s">
        <v>100</v>
      </c>
      <c r="C17" s="120"/>
      <c r="D17" s="120"/>
      <c r="E17" s="120"/>
      <c r="F17" s="120"/>
      <c r="G17" s="120"/>
      <c r="H17" s="120"/>
      <c r="I17" s="120"/>
      <c r="J17" s="120"/>
      <c r="K17" s="120"/>
    </row>
    <row r="18" spans="1:11" ht="16.5" customHeight="1">
      <c r="A18" s="120"/>
      <c r="B18" s="119" t="s">
        <v>101</v>
      </c>
      <c r="C18" s="120"/>
      <c r="D18" s="120"/>
      <c r="E18" s="120"/>
      <c r="F18" s="120"/>
      <c r="G18" s="120"/>
      <c r="H18" s="120"/>
      <c r="I18" s="120"/>
      <c r="J18" s="120"/>
      <c r="K18" s="120"/>
    </row>
    <row r="19" spans="1:11" ht="16.5" customHeight="1">
      <c r="A19" s="120"/>
      <c r="B19" s="119" t="s">
        <v>102</v>
      </c>
      <c r="C19" s="120"/>
      <c r="D19" s="120"/>
      <c r="E19" s="120"/>
      <c r="F19" s="120"/>
      <c r="G19" s="120"/>
      <c r="H19" s="120"/>
      <c r="I19" s="120"/>
      <c r="J19" s="120"/>
      <c r="K19" s="120"/>
    </row>
    <row r="20" spans="1:11" ht="16.5" customHeight="1">
      <c r="A20" s="119" t="s">
        <v>146</v>
      </c>
      <c r="B20" s="120"/>
      <c r="C20" s="120"/>
      <c r="D20" s="120"/>
      <c r="E20" s="120"/>
      <c r="F20" s="120"/>
      <c r="G20" s="120"/>
      <c r="H20" s="120"/>
      <c r="I20" s="120"/>
      <c r="J20" s="120"/>
      <c r="K20" s="120"/>
    </row>
    <row r="21" spans="1:11" ht="16.5" customHeight="1">
      <c r="A21" s="139" t="s">
        <v>157</v>
      </c>
      <c r="B21" s="139"/>
      <c r="C21" s="139"/>
      <c r="D21" s="139"/>
      <c r="E21" s="139"/>
      <c r="F21" s="139"/>
      <c r="G21" s="139"/>
      <c r="H21" s="139"/>
      <c r="I21" s="139"/>
      <c r="J21" s="139"/>
      <c r="K21" s="120"/>
    </row>
    <row r="22" spans="1:11" ht="16.5" customHeight="1">
      <c r="A22" s="119" t="s">
        <v>184</v>
      </c>
      <c r="B22" s="120"/>
      <c r="C22" s="120"/>
      <c r="D22" s="120"/>
      <c r="E22" s="120"/>
      <c r="F22" s="120"/>
      <c r="G22" s="120"/>
      <c r="H22" s="120"/>
      <c r="I22" s="120"/>
      <c r="J22" s="120"/>
      <c r="K22" s="120"/>
    </row>
    <row r="23" spans="1:11" ht="16.5" customHeight="1">
      <c r="A23" s="119" t="s">
        <v>158</v>
      </c>
      <c r="B23" s="120"/>
      <c r="C23" s="120"/>
      <c r="D23" s="120"/>
      <c r="E23" s="120"/>
      <c r="F23" s="120"/>
      <c r="G23" s="120"/>
      <c r="H23" s="120"/>
      <c r="I23" s="120"/>
      <c r="J23" s="120"/>
      <c r="K23" s="120"/>
    </row>
    <row r="24" spans="1:11" ht="16.5" customHeight="1">
      <c r="A24" s="120"/>
      <c r="B24" s="120"/>
      <c r="C24" s="119" t="s">
        <v>159</v>
      </c>
      <c r="D24" s="120"/>
      <c r="E24" s="120"/>
      <c r="F24" s="120"/>
      <c r="G24" s="120"/>
      <c r="H24" s="120"/>
      <c r="I24" s="120"/>
      <c r="J24" s="120"/>
      <c r="K24" s="120"/>
    </row>
    <row r="25" spans="1:11" ht="16.5" customHeight="1">
      <c r="A25" s="119" t="s">
        <v>160</v>
      </c>
      <c r="B25" s="120"/>
      <c r="C25" s="120"/>
      <c r="D25" s="120"/>
      <c r="E25" s="120"/>
      <c r="F25" s="120"/>
      <c r="G25" s="120"/>
      <c r="H25" s="120"/>
      <c r="I25" s="120"/>
      <c r="J25" s="120"/>
      <c r="K25" s="120"/>
    </row>
    <row r="26" spans="1:11" ht="16.5" customHeight="1">
      <c r="A26" s="119" t="s">
        <v>161</v>
      </c>
      <c r="B26" s="120"/>
      <c r="C26" s="120"/>
      <c r="D26" s="120"/>
      <c r="E26" s="120"/>
      <c r="F26" s="120"/>
      <c r="G26" s="120"/>
      <c r="H26" s="120"/>
      <c r="I26" s="120"/>
      <c r="J26" s="120"/>
      <c r="K26" s="120"/>
    </row>
    <row r="27" spans="1:11" ht="4.5" customHeight="1" thickBot="1">
      <c r="A27" s="119"/>
      <c r="B27" s="120"/>
      <c r="C27" s="120"/>
      <c r="D27" s="120"/>
      <c r="E27" s="120"/>
      <c r="F27" s="120"/>
      <c r="G27" s="120"/>
      <c r="H27" s="120"/>
      <c r="I27" s="120"/>
      <c r="J27" s="120"/>
      <c r="K27" s="120"/>
    </row>
    <row r="28" spans="1:11" ht="16.5" customHeight="1">
      <c r="A28" s="121"/>
      <c r="B28" s="120"/>
      <c r="C28" s="140" t="s">
        <v>147</v>
      </c>
      <c r="D28" s="141"/>
      <c r="E28" s="141"/>
      <c r="F28" s="141"/>
      <c r="G28" s="141"/>
      <c r="H28" s="141"/>
      <c r="I28" s="142"/>
      <c r="J28" s="120"/>
      <c r="K28" s="120"/>
    </row>
    <row r="29" spans="1:11" ht="16.5" customHeight="1" thickBot="1">
      <c r="A29" s="121"/>
      <c r="B29" s="120"/>
      <c r="C29" s="136" t="s">
        <v>148</v>
      </c>
      <c r="D29" s="137"/>
      <c r="E29" s="137"/>
      <c r="F29" s="137"/>
      <c r="G29" s="137"/>
      <c r="H29" s="137"/>
      <c r="I29" s="138"/>
      <c r="J29" s="120"/>
      <c r="K29" s="120"/>
    </row>
    <row r="30" spans="1:11" ht="4.5" customHeight="1">
      <c r="A30" s="121"/>
      <c r="B30" s="120"/>
      <c r="C30" s="122"/>
      <c r="D30" s="122"/>
      <c r="E30" s="122"/>
      <c r="F30" s="122"/>
      <c r="G30" s="122"/>
      <c r="H30" s="122"/>
      <c r="I30" s="122"/>
      <c r="J30" s="120"/>
      <c r="K30" s="120"/>
    </row>
    <row r="31" spans="1:11" ht="16.5" customHeight="1">
      <c r="A31" s="121"/>
      <c r="B31" s="120"/>
      <c r="C31" s="123"/>
      <c r="D31" s="123"/>
      <c r="E31" s="123"/>
      <c r="F31" s="123"/>
      <c r="G31" s="123"/>
      <c r="H31" s="123"/>
      <c r="I31" s="123"/>
      <c r="J31" s="120"/>
      <c r="K31" s="120"/>
    </row>
    <row r="32" spans="1:11" ht="16.5" customHeight="1">
      <c r="A32" s="121"/>
      <c r="B32" s="120"/>
      <c r="C32" s="123"/>
      <c r="D32" s="123"/>
      <c r="E32" s="123"/>
      <c r="F32" s="123"/>
      <c r="G32" s="123"/>
      <c r="H32" s="123"/>
      <c r="I32" s="123"/>
      <c r="J32" s="120"/>
      <c r="K32" s="120"/>
    </row>
    <row r="33" spans="1:11" ht="16.5" customHeight="1">
      <c r="A33" s="119" t="s">
        <v>131</v>
      </c>
      <c r="B33" s="120"/>
      <c r="C33" s="120"/>
      <c r="D33" s="120"/>
      <c r="E33" s="120"/>
      <c r="F33" s="120"/>
      <c r="G33" s="120"/>
      <c r="H33" s="120"/>
      <c r="I33" s="120"/>
      <c r="J33" s="120"/>
      <c r="K33" s="120"/>
    </row>
    <row r="34" spans="1:11" ht="16.5" customHeight="1">
      <c r="A34" s="121"/>
      <c r="B34" s="120"/>
      <c r="C34" s="124" t="s">
        <v>182</v>
      </c>
      <c r="D34" s="123"/>
      <c r="E34" s="123"/>
      <c r="F34" s="123"/>
      <c r="G34" s="123"/>
      <c r="H34" s="123"/>
      <c r="I34" s="123"/>
      <c r="J34" s="120"/>
      <c r="K34" s="120"/>
    </row>
    <row r="35" spans="1:11" ht="16.5" customHeight="1">
      <c r="A35" s="119" t="s">
        <v>167</v>
      </c>
      <c r="B35" s="120"/>
      <c r="C35" s="120"/>
      <c r="D35" s="120"/>
      <c r="E35" s="120"/>
      <c r="F35" s="120"/>
      <c r="G35" s="120"/>
      <c r="H35" s="120"/>
      <c r="I35" s="120"/>
      <c r="J35" s="120"/>
      <c r="K35" s="120"/>
    </row>
    <row r="36" spans="1:11" ht="16.5" customHeight="1">
      <c r="A36" s="120"/>
      <c r="B36" s="125"/>
      <c r="C36" s="143" t="s">
        <v>168</v>
      </c>
      <c r="D36" s="144"/>
      <c r="E36" s="144"/>
      <c r="F36" s="144"/>
      <c r="G36" s="144"/>
      <c r="H36" s="144"/>
      <c r="I36" s="126"/>
      <c r="J36" s="125"/>
      <c r="K36" s="120"/>
    </row>
    <row r="37" spans="1:11" ht="16.5" customHeight="1">
      <c r="A37" s="120"/>
      <c r="B37" s="125"/>
      <c r="C37" s="145" t="s">
        <v>169</v>
      </c>
      <c r="D37" s="146"/>
      <c r="E37" s="146"/>
      <c r="F37" s="146"/>
      <c r="G37" s="146"/>
      <c r="H37" s="146"/>
      <c r="I37" s="147"/>
      <c r="J37" s="125"/>
      <c r="K37" s="120"/>
    </row>
    <row r="38" spans="1:11" ht="16.5" customHeight="1">
      <c r="A38" s="119" t="s">
        <v>170</v>
      </c>
      <c r="B38" s="120"/>
      <c r="C38" s="120"/>
      <c r="D38" s="120"/>
      <c r="E38" s="120"/>
      <c r="F38" s="120"/>
      <c r="G38" s="120"/>
      <c r="H38" s="120"/>
      <c r="I38" s="120"/>
      <c r="J38" s="120"/>
      <c r="K38" s="120"/>
    </row>
    <row r="39" spans="1:11" ht="16.5" customHeight="1">
      <c r="A39" s="119" t="s">
        <v>181</v>
      </c>
      <c r="B39" s="120"/>
      <c r="C39" s="120"/>
      <c r="D39" s="120"/>
      <c r="E39" s="120"/>
      <c r="F39" s="120"/>
      <c r="G39" s="120"/>
      <c r="H39" s="120"/>
      <c r="I39" s="120"/>
      <c r="J39" s="120"/>
      <c r="K39" s="120"/>
    </row>
    <row r="40" spans="1:11" ht="16.5" customHeight="1">
      <c r="A40" s="119" t="s">
        <v>183</v>
      </c>
      <c r="B40" s="120"/>
      <c r="C40" s="120"/>
      <c r="D40" s="120"/>
      <c r="E40" s="120"/>
      <c r="F40" s="120"/>
      <c r="G40" s="120"/>
      <c r="H40" s="120"/>
      <c r="I40" s="120"/>
      <c r="J40" s="120"/>
      <c r="K40" s="120"/>
    </row>
    <row r="41" spans="1:11" ht="16.5" customHeight="1">
      <c r="A41" s="119" t="s">
        <v>149</v>
      </c>
      <c r="B41" s="120"/>
      <c r="C41" s="120"/>
      <c r="D41" s="120"/>
      <c r="E41" s="120"/>
      <c r="F41" s="120"/>
      <c r="G41" s="120"/>
      <c r="H41" s="120"/>
      <c r="I41" s="120"/>
      <c r="J41" s="120"/>
      <c r="K41" s="120"/>
    </row>
    <row r="42" spans="1:11" ht="16.5" customHeight="1">
      <c r="A42" s="119" t="s">
        <v>162</v>
      </c>
      <c r="B42" s="120"/>
      <c r="C42" s="120"/>
      <c r="D42" s="120"/>
      <c r="E42" s="120"/>
      <c r="F42" s="120"/>
      <c r="G42" s="120"/>
      <c r="H42" s="120"/>
      <c r="I42" s="120"/>
      <c r="J42" s="120"/>
      <c r="K42" s="120"/>
    </row>
    <row r="43" spans="1:11" ht="16.5" customHeight="1">
      <c r="A43" s="119" t="s">
        <v>132</v>
      </c>
      <c r="B43" s="120"/>
      <c r="C43" s="120"/>
      <c r="D43" s="120"/>
      <c r="E43" s="120"/>
      <c r="F43" s="120"/>
      <c r="G43" s="120"/>
      <c r="H43" s="120"/>
      <c r="I43" s="120"/>
      <c r="J43" s="120"/>
      <c r="K43" s="120"/>
    </row>
    <row r="44" spans="1:11" ht="16.5" customHeight="1">
      <c r="A44" s="119" t="s">
        <v>176</v>
      </c>
      <c r="B44" s="120"/>
      <c r="C44" s="120"/>
      <c r="D44" s="120"/>
      <c r="E44" s="120"/>
      <c r="F44" s="120"/>
      <c r="G44" s="120"/>
      <c r="H44" s="120"/>
      <c r="I44" s="120"/>
      <c r="J44" s="120"/>
      <c r="K44" s="120"/>
    </row>
    <row r="45" spans="1:11" ht="16.5" customHeight="1">
      <c r="A45" s="119" t="s">
        <v>133</v>
      </c>
      <c r="B45" s="120"/>
      <c r="C45" s="120"/>
      <c r="D45" s="120"/>
      <c r="E45" s="120"/>
      <c r="F45" s="120"/>
      <c r="G45" s="120"/>
      <c r="H45" s="120"/>
      <c r="I45" s="120"/>
      <c r="J45" s="120"/>
      <c r="K45" s="120"/>
    </row>
    <row r="46" spans="1:11" ht="16.5" customHeight="1">
      <c r="A46" s="127" t="s">
        <v>150</v>
      </c>
      <c r="B46" s="120"/>
      <c r="C46" s="120"/>
      <c r="D46" s="120"/>
      <c r="E46" s="120"/>
      <c r="F46" s="120"/>
      <c r="G46" s="120"/>
      <c r="H46" s="120"/>
      <c r="I46" s="120"/>
      <c r="J46" s="120"/>
      <c r="K46" s="120"/>
    </row>
    <row r="47" spans="1:11" ht="16.5" customHeight="1">
      <c r="A47" s="119" t="s">
        <v>134</v>
      </c>
      <c r="B47" s="120"/>
      <c r="C47" s="120"/>
      <c r="D47" s="120"/>
      <c r="E47" s="120"/>
      <c r="F47" s="120"/>
      <c r="G47" s="120"/>
      <c r="H47" s="120"/>
      <c r="I47" s="120"/>
      <c r="J47" s="120"/>
      <c r="K47" s="120"/>
    </row>
    <row r="48" spans="1:11" s="116" customFormat="1" ht="16.5" customHeight="1">
      <c r="A48" s="127" t="s">
        <v>151</v>
      </c>
      <c r="B48" s="127"/>
      <c r="C48" s="127"/>
      <c r="D48" s="127"/>
      <c r="E48" s="127"/>
      <c r="F48" s="127"/>
      <c r="G48" s="127"/>
      <c r="H48" s="127"/>
      <c r="I48" s="127"/>
      <c r="J48" s="127"/>
      <c r="K48" s="127"/>
    </row>
    <row r="49" spans="1:11" ht="16.5" customHeight="1">
      <c r="A49" s="119" t="s">
        <v>152</v>
      </c>
      <c r="B49" s="120"/>
      <c r="C49" s="120"/>
      <c r="D49" s="120"/>
      <c r="E49" s="120"/>
      <c r="F49" s="120"/>
      <c r="G49" s="120"/>
      <c r="H49" s="120"/>
      <c r="I49" s="120"/>
      <c r="J49" s="120"/>
      <c r="K49" s="120"/>
    </row>
    <row r="50" spans="1:11" s="116" customFormat="1" ht="16.5" customHeight="1">
      <c r="A50" s="127" t="s">
        <v>153</v>
      </c>
      <c r="B50" s="127"/>
      <c r="C50" s="127"/>
      <c r="D50" s="127"/>
      <c r="E50" s="127"/>
      <c r="F50" s="127"/>
      <c r="G50" s="127"/>
      <c r="H50" s="127"/>
      <c r="I50" s="127"/>
      <c r="J50" s="127"/>
      <c r="K50" s="127"/>
    </row>
    <row r="51" spans="1:11" s="116" customFormat="1" ht="16.5" customHeight="1">
      <c r="A51" s="119" t="s">
        <v>174</v>
      </c>
      <c r="B51" s="127"/>
      <c r="C51" s="127"/>
      <c r="D51" s="127"/>
      <c r="E51" s="127"/>
      <c r="F51" s="127"/>
      <c r="G51" s="127"/>
      <c r="H51" s="127"/>
      <c r="I51" s="127"/>
      <c r="J51" s="127"/>
      <c r="K51" s="127"/>
    </row>
    <row r="52" spans="1:11" ht="16.5" customHeight="1">
      <c r="A52" s="131" t="s">
        <v>175</v>
      </c>
      <c r="B52" s="131"/>
      <c r="C52" s="131"/>
      <c r="D52" s="131"/>
      <c r="E52" s="131"/>
      <c r="F52" s="131"/>
      <c r="G52" s="131"/>
      <c r="H52" s="131"/>
      <c r="I52" s="131"/>
      <c r="J52" s="131"/>
      <c r="K52" s="120"/>
    </row>
    <row r="53" spans="1:11" s="116" customFormat="1" ht="16.5" customHeight="1">
      <c r="A53" s="128"/>
      <c r="B53" s="129"/>
      <c r="C53" s="129"/>
      <c r="D53" s="134"/>
      <c r="E53" s="134"/>
      <c r="F53" s="134"/>
      <c r="G53" s="134"/>
      <c r="H53" s="134"/>
      <c r="I53" s="134"/>
      <c r="J53" s="134"/>
      <c r="K53" s="134"/>
    </row>
    <row r="54" spans="1:11" s="116" customFormat="1" ht="12.75">
      <c r="A54" s="127"/>
      <c r="B54" s="127"/>
      <c r="C54" s="135"/>
      <c r="D54" s="135"/>
      <c r="E54" s="135"/>
      <c r="F54" s="135"/>
      <c r="G54" s="135"/>
      <c r="H54" s="135"/>
      <c r="I54" s="135"/>
      <c r="J54" s="135"/>
      <c r="K54" s="135"/>
    </row>
  </sheetData>
  <sheetProtection selectLockedCells="1"/>
  <mergeCells count="8">
    <mergeCell ref="A1:K1"/>
    <mergeCell ref="D53:K53"/>
    <mergeCell ref="C54:K54"/>
    <mergeCell ref="C29:I29"/>
    <mergeCell ref="A21:J21"/>
    <mergeCell ref="C28:I28"/>
    <mergeCell ref="C36:H36"/>
    <mergeCell ref="C37:I37"/>
  </mergeCells>
  <printOptions/>
  <pageMargins left="0.35433070866141736" right="0.2755905511811024" top="0.31496062992125984" bottom="0.2755905511811024" header="0.31496062992125984" footer="0.31496062992125984"/>
  <pageSetup horizontalDpi="600" verticalDpi="600" orientation="portrait" paperSize="9" scale="95" r:id="rId2"/>
  <rowBreaks count="1" manualBreakCount="1">
    <brk id="52" max="9"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H55"/>
  <sheetViews>
    <sheetView view="pageBreakPreview" zoomScaleSheetLayoutView="100" zoomScalePageLayoutView="0" workbookViewId="0" topLeftCell="A1">
      <selection activeCell="L54" sqref="L54"/>
    </sheetView>
  </sheetViews>
  <sheetFormatPr defaultColWidth="9.375" defaultRowHeight="13.5"/>
  <cols>
    <col min="1" max="1" width="3.875" style="78" bestFit="1" customWidth="1"/>
    <col min="2" max="2" width="5.75390625" style="78" customWidth="1"/>
    <col min="3" max="3" width="7.50390625" style="78" customWidth="1"/>
    <col min="4" max="4" width="16.25390625" style="78" bestFit="1" customWidth="1"/>
    <col min="5" max="5" width="3.75390625" style="78" customWidth="1"/>
    <col min="6" max="6" width="6.50390625" style="78" bestFit="1" customWidth="1"/>
    <col min="7" max="7" width="9.375" style="78" customWidth="1"/>
    <col min="8" max="8" width="35.875" style="78" customWidth="1"/>
    <col min="9" max="9" width="3.625" style="78" customWidth="1"/>
    <col min="10" max="16384" width="9.375" style="78" customWidth="1"/>
  </cols>
  <sheetData>
    <row r="1" ht="13.5"/>
    <row r="2" spans="1:8" ht="26.25">
      <c r="A2" s="162" t="s">
        <v>136</v>
      </c>
      <c r="B2" s="162"/>
      <c r="C2" s="162"/>
      <c r="D2" s="162"/>
      <c r="E2" s="162"/>
      <c r="F2" s="162"/>
      <c r="G2" s="162"/>
      <c r="H2" s="162"/>
    </row>
    <row r="3" ht="14.25" thickBot="1">
      <c r="A3" s="79"/>
    </row>
    <row r="4" spans="1:8" ht="31.5" customHeight="1" thickBot="1">
      <c r="A4" s="80"/>
      <c r="B4" s="165" t="s">
        <v>104</v>
      </c>
      <c r="C4" s="166"/>
      <c r="D4" s="166"/>
      <c r="E4" s="166"/>
      <c r="F4" s="166"/>
      <c r="G4" s="166"/>
      <c r="H4" s="167"/>
    </row>
    <row r="5" spans="1:8" ht="13.5">
      <c r="A5" s="81"/>
      <c r="B5" s="81"/>
      <c r="C5" s="81"/>
      <c r="D5" s="81"/>
      <c r="E5" s="163"/>
      <c r="F5" s="163"/>
      <c r="G5" s="163"/>
      <c r="H5" s="163"/>
    </row>
    <row r="6" spans="1:8" s="87" customFormat="1" ht="17.25">
      <c r="A6" s="83">
        <v>1</v>
      </c>
      <c r="B6" s="164" t="s">
        <v>105</v>
      </c>
      <c r="C6" s="164"/>
      <c r="D6" s="84"/>
      <c r="E6" s="84"/>
      <c r="F6" s="84"/>
      <c r="G6" s="85"/>
      <c r="H6" s="86"/>
    </row>
    <row r="7" spans="1:8" s="90" customFormat="1" ht="14.25">
      <c r="A7" s="88"/>
      <c r="B7" s="89" t="s">
        <v>88</v>
      </c>
      <c r="C7" s="156" t="s">
        <v>106</v>
      </c>
      <c r="D7" s="156"/>
      <c r="E7" s="156"/>
      <c r="F7" s="156"/>
      <c r="G7" s="156"/>
      <c r="H7" s="156"/>
    </row>
    <row r="8" spans="1:8" ht="13.5">
      <c r="A8" s="81"/>
      <c r="B8" s="91"/>
      <c r="C8" s="92"/>
      <c r="D8" s="92"/>
      <c r="E8" s="92"/>
      <c r="F8" s="92"/>
      <c r="G8" s="93"/>
      <c r="H8" s="82"/>
    </row>
    <row r="9" spans="1:8" s="90" customFormat="1" ht="14.25">
      <c r="A9" s="88"/>
      <c r="B9" s="94" t="s">
        <v>91</v>
      </c>
      <c r="C9" s="157" t="s">
        <v>107</v>
      </c>
      <c r="D9" s="157"/>
      <c r="E9" s="157"/>
      <c r="F9" s="157"/>
      <c r="G9" s="157"/>
      <c r="H9" s="157"/>
    </row>
    <row r="10" spans="2:7" ht="13.5">
      <c r="B10" s="95"/>
      <c r="C10" s="96"/>
      <c r="D10" s="96"/>
      <c r="E10" s="96"/>
      <c r="F10" s="96"/>
      <c r="G10" s="96"/>
    </row>
    <row r="11" spans="2:8" ht="14.25" customHeight="1">
      <c r="B11" s="95"/>
      <c r="C11" s="97" t="s">
        <v>89</v>
      </c>
      <c r="D11" s="158" t="s">
        <v>138</v>
      </c>
      <c r="E11" s="158"/>
      <c r="F11" s="158"/>
      <c r="G11" s="158"/>
      <c r="H11" s="158"/>
    </row>
    <row r="12" spans="1:8" ht="13.5">
      <c r="A12" s="81"/>
      <c r="B12" s="81"/>
      <c r="C12" s="81"/>
      <c r="D12" s="81"/>
      <c r="E12" s="82"/>
      <c r="F12" s="82"/>
      <c r="G12" s="82"/>
      <c r="H12" s="82"/>
    </row>
    <row r="13" spans="1:8" s="90" customFormat="1" ht="14.25">
      <c r="A13" s="88"/>
      <c r="B13" s="94" t="s">
        <v>109</v>
      </c>
      <c r="C13" s="157" t="s">
        <v>108</v>
      </c>
      <c r="D13" s="157"/>
      <c r="E13" s="157"/>
      <c r="F13" s="157"/>
      <c r="G13" s="157"/>
      <c r="H13" s="157"/>
    </row>
    <row r="14" spans="2:7" ht="13.5">
      <c r="B14" s="95"/>
      <c r="C14" s="96"/>
      <c r="D14" s="96"/>
      <c r="E14" s="96"/>
      <c r="F14" s="96"/>
      <c r="G14" s="96"/>
    </row>
    <row r="15" spans="2:8" ht="13.5">
      <c r="B15" s="95"/>
      <c r="C15" s="97" t="s">
        <v>89</v>
      </c>
      <c r="D15" s="158" t="s">
        <v>139</v>
      </c>
      <c r="E15" s="158"/>
      <c r="F15" s="158"/>
      <c r="G15" s="158"/>
      <c r="H15" s="158"/>
    </row>
    <row r="16" spans="1:8" ht="13.5">
      <c r="A16" s="81"/>
      <c r="B16" s="81"/>
      <c r="C16" s="81"/>
      <c r="D16" s="158" t="s">
        <v>140</v>
      </c>
      <c r="E16" s="158"/>
      <c r="F16" s="158"/>
      <c r="G16" s="158"/>
      <c r="H16" s="158"/>
    </row>
    <row r="17" spans="1:8" ht="13.5">
      <c r="A17" s="81"/>
      <c r="B17" s="81"/>
      <c r="C17" s="81"/>
      <c r="D17" s="98"/>
      <c r="E17" s="98"/>
      <c r="F17" s="98"/>
      <c r="G17" s="98"/>
      <c r="H17" s="98"/>
    </row>
    <row r="18" spans="2:8" ht="13.5">
      <c r="B18" s="95"/>
      <c r="C18" s="97" t="s">
        <v>90</v>
      </c>
      <c r="D18" s="158" t="s">
        <v>144</v>
      </c>
      <c r="E18" s="158"/>
      <c r="F18" s="158"/>
      <c r="G18" s="158"/>
      <c r="H18" s="158"/>
    </row>
    <row r="19" spans="2:8" ht="13.5">
      <c r="B19" s="95"/>
      <c r="C19" s="99"/>
      <c r="D19" s="98"/>
      <c r="E19" s="98"/>
      <c r="F19" s="98"/>
      <c r="G19" s="98"/>
      <c r="H19" s="98"/>
    </row>
    <row r="20" ht="14.25">
      <c r="B20" s="94"/>
    </row>
    <row r="21" spans="1:8" s="87" customFormat="1" ht="17.25">
      <c r="A21" s="83">
        <v>2</v>
      </c>
      <c r="B21" s="164" t="s">
        <v>110</v>
      </c>
      <c r="C21" s="164"/>
      <c r="D21" s="84"/>
      <c r="E21" s="84"/>
      <c r="F21" s="84"/>
      <c r="G21" s="85"/>
      <c r="H21" s="86"/>
    </row>
    <row r="22" spans="2:8" s="90" customFormat="1" ht="14.25">
      <c r="B22" s="89" t="s">
        <v>88</v>
      </c>
      <c r="C22" s="157" t="s">
        <v>126</v>
      </c>
      <c r="D22" s="157"/>
      <c r="E22" s="157"/>
      <c r="F22" s="157"/>
      <c r="G22" s="157"/>
      <c r="H22" s="157"/>
    </row>
    <row r="23" spans="2:7" ht="13.5">
      <c r="B23" s="95"/>
      <c r="C23" s="96"/>
      <c r="D23" s="96"/>
      <c r="E23" s="96"/>
      <c r="F23" s="96"/>
      <c r="G23" s="96"/>
    </row>
    <row r="24" spans="2:8" ht="13.5">
      <c r="B24" s="95"/>
      <c r="C24" s="97" t="s">
        <v>89</v>
      </c>
      <c r="D24" s="158" t="s">
        <v>127</v>
      </c>
      <c r="E24" s="158"/>
      <c r="F24" s="158"/>
      <c r="G24" s="158"/>
      <c r="H24" s="158"/>
    </row>
    <row r="25" spans="2:8" ht="13.5">
      <c r="B25" s="95"/>
      <c r="C25" s="96"/>
      <c r="D25" s="158"/>
      <c r="E25" s="158"/>
      <c r="F25" s="158"/>
      <c r="G25" s="158"/>
      <c r="H25" s="158"/>
    </row>
    <row r="26" spans="2:8" ht="13.5">
      <c r="B26" s="95"/>
      <c r="C26" s="97" t="s">
        <v>90</v>
      </c>
      <c r="D26" s="158" t="s">
        <v>112</v>
      </c>
      <c r="E26" s="158"/>
      <c r="F26" s="158"/>
      <c r="G26" s="158"/>
      <c r="H26" s="158"/>
    </row>
    <row r="27" spans="2:8" ht="13.5">
      <c r="B27" s="95"/>
      <c r="C27" s="96"/>
      <c r="D27" s="158" t="s">
        <v>113</v>
      </c>
      <c r="E27" s="158"/>
      <c r="F27" s="158"/>
      <c r="G27" s="158"/>
      <c r="H27" s="158"/>
    </row>
    <row r="28" spans="2:7" ht="13.5">
      <c r="B28" s="95"/>
      <c r="C28" s="96"/>
      <c r="D28" s="96"/>
      <c r="E28" s="96"/>
      <c r="F28" s="96"/>
      <c r="G28" s="96"/>
    </row>
    <row r="29" spans="2:8" ht="13.5">
      <c r="B29" s="95"/>
      <c r="C29" s="97" t="s">
        <v>92</v>
      </c>
      <c r="D29" s="158" t="s">
        <v>137</v>
      </c>
      <c r="E29" s="161"/>
      <c r="F29" s="161"/>
      <c r="G29" s="161"/>
      <c r="H29" s="161"/>
    </row>
    <row r="30" spans="2:8" ht="13.5">
      <c r="B30" s="95"/>
      <c r="C30" s="96"/>
      <c r="D30" s="158" t="s">
        <v>111</v>
      </c>
      <c r="E30" s="158"/>
      <c r="F30" s="158"/>
      <c r="G30" s="158"/>
      <c r="H30" s="158"/>
    </row>
    <row r="31" spans="2:7" ht="13.5">
      <c r="B31" s="95"/>
      <c r="C31" s="96"/>
      <c r="D31" s="96"/>
      <c r="E31" s="96"/>
      <c r="F31" s="96"/>
      <c r="G31" s="96"/>
    </row>
    <row r="32" spans="2:8" ht="13.5">
      <c r="B32" s="95"/>
      <c r="C32" s="97" t="s">
        <v>125</v>
      </c>
      <c r="D32" s="158" t="s">
        <v>114</v>
      </c>
      <c r="E32" s="158"/>
      <c r="F32" s="158"/>
      <c r="G32" s="158"/>
      <c r="H32" s="158"/>
    </row>
    <row r="33" spans="2:8" ht="13.5">
      <c r="B33" s="95"/>
      <c r="C33" s="96"/>
      <c r="D33" s="158" t="s">
        <v>115</v>
      </c>
      <c r="E33" s="158"/>
      <c r="F33" s="158"/>
      <c r="G33" s="158"/>
      <c r="H33" s="158"/>
    </row>
    <row r="34" spans="2:7" ht="13.5">
      <c r="B34" s="95"/>
      <c r="C34" s="96"/>
      <c r="D34" s="96"/>
      <c r="E34" s="96"/>
      <c r="F34" s="96"/>
      <c r="G34" s="96"/>
    </row>
    <row r="35" spans="2:8" s="90" customFormat="1" ht="14.25">
      <c r="B35" s="94" t="s">
        <v>135</v>
      </c>
      <c r="C35" s="157" t="s">
        <v>128</v>
      </c>
      <c r="D35" s="157"/>
      <c r="E35" s="157"/>
      <c r="F35" s="157"/>
      <c r="G35" s="157"/>
      <c r="H35" s="157"/>
    </row>
    <row r="37" spans="2:8" ht="13.5">
      <c r="B37" s="95"/>
      <c r="C37" s="97" t="s">
        <v>89</v>
      </c>
      <c r="D37" s="158" t="s">
        <v>129</v>
      </c>
      <c r="E37" s="161"/>
      <c r="F37" s="161"/>
      <c r="G37" s="161"/>
      <c r="H37" s="161"/>
    </row>
    <row r="38" spans="2:7" ht="13.5">
      <c r="B38" s="96"/>
      <c r="C38" s="96"/>
      <c r="D38" s="96"/>
      <c r="E38" s="96"/>
      <c r="F38" s="96"/>
      <c r="G38" s="96"/>
    </row>
    <row r="39" spans="1:2" s="87" customFormat="1" ht="17.25">
      <c r="A39" s="100">
        <v>3</v>
      </c>
      <c r="B39" s="101" t="s">
        <v>93</v>
      </c>
    </row>
    <row r="40" ht="13.5">
      <c r="B40" s="79"/>
    </row>
    <row r="41" spans="3:4" ht="13.5">
      <c r="C41" s="97" t="s">
        <v>89</v>
      </c>
      <c r="D41" s="102" t="s">
        <v>94</v>
      </c>
    </row>
    <row r="42" spans="3:4" ht="13.5">
      <c r="C42" s="103"/>
      <c r="D42" s="102" t="s">
        <v>80</v>
      </c>
    </row>
    <row r="43" spans="3:4" ht="13.5">
      <c r="C43" s="96"/>
      <c r="D43" s="104"/>
    </row>
    <row r="44" spans="3:4" ht="13.5">
      <c r="C44" s="97" t="s">
        <v>90</v>
      </c>
      <c r="D44" s="78" t="s">
        <v>141</v>
      </c>
    </row>
    <row r="46" spans="3:4" ht="13.5">
      <c r="C46" s="97" t="s">
        <v>92</v>
      </c>
      <c r="D46" s="105" t="s">
        <v>81</v>
      </c>
    </row>
    <row r="47" ht="13.5">
      <c r="D47" s="78" t="s">
        <v>82</v>
      </c>
    </row>
    <row r="49" ht="14.25" thickBot="1"/>
    <row r="50" spans="1:8" ht="19.5" thickBot="1">
      <c r="A50" s="148" t="s">
        <v>83</v>
      </c>
      <c r="B50" s="149"/>
      <c r="C50" s="106" t="s">
        <v>173</v>
      </c>
      <c r="D50" s="107"/>
      <c r="E50" s="107"/>
      <c r="F50" s="107"/>
      <c r="G50" s="107"/>
      <c r="H50" s="159"/>
    </row>
    <row r="51" spans="1:8" ht="22.5" customHeight="1" thickBot="1">
      <c r="A51" s="148" t="s">
        <v>84</v>
      </c>
      <c r="B51" s="149"/>
      <c r="C51" s="130" t="s">
        <v>177</v>
      </c>
      <c r="D51" s="108"/>
      <c r="E51" s="108"/>
      <c r="F51" s="108"/>
      <c r="G51" s="108"/>
      <c r="H51" s="160"/>
    </row>
    <row r="52" spans="1:8" s="87" customFormat="1" ht="17.25">
      <c r="A52" s="150" t="s">
        <v>130</v>
      </c>
      <c r="B52" s="151"/>
      <c r="C52" s="109" t="s">
        <v>85</v>
      </c>
      <c r="D52" s="110"/>
      <c r="E52" s="110"/>
      <c r="F52" s="110"/>
      <c r="G52" s="110"/>
      <c r="H52" s="111"/>
    </row>
    <row r="53" spans="1:8" s="87" customFormat="1" ht="17.25">
      <c r="A53" s="152"/>
      <c r="B53" s="153"/>
      <c r="C53" s="109" t="s">
        <v>86</v>
      </c>
      <c r="D53" s="110"/>
      <c r="E53" s="110"/>
      <c r="F53" s="110"/>
      <c r="G53" s="110"/>
      <c r="H53" s="111"/>
    </row>
    <row r="54" spans="1:8" s="87" customFormat="1" ht="17.25">
      <c r="A54" s="152"/>
      <c r="B54" s="153"/>
      <c r="C54" s="109" t="s">
        <v>87</v>
      </c>
      <c r="D54" s="110"/>
      <c r="E54" s="110"/>
      <c r="F54" s="110"/>
      <c r="G54" s="110"/>
      <c r="H54" s="111"/>
    </row>
    <row r="55" spans="1:8" s="87" customFormat="1" ht="18" thickBot="1">
      <c r="A55" s="154"/>
      <c r="B55" s="155"/>
      <c r="C55" s="112" t="s">
        <v>124</v>
      </c>
      <c r="D55" s="113"/>
      <c r="E55" s="113"/>
      <c r="F55" s="113"/>
      <c r="G55" s="113"/>
      <c r="H55" s="114"/>
    </row>
    <row r="58" ht="14.25" customHeight="1"/>
    <row r="59" ht="24" customHeight="1"/>
  </sheetData>
  <sheetProtection selectLockedCells="1" selectUnlockedCells="1"/>
  <mergeCells count="27">
    <mergeCell ref="D30:H30"/>
    <mergeCell ref="D32:H32"/>
    <mergeCell ref="A2:H2"/>
    <mergeCell ref="E5:H5"/>
    <mergeCell ref="B6:C6"/>
    <mergeCell ref="B4:H4"/>
    <mergeCell ref="B21:C21"/>
    <mergeCell ref="D33:H33"/>
    <mergeCell ref="D26:H26"/>
    <mergeCell ref="D27:H27"/>
    <mergeCell ref="D37:H37"/>
    <mergeCell ref="D11:H11"/>
    <mergeCell ref="C22:H22"/>
    <mergeCell ref="D18:H18"/>
    <mergeCell ref="D15:H15"/>
    <mergeCell ref="D16:H16"/>
    <mergeCell ref="D29:H29"/>
    <mergeCell ref="A50:B50"/>
    <mergeCell ref="A51:B51"/>
    <mergeCell ref="A52:B55"/>
    <mergeCell ref="C7:H7"/>
    <mergeCell ref="C35:H35"/>
    <mergeCell ref="D24:H24"/>
    <mergeCell ref="D25:H25"/>
    <mergeCell ref="C9:H9"/>
    <mergeCell ref="C13:H13"/>
    <mergeCell ref="H50:H51"/>
  </mergeCells>
  <hyperlinks>
    <hyperlink ref="C51" r:id="rId1" display="tatsunoko08@yahoo.co.jp"/>
  </hyperlinks>
  <printOptions horizontalCentered="1"/>
  <pageMargins left="0.61" right="0.54" top="0.45" bottom="0.56" header="0.31" footer="0.31496062992125984"/>
  <pageSetup horizontalDpi="600" verticalDpi="600" orientation="portrait" paperSize="9" scale="98" r:id="rId3"/>
  <rowBreaks count="1" manualBreakCount="1">
    <brk id="55" max="8" man="1"/>
  </rowBreaks>
  <drawing r:id="rId2"/>
</worksheet>
</file>

<file path=xl/worksheets/sheet3.xml><?xml version="1.0" encoding="utf-8"?>
<worksheet xmlns="http://schemas.openxmlformats.org/spreadsheetml/2006/main" xmlns:r="http://schemas.openxmlformats.org/officeDocument/2006/relationships">
  <sheetPr>
    <tabColor indexed="15"/>
  </sheetPr>
  <dimension ref="A1:F48"/>
  <sheetViews>
    <sheetView view="pageBreakPreview" zoomScaleSheetLayoutView="100" zoomScalePageLayoutView="0" workbookViewId="0" topLeftCell="A1">
      <selection activeCell="A1" sqref="A1:E1"/>
    </sheetView>
  </sheetViews>
  <sheetFormatPr defaultColWidth="9.00390625" defaultRowHeight="13.5"/>
  <cols>
    <col min="1" max="1" width="8.00390625" style="1" bestFit="1" customWidth="1"/>
    <col min="2" max="2" width="22.50390625" style="1" customWidth="1"/>
    <col min="3" max="3" width="11.625" style="1" customWidth="1"/>
    <col min="4" max="4" width="12.75390625" style="1" customWidth="1"/>
    <col min="5" max="5" width="9.375" style="1" customWidth="1"/>
    <col min="6" max="6" width="12.75390625" style="1" customWidth="1"/>
    <col min="7" max="16384" width="9.00390625" style="1" customWidth="1"/>
  </cols>
  <sheetData>
    <row r="1" spans="1:5" ht="22.5" customHeight="1">
      <c r="A1" s="170" t="s">
        <v>171</v>
      </c>
      <c r="B1" s="170"/>
      <c r="C1" s="170"/>
      <c r="D1" s="170"/>
      <c r="E1" s="170"/>
    </row>
    <row r="2" spans="3:6" ht="22.5" customHeight="1">
      <c r="C2" s="29" t="s">
        <v>103</v>
      </c>
      <c r="D2" s="132" t="s">
        <v>178</v>
      </c>
      <c r="E2" s="32"/>
      <c r="F2" s="30"/>
    </row>
    <row r="3" spans="1:5" ht="22.5" customHeight="1" thickBot="1">
      <c r="A3" s="177" t="s">
        <v>12</v>
      </c>
      <c r="B3" s="177"/>
      <c r="C3" s="177"/>
      <c r="D3" s="177"/>
      <c r="E3" s="177"/>
    </row>
    <row r="4" spans="1:6" ht="22.5" customHeight="1">
      <c r="A4" s="173" t="s">
        <v>0</v>
      </c>
      <c r="B4" s="174"/>
      <c r="C4" s="178"/>
      <c r="D4" s="179"/>
      <c r="E4" s="179"/>
      <c r="F4" s="180"/>
    </row>
    <row r="5" spans="1:6" ht="22.5" customHeight="1">
      <c r="A5" s="175" t="s">
        <v>1</v>
      </c>
      <c r="B5" s="176"/>
      <c r="C5" s="181"/>
      <c r="D5" s="182"/>
      <c r="E5" s="182"/>
      <c r="F5" s="183"/>
    </row>
    <row r="6" spans="1:6" ht="22.5" customHeight="1">
      <c r="A6" s="171" t="s">
        <v>2</v>
      </c>
      <c r="B6" s="3" t="s">
        <v>3</v>
      </c>
      <c r="C6" s="181"/>
      <c r="D6" s="182"/>
      <c r="E6" s="182"/>
      <c r="F6" s="183"/>
    </row>
    <row r="7" spans="1:6" ht="22.5" customHeight="1">
      <c r="A7" s="171"/>
      <c r="B7" s="3" t="s">
        <v>4</v>
      </c>
      <c r="C7" s="181"/>
      <c r="D7" s="182"/>
      <c r="E7" s="182"/>
      <c r="F7" s="183"/>
    </row>
    <row r="8" spans="1:6" ht="22.5" customHeight="1">
      <c r="A8" s="171"/>
      <c r="B8" s="3" t="s">
        <v>5</v>
      </c>
      <c r="C8" s="181"/>
      <c r="D8" s="182"/>
      <c r="E8" s="182"/>
      <c r="F8" s="183"/>
    </row>
    <row r="9" spans="1:6" ht="22.5" customHeight="1" thickBot="1">
      <c r="A9" s="172"/>
      <c r="B9" s="8" t="s">
        <v>35</v>
      </c>
      <c r="C9" s="202"/>
      <c r="D9" s="203"/>
      <c r="E9" s="203"/>
      <c r="F9" s="204"/>
    </row>
    <row r="10" ht="22.5" customHeight="1" thickBot="1">
      <c r="A10" s="2"/>
    </row>
    <row r="11" spans="1:6" ht="22.5" customHeight="1" thickBot="1">
      <c r="A11" s="168" t="s">
        <v>6</v>
      </c>
      <c r="B11" s="169"/>
      <c r="C11" s="4" t="s">
        <v>36</v>
      </c>
      <c r="D11" s="6" t="s">
        <v>9</v>
      </c>
      <c r="E11" s="169" t="s">
        <v>11</v>
      </c>
      <c r="F11" s="205"/>
    </row>
    <row r="12" spans="1:6" ht="22.5" customHeight="1" thickTop="1">
      <c r="A12" s="171" t="s">
        <v>7</v>
      </c>
      <c r="B12" s="191"/>
      <c r="C12" s="33">
        <v>700</v>
      </c>
      <c r="D12" s="14"/>
      <c r="E12" s="206">
        <f>C12*D12</f>
        <v>0</v>
      </c>
      <c r="F12" s="207"/>
    </row>
    <row r="13" spans="1:6" ht="22.5" customHeight="1" thickBot="1">
      <c r="A13" s="171" t="s">
        <v>8</v>
      </c>
      <c r="B13" s="191"/>
      <c r="C13" s="33">
        <v>1000</v>
      </c>
      <c r="D13" s="34"/>
      <c r="E13" s="208">
        <f>C13*D13</f>
        <v>0</v>
      </c>
      <c r="F13" s="209"/>
    </row>
    <row r="14" spans="1:6" ht="22.5" customHeight="1" thickBot="1" thickTop="1">
      <c r="A14" s="188" t="s">
        <v>10</v>
      </c>
      <c r="B14" s="189"/>
      <c r="C14" s="189"/>
      <c r="D14" s="190"/>
      <c r="E14" s="210">
        <f>SUM(E12:E13)</f>
        <v>0</v>
      </c>
      <c r="F14" s="211"/>
    </row>
    <row r="15" spans="1:5" ht="22.5" customHeight="1" thickBot="1">
      <c r="A15" s="9"/>
      <c r="B15" s="9"/>
      <c r="C15" s="9"/>
      <c r="D15" s="9"/>
      <c r="E15" s="10"/>
    </row>
    <row r="16" spans="1:6" ht="22.5" customHeight="1">
      <c r="A16" s="192" t="s">
        <v>75</v>
      </c>
      <c r="B16" s="195" t="s">
        <v>74</v>
      </c>
      <c r="C16" s="4" t="s">
        <v>40</v>
      </c>
      <c r="D16" s="198" t="s">
        <v>13</v>
      </c>
      <c r="E16" s="199"/>
      <c r="F16" s="7" t="s">
        <v>154</v>
      </c>
    </row>
    <row r="17" spans="1:6" ht="22.5" customHeight="1">
      <c r="A17" s="193"/>
      <c r="B17" s="196"/>
      <c r="C17" s="3">
        <v>1</v>
      </c>
      <c r="D17" s="181"/>
      <c r="E17" s="183"/>
      <c r="F17" s="26"/>
    </row>
    <row r="18" spans="1:6" ht="22.5" customHeight="1">
      <c r="A18" s="193"/>
      <c r="B18" s="196"/>
      <c r="C18" s="3">
        <v>2</v>
      </c>
      <c r="D18" s="181"/>
      <c r="E18" s="183"/>
      <c r="F18" s="26"/>
    </row>
    <row r="19" spans="1:6" ht="22.5" customHeight="1">
      <c r="A19" s="193"/>
      <c r="B19" s="196"/>
      <c r="C19" s="3">
        <v>3</v>
      </c>
      <c r="D19" s="181"/>
      <c r="E19" s="183"/>
      <c r="F19" s="26"/>
    </row>
    <row r="20" spans="1:6" ht="22.5" customHeight="1" thickBot="1">
      <c r="A20" s="194"/>
      <c r="B20" s="197"/>
      <c r="C20" s="5">
        <v>4</v>
      </c>
      <c r="D20" s="202"/>
      <c r="E20" s="204"/>
      <c r="F20" s="27"/>
    </row>
    <row r="22" spans="2:3" ht="14.25" thickBot="1">
      <c r="B22" s="2" t="s">
        <v>41</v>
      </c>
      <c r="C22" s="2" t="s">
        <v>78</v>
      </c>
    </row>
    <row r="23" spans="1:6" s="11" customFormat="1" ht="23.25" customHeight="1" thickBot="1">
      <c r="A23" s="18" t="s">
        <v>0</v>
      </c>
      <c r="B23" s="25">
        <f>C4</f>
        <v>0</v>
      </c>
      <c r="C23" s="28" t="str">
        <f>SUM(C25:C29,C31:C41,C43:C48)&amp;"+"&amp;SUM(C30+C42)</f>
        <v>0+0</v>
      </c>
      <c r="E23" s="214"/>
      <c r="F23" s="214"/>
    </row>
    <row r="24" spans="1:6" s="12" customFormat="1" ht="14.25" customHeight="1" thickBot="1">
      <c r="A24" s="19"/>
      <c r="B24" s="20" t="s">
        <v>42</v>
      </c>
      <c r="C24" s="21" t="s">
        <v>43</v>
      </c>
      <c r="E24" s="212"/>
      <c r="F24" s="213"/>
    </row>
    <row r="25" spans="1:6" ht="13.5">
      <c r="A25" s="184" t="s">
        <v>44</v>
      </c>
      <c r="B25" s="22" t="s">
        <v>45</v>
      </c>
      <c r="C25" s="36">
        <f>COUNTIF('申込票'!$I$8:$I$67,1)</f>
        <v>0</v>
      </c>
      <c r="E25" s="212"/>
      <c r="F25" s="213"/>
    </row>
    <row r="26" spans="1:6" ht="13.5">
      <c r="A26" s="184"/>
      <c r="B26" s="23" t="s">
        <v>46</v>
      </c>
      <c r="C26" s="36">
        <f>COUNTIF('申込票'!$I$8:$I$67,2)</f>
        <v>0</v>
      </c>
      <c r="E26" s="212"/>
      <c r="F26" s="213"/>
    </row>
    <row r="27" spans="1:6" ht="13.5">
      <c r="A27" s="184"/>
      <c r="B27" s="23" t="s">
        <v>48</v>
      </c>
      <c r="C27" s="36">
        <f>COUNTIF('申込票'!$I$8:$I$67,3)</f>
        <v>0</v>
      </c>
      <c r="E27" s="200"/>
      <c r="F27" s="201"/>
    </row>
    <row r="28" spans="1:6" ht="13.5">
      <c r="A28" s="184"/>
      <c r="B28" s="23" t="s">
        <v>49</v>
      </c>
      <c r="C28" s="36">
        <f>COUNTIF('申込票'!$I$8:$I$67,4)</f>
        <v>0</v>
      </c>
      <c r="E28" s="212"/>
      <c r="F28" s="213"/>
    </row>
    <row r="29" spans="1:6" ht="13.5">
      <c r="A29" s="184"/>
      <c r="B29" s="23" t="s">
        <v>50</v>
      </c>
      <c r="C29" s="36">
        <f>COUNTIF('申込票'!$I$8:$I$67,5)</f>
        <v>0</v>
      </c>
      <c r="E29" s="200"/>
      <c r="F29" s="200"/>
    </row>
    <row r="30" spans="1:6" ht="13.5">
      <c r="A30" s="184"/>
      <c r="B30" s="23" t="s">
        <v>63</v>
      </c>
      <c r="C30" s="38">
        <f>COUNTIF('申込票'!$I$71:$I$118,12)</f>
        <v>0</v>
      </c>
      <c r="E30" s="200"/>
      <c r="F30" s="200"/>
    </row>
    <row r="31" spans="1:6" ht="13.5">
      <c r="A31" s="184"/>
      <c r="B31" s="23" t="s">
        <v>20</v>
      </c>
      <c r="C31" s="36">
        <f>COUNTIF('申込票'!$I$8:$I$67,6)</f>
        <v>0</v>
      </c>
      <c r="E31" s="217"/>
      <c r="F31" s="217"/>
    </row>
    <row r="32" spans="1:6" ht="13.5">
      <c r="A32" s="184"/>
      <c r="B32" s="23" t="s">
        <v>51</v>
      </c>
      <c r="C32" s="36">
        <f>COUNTIF('申込票'!$I$8:$I$67,7)</f>
        <v>0</v>
      </c>
      <c r="E32" s="217"/>
      <c r="F32" s="217"/>
    </row>
    <row r="33" spans="1:6" ht="13.5">
      <c r="A33" s="184"/>
      <c r="B33" s="23" t="s">
        <v>52</v>
      </c>
      <c r="C33" s="36">
        <f>COUNTIF('申込票'!$I$8:$I$67,8)</f>
        <v>0</v>
      </c>
      <c r="E33" s="200"/>
      <c r="F33" s="201"/>
    </row>
    <row r="34" spans="1:6" ht="13.5">
      <c r="A34" s="184"/>
      <c r="B34" s="23" t="s">
        <v>58</v>
      </c>
      <c r="C34" s="36">
        <f>COUNTIF('申込票'!$I$8:$I$67,9)</f>
        <v>0</v>
      </c>
      <c r="E34" s="200"/>
      <c r="F34" s="201"/>
    </row>
    <row r="35" spans="1:6" ht="13.5">
      <c r="A35" s="184"/>
      <c r="B35" s="15" t="s">
        <v>59</v>
      </c>
      <c r="C35" s="36">
        <f>COUNTIF('申込票'!$I$8:$I$67,10)</f>
        <v>0</v>
      </c>
      <c r="E35" s="216"/>
      <c r="F35" s="216"/>
    </row>
    <row r="36" spans="1:6" ht="13.5">
      <c r="A36" s="185"/>
      <c r="B36" s="23" t="s">
        <v>54</v>
      </c>
      <c r="C36" s="36">
        <f>COUNTIF('申込票'!$I$8:$I$67,11)</f>
        <v>0</v>
      </c>
      <c r="E36" s="216"/>
      <c r="F36" s="216"/>
    </row>
    <row r="37" spans="1:6" ht="13.5">
      <c r="A37" s="186" t="s">
        <v>55</v>
      </c>
      <c r="B37" s="24" t="s">
        <v>45</v>
      </c>
      <c r="C37" s="36">
        <f>COUNTIF('申込票'!$I$8:$I$67,21)</f>
        <v>0</v>
      </c>
      <c r="E37" s="216"/>
      <c r="F37" s="216"/>
    </row>
    <row r="38" spans="1:6" ht="13.5">
      <c r="A38" s="184"/>
      <c r="B38" s="24" t="s">
        <v>46</v>
      </c>
      <c r="C38" s="36">
        <f>COUNTIF('申込票'!$I$8:$I$67,22)</f>
        <v>0</v>
      </c>
      <c r="E38" s="216"/>
      <c r="F38" s="216"/>
    </row>
    <row r="39" spans="1:6" ht="13.5">
      <c r="A39" s="184"/>
      <c r="B39" s="24" t="s">
        <v>47</v>
      </c>
      <c r="C39" s="36">
        <f>COUNTIF('申込票'!$I$8:$I$67,23)</f>
        <v>0</v>
      </c>
      <c r="E39" s="215"/>
      <c r="F39" s="215"/>
    </row>
    <row r="40" spans="1:6" ht="13.5">
      <c r="A40" s="184"/>
      <c r="B40" s="24" t="s">
        <v>56</v>
      </c>
      <c r="C40" s="36">
        <f>COUNTIF('申込票'!$I$8:$I$67,24)</f>
        <v>0</v>
      </c>
      <c r="E40" s="215"/>
      <c r="F40" s="215"/>
    </row>
    <row r="41" spans="1:6" ht="13.5">
      <c r="A41" s="184"/>
      <c r="B41" s="24" t="s">
        <v>57</v>
      </c>
      <c r="C41" s="36">
        <f>COUNTIF('申込票'!$I$8:$I$67,25)</f>
        <v>0</v>
      </c>
      <c r="E41" s="35"/>
      <c r="F41" s="31"/>
    </row>
    <row r="42" spans="1:3" ht="13.5">
      <c r="A42" s="184"/>
      <c r="B42" s="23" t="s">
        <v>63</v>
      </c>
      <c r="C42" s="38">
        <f>COUNTIF('申込票'!$I$71:$I$118,32)</f>
        <v>0</v>
      </c>
    </row>
    <row r="43" spans="1:3" ht="13.5">
      <c r="A43" s="184"/>
      <c r="B43" s="24" t="s">
        <v>20</v>
      </c>
      <c r="C43" s="36">
        <f>COUNTIF('申込票'!$I$8:$I$67,26)</f>
        <v>0</v>
      </c>
    </row>
    <row r="44" spans="1:3" ht="13.5">
      <c r="A44" s="184"/>
      <c r="B44" s="24" t="s">
        <v>52</v>
      </c>
      <c r="C44" s="36">
        <f>COUNTIF('申込票'!$I$8:$I$67,27)</f>
        <v>0</v>
      </c>
    </row>
    <row r="45" spans="1:3" ht="13.5">
      <c r="A45" s="184"/>
      <c r="B45" s="24" t="s">
        <v>60</v>
      </c>
      <c r="C45" s="36">
        <f>COUNTIF('申込票'!$I$8:$I$67,28)</f>
        <v>0</v>
      </c>
    </row>
    <row r="46" spans="1:3" ht="13.5">
      <c r="A46" s="184"/>
      <c r="B46" s="24" t="s">
        <v>61</v>
      </c>
      <c r="C46" s="36">
        <f>COUNTIF('申込票'!$I$8:$I$67,29)</f>
        <v>0</v>
      </c>
    </row>
    <row r="47" spans="1:3" ht="13.5">
      <c r="A47" s="184"/>
      <c r="B47" s="13" t="s">
        <v>62</v>
      </c>
      <c r="C47" s="36">
        <f>COUNTIF('申込票'!$I$8:$I$67,30)</f>
        <v>0</v>
      </c>
    </row>
    <row r="48" spans="1:3" ht="14.25" thickBot="1">
      <c r="A48" s="187"/>
      <c r="B48" s="17" t="s">
        <v>54</v>
      </c>
      <c r="C48" s="37">
        <f>COUNTIF('申込票'!$I$8:$I$67,31)</f>
        <v>0</v>
      </c>
    </row>
  </sheetData>
  <sheetProtection/>
  <mergeCells count="44">
    <mergeCell ref="E40:F40"/>
    <mergeCell ref="E35:F36"/>
    <mergeCell ref="E37:F38"/>
    <mergeCell ref="E31:E32"/>
    <mergeCell ref="F31:F32"/>
    <mergeCell ref="E29:E30"/>
    <mergeCell ref="F29:F30"/>
    <mergeCell ref="E34:F34"/>
    <mergeCell ref="E39:F39"/>
    <mergeCell ref="E28:F28"/>
    <mergeCell ref="E33:F33"/>
    <mergeCell ref="D18:E18"/>
    <mergeCell ref="D19:E19"/>
    <mergeCell ref="D20:E20"/>
    <mergeCell ref="E23:F23"/>
    <mergeCell ref="E24:F24"/>
    <mergeCell ref="E25:F25"/>
    <mergeCell ref="E26:F26"/>
    <mergeCell ref="C8:F8"/>
    <mergeCell ref="C9:F9"/>
    <mergeCell ref="E11:F11"/>
    <mergeCell ref="E12:F12"/>
    <mergeCell ref="E13:F13"/>
    <mergeCell ref="E14:F14"/>
    <mergeCell ref="A25:A36"/>
    <mergeCell ref="A37:A48"/>
    <mergeCell ref="A14:D14"/>
    <mergeCell ref="A12:B12"/>
    <mergeCell ref="A13:B13"/>
    <mergeCell ref="A16:A20"/>
    <mergeCell ref="B16:B20"/>
    <mergeCell ref="D16:E16"/>
    <mergeCell ref="D17:E17"/>
    <mergeCell ref="E27:F27"/>
    <mergeCell ref="A11:B11"/>
    <mergeCell ref="A1:E1"/>
    <mergeCell ref="A6:A9"/>
    <mergeCell ref="A4:B4"/>
    <mergeCell ref="A5:B5"/>
    <mergeCell ref="A3:E3"/>
    <mergeCell ref="C4:F4"/>
    <mergeCell ref="C5:F5"/>
    <mergeCell ref="C6:F6"/>
    <mergeCell ref="C7:F7"/>
  </mergeCells>
  <hyperlinks>
    <hyperlink ref="D2" r:id="rId1" display="tatsunoko08@yahoo.co.jp&#10;"/>
  </hyperlinks>
  <printOptions horizontalCentered="1"/>
  <pageMargins left="0.5118110236220472" right="0.4724409448818898" top="0.5118110236220472" bottom="0.35433070866141736" header="0.3937007874015748" footer="0.2755905511811024"/>
  <pageSetup horizontalDpi="300" verticalDpi="300" orientation="portrait" paperSize="9" r:id="rId3"/>
  <drawing r:id="rId2"/>
</worksheet>
</file>

<file path=xl/worksheets/sheet4.xml><?xml version="1.0" encoding="utf-8"?>
<worksheet xmlns="http://schemas.openxmlformats.org/spreadsheetml/2006/main" xmlns:r="http://schemas.openxmlformats.org/officeDocument/2006/relationships">
  <sheetPr>
    <tabColor indexed="13"/>
  </sheetPr>
  <dimension ref="A1:Q118"/>
  <sheetViews>
    <sheetView tabSelected="1" zoomScaleSheetLayoutView="50"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B8" sqref="B8"/>
    </sheetView>
  </sheetViews>
  <sheetFormatPr defaultColWidth="9.00390625" defaultRowHeight="13.5"/>
  <cols>
    <col min="1" max="1" width="4.50390625" style="42" bestFit="1" customWidth="1"/>
    <col min="2" max="2" width="7.125" style="43" bestFit="1" customWidth="1"/>
    <col min="3" max="3" width="9.875" style="43" customWidth="1"/>
    <col min="4" max="4" width="15.625" style="43" bestFit="1" customWidth="1"/>
    <col min="5" max="5" width="21.625" style="43" bestFit="1" customWidth="1"/>
    <col min="6" max="6" width="10.50390625" style="43" customWidth="1"/>
    <col min="7" max="7" width="13.25390625" style="43" customWidth="1"/>
    <col min="8" max="8" width="14.25390625" style="43" customWidth="1"/>
    <col min="9" max="9" width="7.25390625" style="43" bestFit="1" customWidth="1"/>
    <col min="10" max="10" width="12.625" style="43" customWidth="1"/>
    <col min="11" max="11" width="10.875" style="43" customWidth="1"/>
    <col min="12" max="12" width="4.875" style="43" customWidth="1"/>
    <col min="13" max="13" width="3.375" style="43" bestFit="1" customWidth="1"/>
    <col min="14" max="14" width="7.125" style="42" bestFit="1" customWidth="1"/>
    <col min="15" max="15" width="10.25390625" style="42" bestFit="1" customWidth="1"/>
    <col min="16" max="16" width="11.00390625" style="42" bestFit="1" customWidth="1"/>
    <col min="17" max="17" width="37.125" style="43" bestFit="1" customWidth="1"/>
    <col min="18" max="16384" width="9.00390625" style="43" customWidth="1"/>
  </cols>
  <sheetData>
    <row r="1" spans="4:11" ht="22.5" customHeight="1">
      <c r="D1" s="247" t="s">
        <v>172</v>
      </c>
      <c r="E1" s="247"/>
      <c r="F1" s="247"/>
      <c r="H1" s="42" t="s">
        <v>103</v>
      </c>
      <c r="I1" s="248" t="s">
        <v>179</v>
      </c>
      <c r="J1" s="249"/>
      <c r="K1" s="249"/>
    </row>
    <row r="2" spans="1:11" s="42" customFormat="1" ht="14.25">
      <c r="A2" s="44" t="s">
        <v>40</v>
      </c>
      <c r="B2" s="44" t="s">
        <v>16</v>
      </c>
      <c r="C2" s="44" t="s">
        <v>116</v>
      </c>
      <c r="D2" s="44" t="s">
        <v>13</v>
      </c>
      <c r="E2" s="233" t="s">
        <v>14</v>
      </c>
      <c r="F2" s="44" t="s">
        <v>15</v>
      </c>
      <c r="G2" s="44" t="s">
        <v>66</v>
      </c>
      <c r="H2" s="44" t="s">
        <v>64</v>
      </c>
      <c r="I2" s="45"/>
      <c r="J2" s="44" t="s">
        <v>18</v>
      </c>
      <c r="K2" s="44" t="s">
        <v>17</v>
      </c>
    </row>
    <row r="3" spans="1:11" s="42" customFormat="1" ht="13.5" customHeight="1">
      <c r="A3" s="241"/>
      <c r="B3" s="239" t="s">
        <v>69</v>
      </c>
      <c r="C3" s="239" t="s">
        <v>117</v>
      </c>
      <c r="D3" s="239" t="s">
        <v>118</v>
      </c>
      <c r="E3" s="234"/>
      <c r="F3" s="239" t="s">
        <v>119</v>
      </c>
      <c r="G3" s="239" t="s">
        <v>120</v>
      </c>
      <c r="H3" s="239" t="s">
        <v>70</v>
      </c>
      <c r="I3" s="233" t="s">
        <v>122</v>
      </c>
      <c r="J3" s="233"/>
      <c r="K3" s="233"/>
    </row>
    <row r="4" spans="1:11" s="42" customFormat="1" ht="40.5" customHeight="1">
      <c r="A4" s="241"/>
      <c r="B4" s="240"/>
      <c r="C4" s="240"/>
      <c r="D4" s="240"/>
      <c r="E4" s="235"/>
      <c r="F4" s="240"/>
      <c r="G4" s="240"/>
      <c r="H4" s="240"/>
      <c r="I4" s="242" t="s">
        <v>123</v>
      </c>
      <c r="J4" s="243"/>
      <c r="K4" s="47" t="s">
        <v>121</v>
      </c>
    </row>
    <row r="5" spans="1:17" ht="13.5">
      <c r="A5" s="241"/>
      <c r="B5" s="48" t="s">
        <v>31</v>
      </c>
      <c r="C5" s="49"/>
      <c r="D5" s="49"/>
      <c r="E5" s="49"/>
      <c r="F5" s="49"/>
      <c r="G5" s="49"/>
      <c r="H5" s="49"/>
      <c r="I5" s="49"/>
      <c r="J5" s="49"/>
      <c r="K5" s="50"/>
      <c r="M5" s="42"/>
      <c r="Q5" s="42"/>
    </row>
    <row r="6" spans="1:11" ht="14.25" thickBot="1">
      <c r="A6" s="241"/>
      <c r="B6" s="51">
        <v>1</v>
      </c>
      <c r="C6" s="51" t="s">
        <v>39</v>
      </c>
      <c r="D6" s="51" t="s">
        <v>32</v>
      </c>
      <c r="E6" s="51" t="s">
        <v>34</v>
      </c>
      <c r="F6" s="52" t="s">
        <v>37</v>
      </c>
      <c r="G6" s="53" t="s">
        <v>67</v>
      </c>
      <c r="H6" s="54" t="s">
        <v>65</v>
      </c>
      <c r="I6" s="54">
        <v>1</v>
      </c>
      <c r="J6" s="54" t="str">
        <f aca="true" t="shared" si="0" ref="J6:J37">IF(I6="","",VLOOKUP(I6,$N$8:$O$30,2))</f>
        <v>１００ｍ</v>
      </c>
      <c r="K6" s="54">
        <v>1084</v>
      </c>
    </row>
    <row r="7" spans="1:17" ht="13.5" customHeight="1" thickBot="1">
      <c r="A7" s="241"/>
      <c r="B7" s="51">
        <v>2</v>
      </c>
      <c r="C7" s="51">
        <v>4105</v>
      </c>
      <c r="D7" s="51" t="s">
        <v>33</v>
      </c>
      <c r="E7" s="51" t="s">
        <v>71</v>
      </c>
      <c r="F7" s="51">
        <v>1</v>
      </c>
      <c r="G7" s="54"/>
      <c r="H7" s="54" t="s">
        <v>68</v>
      </c>
      <c r="I7" s="54">
        <v>22</v>
      </c>
      <c r="J7" s="54" t="str">
        <f t="shared" si="0"/>
        <v>４００ｍ</v>
      </c>
      <c r="K7" s="54">
        <v>3890</v>
      </c>
      <c r="M7" s="55" t="s">
        <v>76</v>
      </c>
      <c r="N7" s="56" t="s">
        <v>19</v>
      </c>
      <c r="O7" s="56" t="s">
        <v>18</v>
      </c>
      <c r="P7" s="57" t="s">
        <v>22</v>
      </c>
      <c r="Q7" s="58" t="s">
        <v>23</v>
      </c>
    </row>
    <row r="8" spans="1:17" ht="13.5" customHeight="1">
      <c r="A8" s="44">
        <v>1</v>
      </c>
      <c r="B8" s="16"/>
      <c r="C8" s="16"/>
      <c r="D8" s="16"/>
      <c r="E8" s="117">
        <f>IF(C8="","",'様式1'!$C$4)</f>
      </c>
      <c r="F8" s="16"/>
      <c r="G8" s="16"/>
      <c r="H8" s="16"/>
      <c r="I8" s="16"/>
      <c r="J8" s="59">
        <f t="shared" si="0"/>
      </c>
      <c r="K8" s="16"/>
      <c r="M8" s="244" t="s">
        <v>77</v>
      </c>
      <c r="N8" s="60">
        <v>1</v>
      </c>
      <c r="O8" s="61" t="s">
        <v>45</v>
      </c>
      <c r="P8" s="62">
        <v>1104</v>
      </c>
      <c r="Q8" s="218" t="s">
        <v>24</v>
      </c>
    </row>
    <row r="9" spans="1:17" ht="13.5">
      <c r="A9" s="44">
        <v>2</v>
      </c>
      <c r="B9" s="16"/>
      <c r="C9" s="16"/>
      <c r="D9" s="16"/>
      <c r="E9" s="117">
        <f>IF(C9="","",'様式1'!$C$4)</f>
      </c>
      <c r="F9" s="16"/>
      <c r="G9" s="16"/>
      <c r="H9" s="16"/>
      <c r="I9" s="16"/>
      <c r="J9" s="59">
        <f t="shared" si="0"/>
      </c>
      <c r="K9" s="16"/>
      <c r="M9" s="245"/>
      <c r="N9" s="63">
        <v>2</v>
      </c>
      <c r="O9" s="64" t="s">
        <v>46</v>
      </c>
      <c r="P9" s="44">
        <v>5200</v>
      </c>
      <c r="Q9" s="219"/>
    </row>
    <row r="10" spans="1:17" ht="13.5">
      <c r="A10" s="44">
        <v>3</v>
      </c>
      <c r="B10" s="16"/>
      <c r="C10" s="16"/>
      <c r="D10" s="16"/>
      <c r="E10" s="117">
        <f>IF(C10="","",'様式1'!$C$4)</f>
      </c>
      <c r="F10" s="16"/>
      <c r="G10" s="16"/>
      <c r="H10" s="16"/>
      <c r="I10" s="16"/>
      <c r="J10" s="59">
        <f t="shared" si="0"/>
      </c>
      <c r="K10" s="16"/>
      <c r="M10" s="245"/>
      <c r="N10" s="63">
        <v>3</v>
      </c>
      <c r="O10" s="64" t="s">
        <v>48</v>
      </c>
      <c r="P10" s="44">
        <v>40324</v>
      </c>
      <c r="Q10" s="65" t="s">
        <v>25</v>
      </c>
    </row>
    <row r="11" spans="1:17" ht="13.5">
      <c r="A11" s="44">
        <v>4</v>
      </c>
      <c r="B11" s="16"/>
      <c r="C11" s="16"/>
      <c r="D11" s="16"/>
      <c r="E11" s="117">
        <f>IF(C11="","",'様式1'!$C$4)</f>
      </c>
      <c r="F11" s="16"/>
      <c r="G11" s="16"/>
      <c r="H11" s="16"/>
      <c r="I11" s="16"/>
      <c r="J11" s="59">
        <f t="shared" si="0"/>
      </c>
      <c r="K11" s="16"/>
      <c r="M11" s="245"/>
      <c r="N11" s="63">
        <v>4</v>
      </c>
      <c r="O11" s="64" t="s">
        <v>49</v>
      </c>
      <c r="P11" s="44">
        <v>155550</v>
      </c>
      <c r="Q11" s="65" t="s">
        <v>79</v>
      </c>
    </row>
    <row r="12" spans="1:17" ht="13.5">
      <c r="A12" s="44">
        <v>5</v>
      </c>
      <c r="B12" s="16"/>
      <c r="C12" s="16"/>
      <c r="D12" s="16"/>
      <c r="E12" s="117">
        <f>IF(C12="","",'様式1'!$C$4)</f>
      </c>
      <c r="F12" s="16"/>
      <c r="G12" s="16"/>
      <c r="H12" s="16"/>
      <c r="I12" s="16"/>
      <c r="J12" s="59">
        <f t="shared" si="0"/>
      </c>
      <c r="K12" s="16"/>
      <c r="M12" s="245"/>
      <c r="N12" s="63">
        <v>5</v>
      </c>
      <c r="O12" s="64" t="s">
        <v>50</v>
      </c>
      <c r="P12" s="44">
        <v>1433</v>
      </c>
      <c r="Q12" s="65" t="s">
        <v>27</v>
      </c>
    </row>
    <row r="13" spans="1:17" ht="13.5">
      <c r="A13" s="44">
        <v>6</v>
      </c>
      <c r="B13" s="16"/>
      <c r="C13" s="16"/>
      <c r="D13" s="16"/>
      <c r="E13" s="117"/>
      <c r="F13" s="16"/>
      <c r="G13" s="16"/>
      <c r="H13" s="16"/>
      <c r="I13" s="16"/>
      <c r="J13" s="59">
        <f t="shared" si="0"/>
      </c>
      <c r="K13" s="16"/>
      <c r="M13" s="245"/>
      <c r="N13" s="63">
        <v>6</v>
      </c>
      <c r="O13" s="64" t="s">
        <v>142</v>
      </c>
      <c r="P13" s="44">
        <v>185</v>
      </c>
      <c r="Q13" s="219" t="s">
        <v>28</v>
      </c>
    </row>
    <row r="14" spans="1:17" ht="13.5">
      <c r="A14" s="44">
        <v>7</v>
      </c>
      <c r="B14" s="16"/>
      <c r="C14" s="16"/>
      <c r="D14" s="16"/>
      <c r="E14" s="117">
        <f>IF(C14="","",'様式1'!$C$4)</f>
      </c>
      <c r="F14" s="16"/>
      <c r="G14" s="16"/>
      <c r="H14" s="16"/>
      <c r="I14" s="16"/>
      <c r="J14" s="59">
        <f t="shared" si="0"/>
      </c>
      <c r="K14" s="16"/>
      <c r="M14" s="245"/>
      <c r="N14" s="63">
        <v>7</v>
      </c>
      <c r="O14" s="64" t="s">
        <v>143</v>
      </c>
      <c r="P14" s="44">
        <v>430</v>
      </c>
      <c r="Q14" s="219"/>
    </row>
    <row r="15" spans="1:17" ht="13.5">
      <c r="A15" s="44">
        <v>8</v>
      </c>
      <c r="B15" s="16"/>
      <c r="C15" s="16"/>
      <c r="D15" s="16"/>
      <c r="E15" s="117">
        <f>IF(C15="","",'様式1'!$C$4)</f>
      </c>
      <c r="F15" s="16"/>
      <c r="G15" s="16"/>
      <c r="H15" s="16"/>
      <c r="I15" s="16"/>
      <c r="J15" s="59">
        <f t="shared" si="0"/>
      </c>
      <c r="K15" s="16"/>
      <c r="M15" s="245"/>
      <c r="N15" s="63">
        <v>8</v>
      </c>
      <c r="O15" s="64" t="s">
        <v>52</v>
      </c>
      <c r="P15" s="44">
        <v>687</v>
      </c>
      <c r="Q15" s="219"/>
    </row>
    <row r="16" spans="1:17" ht="13.5">
      <c r="A16" s="44">
        <v>9</v>
      </c>
      <c r="B16" s="16"/>
      <c r="C16" s="16"/>
      <c r="D16" s="16"/>
      <c r="E16" s="117">
        <f>IF(C16="","",'様式1'!$C$4)</f>
      </c>
      <c r="F16" s="16"/>
      <c r="G16" s="16"/>
      <c r="H16" s="16"/>
      <c r="I16" s="16"/>
      <c r="J16" s="59">
        <f t="shared" si="0"/>
      </c>
      <c r="K16" s="16"/>
      <c r="M16" s="245"/>
      <c r="N16" s="63">
        <v>9</v>
      </c>
      <c r="O16" s="64" t="s">
        <v>21</v>
      </c>
      <c r="P16" s="44">
        <v>1104</v>
      </c>
      <c r="Q16" s="65" t="s">
        <v>29</v>
      </c>
    </row>
    <row r="17" spans="1:17" ht="13.5">
      <c r="A17" s="44">
        <v>10</v>
      </c>
      <c r="B17" s="16"/>
      <c r="C17" s="16"/>
      <c r="D17" s="16"/>
      <c r="E17" s="117">
        <f>IF(C17="","",'様式1'!$C$4)</f>
      </c>
      <c r="F17" s="16"/>
      <c r="G17" s="16"/>
      <c r="H17" s="16"/>
      <c r="I17" s="16"/>
      <c r="J17" s="59">
        <f t="shared" si="0"/>
      </c>
      <c r="K17" s="16"/>
      <c r="M17" s="245"/>
      <c r="N17" s="63">
        <v>10</v>
      </c>
      <c r="O17" s="66" t="s">
        <v>53</v>
      </c>
      <c r="P17" s="44">
        <v>4896</v>
      </c>
      <c r="Q17" s="219" t="s">
        <v>30</v>
      </c>
    </row>
    <row r="18" spans="1:17" ht="13.5" customHeight="1" thickBot="1">
      <c r="A18" s="44">
        <v>11</v>
      </c>
      <c r="B18" s="16"/>
      <c r="C18" s="16"/>
      <c r="D18" s="16"/>
      <c r="E18" s="117">
        <f>IF(C18="","",'様式1'!$C$4)</f>
      </c>
      <c r="F18" s="16"/>
      <c r="G18" s="16"/>
      <c r="H18" s="16"/>
      <c r="I18" s="16"/>
      <c r="J18" s="59">
        <f t="shared" si="0"/>
      </c>
      <c r="K18" s="16"/>
      <c r="M18" s="245"/>
      <c r="N18" s="67">
        <v>11</v>
      </c>
      <c r="O18" s="68" t="s">
        <v>54</v>
      </c>
      <c r="P18" s="46">
        <v>5548</v>
      </c>
      <c r="Q18" s="236"/>
    </row>
    <row r="19" spans="1:17" ht="13.5" customHeight="1" thickBot="1" thickTop="1">
      <c r="A19" s="44">
        <v>12</v>
      </c>
      <c r="B19" s="16"/>
      <c r="C19" s="16"/>
      <c r="D19" s="16"/>
      <c r="E19" s="117">
        <f>IF(C19="","",'様式1'!$C$4)</f>
      </c>
      <c r="F19" s="16"/>
      <c r="G19" s="16"/>
      <c r="H19" s="16"/>
      <c r="I19" s="16"/>
      <c r="J19" s="59">
        <f t="shared" si="0"/>
      </c>
      <c r="K19" s="16"/>
      <c r="M19" s="246"/>
      <c r="N19" s="69">
        <v>12</v>
      </c>
      <c r="O19" s="70" t="s">
        <v>63</v>
      </c>
      <c r="P19" s="71">
        <v>4350</v>
      </c>
      <c r="Q19" s="72" t="s">
        <v>27</v>
      </c>
    </row>
    <row r="20" spans="1:17" ht="13.5" customHeight="1">
      <c r="A20" s="44">
        <v>13</v>
      </c>
      <c r="B20" s="16"/>
      <c r="C20" s="16"/>
      <c r="D20" s="16"/>
      <c r="E20" s="117">
        <f>IF(C20="","",'様式1'!$C$4)</f>
      </c>
      <c r="F20" s="16"/>
      <c r="G20" s="16"/>
      <c r="H20" s="16"/>
      <c r="I20" s="16"/>
      <c r="J20" s="59">
        <f t="shared" si="0"/>
      </c>
      <c r="K20" s="16"/>
      <c r="M20" s="244" t="s">
        <v>55</v>
      </c>
      <c r="N20" s="60">
        <v>21</v>
      </c>
      <c r="O20" s="61" t="s">
        <v>45</v>
      </c>
      <c r="P20" s="62">
        <v>1304</v>
      </c>
      <c r="Q20" s="218" t="s">
        <v>24</v>
      </c>
    </row>
    <row r="21" spans="1:17" ht="13.5" customHeight="1">
      <c r="A21" s="44">
        <v>14</v>
      </c>
      <c r="B21" s="16"/>
      <c r="C21" s="16"/>
      <c r="D21" s="16"/>
      <c r="E21" s="117">
        <f>IF(C21="","",'様式1'!$C$4)</f>
      </c>
      <c r="F21" s="16"/>
      <c r="G21" s="16"/>
      <c r="H21" s="16"/>
      <c r="I21" s="16"/>
      <c r="J21" s="59">
        <f t="shared" si="0"/>
      </c>
      <c r="K21" s="16"/>
      <c r="M21" s="245"/>
      <c r="N21" s="63">
        <v>22</v>
      </c>
      <c r="O21" s="64" t="s">
        <v>46</v>
      </c>
      <c r="P21" s="44">
        <v>10835</v>
      </c>
      <c r="Q21" s="219"/>
    </row>
    <row r="22" spans="1:17" ht="13.5" customHeight="1">
      <c r="A22" s="44">
        <v>15</v>
      </c>
      <c r="B22" s="16"/>
      <c r="C22" s="16"/>
      <c r="D22" s="16"/>
      <c r="E22" s="117">
        <f>IF(C22="","",'様式1'!$C$4)</f>
      </c>
      <c r="F22" s="16"/>
      <c r="G22" s="16"/>
      <c r="H22" s="16"/>
      <c r="I22" s="16"/>
      <c r="J22" s="59">
        <f t="shared" si="0"/>
      </c>
      <c r="K22" s="16"/>
      <c r="M22" s="245"/>
      <c r="N22" s="63">
        <v>23</v>
      </c>
      <c r="O22" s="73" t="s">
        <v>47</v>
      </c>
      <c r="P22" s="44">
        <v>22107</v>
      </c>
      <c r="Q22" s="65" t="s">
        <v>25</v>
      </c>
    </row>
    <row r="23" spans="1:17" ht="13.5">
      <c r="A23" s="44">
        <v>16</v>
      </c>
      <c r="B23" s="16"/>
      <c r="C23" s="16"/>
      <c r="D23" s="16"/>
      <c r="E23" s="117">
        <f>IF(C23="","",'様式1'!$C$4)</f>
      </c>
      <c r="F23" s="16"/>
      <c r="G23" s="16"/>
      <c r="H23" s="16"/>
      <c r="I23" s="16"/>
      <c r="J23" s="59">
        <f t="shared" si="0"/>
      </c>
      <c r="K23" s="16"/>
      <c r="M23" s="245"/>
      <c r="N23" s="63">
        <v>24</v>
      </c>
      <c r="O23" s="73" t="s">
        <v>56</v>
      </c>
      <c r="P23" s="44">
        <v>103280</v>
      </c>
      <c r="Q23" s="65" t="s">
        <v>26</v>
      </c>
    </row>
    <row r="24" spans="1:17" ht="13.5">
      <c r="A24" s="44">
        <v>17</v>
      </c>
      <c r="B24" s="16"/>
      <c r="C24" s="16"/>
      <c r="D24" s="16"/>
      <c r="E24" s="117">
        <f>IF(C24="","",'様式1'!$C$4)</f>
      </c>
      <c r="F24" s="16"/>
      <c r="G24" s="16"/>
      <c r="H24" s="16"/>
      <c r="I24" s="16"/>
      <c r="J24" s="59">
        <f t="shared" si="0"/>
      </c>
      <c r="K24" s="16"/>
      <c r="M24" s="245"/>
      <c r="N24" s="63">
        <v>25</v>
      </c>
      <c r="O24" s="73" t="s">
        <v>57</v>
      </c>
      <c r="P24" s="44">
        <v>1555</v>
      </c>
      <c r="Q24" s="65" t="s">
        <v>27</v>
      </c>
    </row>
    <row r="25" spans="1:17" ht="13.5">
      <c r="A25" s="44">
        <v>18</v>
      </c>
      <c r="B25" s="16"/>
      <c r="C25" s="16"/>
      <c r="D25" s="16"/>
      <c r="E25" s="117">
        <f>IF(C25="","",'様式1'!$C$4)</f>
      </c>
      <c r="F25" s="16"/>
      <c r="G25" s="16"/>
      <c r="H25" s="16"/>
      <c r="I25" s="16"/>
      <c r="J25" s="59">
        <f t="shared" si="0"/>
      </c>
      <c r="K25" s="16"/>
      <c r="M25" s="245"/>
      <c r="N25" s="63">
        <v>26</v>
      </c>
      <c r="O25" s="64" t="s">
        <v>20</v>
      </c>
      <c r="P25" s="44">
        <v>163</v>
      </c>
      <c r="Q25" s="232" t="s">
        <v>28</v>
      </c>
    </row>
    <row r="26" spans="1:17" ht="13.5">
      <c r="A26" s="44">
        <v>19</v>
      </c>
      <c r="B26" s="16"/>
      <c r="C26" s="16"/>
      <c r="D26" s="16"/>
      <c r="E26" s="117">
        <f>IF(C26="","",'様式1'!$C$4)</f>
      </c>
      <c r="F26" s="16"/>
      <c r="G26" s="16"/>
      <c r="H26" s="16"/>
      <c r="I26" s="16"/>
      <c r="J26" s="59">
        <f t="shared" si="0"/>
      </c>
      <c r="K26" s="16"/>
      <c r="M26" s="245"/>
      <c r="N26" s="63">
        <v>27</v>
      </c>
      <c r="O26" s="64" t="s">
        <v>52</v>
      </c>
      <c r="P26" s="44">
        <v>438</v>
      </c>
      <c r="Q26" s="232"/>
    </row>
    <row r="27" spans="1:17" ht="13.5">
      <c r="A27" s="44">
        <v>20</v>
      </c>
      <c r="B27" s="16"/>
      <c r="C27" s="16"/>
      <c r="D27" s="16"/>
      <c r="E27" s="117">
        <f>IF(C27="","",'様式1'!$C$4)</f>
      </c>
      <c r="F27" s="16"/>
      <c r="G27" s="16"/>
      <c r="H27" s="16"/>
      <c r="I27" s="16"/>
      <c r="J27" s="59">
        <f t="shared" si="0"/>
      </c>
      <c r="K27" s="16"/>
      <c r="M27" s="245"/>
      <c r="N27" s="63">
        <v>28</v>
      </c>
      <c r="O27" s="73" t="s">
        <v>60</v>
      </c>
      <c r="P27" s="44">
        <v>1155</v>
      </c>
      <c r="Q27" s="219" t="s">
        <v>29</v>
      </c>
    </row>
    <row r="28" spans="1:17" ht="13.5">
      <c r="A28" s="44">
        <v>21</v>
      </c>
      <c r="B28" s="16"/>
      <c r="C28" s="16"/>
      <c r="D28" s="16"/>
      <c r="E28" s="117">
        <f>IF(C28="","",'様式1'!$C$4)</f>
      </c>
      <c r="F28" s="16"/>
      <c r="G28" s="16"/>
      <c r="H28" s="16"/>
      <c r="I28" s="16"/>
      <c r="J28" s="59">
        <f t="shared" si="0"/>
      </c>
      <c r="K28" s="16"/>
      <c r="M28" s="245"/>
      <c r="N28" s="63">
        <v>29</v>
      </c>
      <c r="O28" s="64" t="s">
        <v>21</v>
      </c>
      <c r="P28" s="44">
        <v>982</v>
      </c>
      <c r="Q28" s="219"/>
    </row>
    <row r="29" spans="1:17" ht="13.5">
      <c r="A29" s="44">
        <v>22</v>
      </c>
      <c r="B29" s="16"/>
      <c r="C29" s="16"/>
      <c r="D29" s="16"/>
      <c r="E29" s="117">
        <f>IF(C29="","",'様式1'!$C$4)</f>
      </c>
      <c r="F29" s="16"/>
      <c r="G29" s="16"/>
      <c r="H29" s="16"/>
      <c r="I29" s="16"/>
      <c r="J29" s="59">
        <f t="shared" si="0"/>
      </c>
      <c r="K29" s="16"/>
      <c r="M29" s="245"/>
      <c r="N29" s="63">
        <v>30</v>
      </c>
      <c r="O29" s="66" t="s">
        <v>53</v>
      </c>
      <c r="P29" s="44">
        <v>3596</v>
      </c>
      <c r="Q29" s="219" t="s">
        <v>30</v>
      </c>
    </row>
    <row r="30" spans="1:17" ht="14.25" thickBot="1">
      <c r="A30" s="44">
        <v>23</v>
      </c>
      <c r="B30" s="16"/>
      <c r="C30" s="16"/>
      <c r="D30" s="16"/>
      <c r="E30" s="117">
        <f>IF(C30="","",'様式1'!$C$4)</f>
      </c>
      <c r="F30" s="16"/>
      <c r="G30" s="16"/>
      <c r="H30" s="16"/>
      <c r="I30" s="16"/>
      <c r="J30" s="59">
        <f t="shared" si="0"/>
      </c>
      <c r="K30" s="16"/>
      <c r="M30" s="245"/>
      <c r="N30" s="67">
        <v>31</v>
      </c>
      <c r="O30" s="68" t="s">
        <v>54</v>
      </c>
      <c r="P30" s="46">
        <v>3988</v>
      </c>
      <c r="Q30" s="236"/>
    </row>
    <row r="31" spans="1:17" ht="15" thickBot="1" thickTop="1">
      <c r="A31" s="44">
        <v>24</v>
      </c>
      <c r="B31" s="16"/>
      <c r="C31" s="16"/>
      <c r="D31" s="16"/>
      <c r="E31" s="117">
        <f>IF(C31="","",'様式1'!$C$4)</f>
      </c>
      <c r="F31" s="16"/>
      <c r="G31" s="16"/>
      <c r="H31" s="16"/>
      <c r="I31" s="16"/>
      <c r="J31" s="59">
        <f t="shared" si="0"/>
      </c>
      <c r="K31" s="16"/>
      <c r="M31" s="246"/>
      <c r="N31" s="69">
        <v>32</v>
      </c>
      <c r="O31" s="70" t="s">
        <v>72</v>
      </c>
      <c r="P31" s="71">
        <v>5050</v>
      </c>
      <c r="Q31" s="72" t="s">
        <v>73</v>
      </c>
    </row>
    <row r="32" spans="1:16" ht="13.5">
      <c r="A32" s="44">
        <v>25</v>
      </c>
      <c r="B32" s="16"/>
      <c r="C32" s="16"/>
      <c r="D32" s="16"/>
      <c r="E32" s="117">
        <f>IF(C32="","",'様式1'!$C$4)</f>
      </c>
      <c r="F32" s="16"/>
      <c r="G32" s="16"/>
      <c r="H32" s="16"/>
      <c r="I32" s="16"/>
      <c r="J32" s="59">
        <f t="shared" si="0"/>
      </c>
      <c r="K32" s="16"/>
      <c r="M32" s="74"/>
      <c r="N32" s="75"/>
      <c r="P32" s="43"/>
    </row>
    <row r="33" spans="1:16" ht="13.5">
      <c r="A33" s="44">
        <v>26</v>
      </c>
      <c r="B33" s="16"/>
      <c r="C33" s="16"/>
      <c r="D33" s="16"/>
      <c r="E33" s="117">
        <f>IF(C33="","",'様式1'!$C$4)</f>
      </c>
      <c r="F33" s="16"/>
      <c r="G33" s="16"/>
      <c r="H33" s="16"/>
      <c r="I33" s="16"/>
      <c r="J33" s="59">
        <f t="shared" si="0"/>
      </c>
      <c r="K33" s="16"/>
      <c r="M33" s="74"/>
      <c r="N33" s="75"/>
      <c r="P33" s="43"/>
    </row>
    <row r="34" spans="1:16" ht="13.5">
      <c r="A34" s="44">
        <v>27</v>
      </c>
      <c r="B34" s="16"/>
      <c r="C34" s="16"/>
      <c r="D34" s="16"/>
      <c r="E34" s="117">
        <f>IF(C34="","",'様式1'!$C$4)</f>
      </c>
      <c r="F34" s="16"/>
      <c r="G34" s="16"/>
      <c r="H34" s="16"/>
      <c r="I34" s="16"/>
      <c r="J34" s="59">
        <f t="shared" si="0"/>
      </c>
      <c r="K34" s="16"/>
      <c r="M34" s="74"/>
      <c r="N34" s="75"/>
      <c r="P34" s="43"/>
    </row>
    <row r="35" spans="1:14" ht="13.5">
      <c r="A35" s="44">
        <v>28</v>
      </c>
      <c r="B35" s="16"/>
      <c r="C35" s="16"/>
      <c r="D35" s="16"/>
      <c r="E35" s="117">
        <f>IF(C35="","",'様式1'!$C$4)</f>
      </c>
      <c r="F35" s="16"/>
      <c r="G35" s="16"/>
      <c r="H35" s="16"/>
      <c r="I35" s="16"/>
      <c r="J35" s="59">
        <f t="shared" si="0"/>
      </c>
      <c r="K35" s="16"/>
      <c r="M35" s="74"/>
      <c r="N35" s="76"/>
    </row>
    <row r="36" spans="1:14" ht="13.5">
      <c r="A36" s="44">
        <v>29</v>
      </c>
      <c r="B36" s="16"/>
      <c r="C36" s="16"/>
      <c r="D36" s="16"/>
      <c r="E36" s="117">
        <f>IF(C36="","",'様式1'!$C$4)</f>
      </c>
      <c r="F36" s="16"/>
      <c r="G36" s="16"/>
      <c r="H36" s="16"/>
      <c r="I36" s="16"/>
      <c r="J36" s="59">
        <f t="shared" si="0"/>
      </c>
      <c r="K36" s="16"/>
      <c r="M36" s="74"/>
      <c r="N36" s="76"/>
    </row>
    <row r="37" spans="1:14" ht="13.5">
      <c r="A37" s="44">
        <v>30</v>
      </c>
      <c r="B37" s="16"/>
      <c r="C37" s="16"/>
      <c r="D37" s="16"/>
      <c r="E37" s="117">
        <f>IF(C37="","",'様式1'!$C$4)</f>
      </c>
      <c r="F37" s="16"/>
      <c r="G37" s="16"/>
      <c r="H37" s="16"/>
      <c r="I37" s="16"/>
      <c r="J37" s="59">
        <f t="shared" si="0"/>
      </c>
      <c r="K37" s="16"/>
      <c r="M37" s="74"/>
      <c r="N37" s="76"/>
    </row>
    <row r="38" spans="1:11" ht="13.5">
      <c r="A38" s="44">
        <v>31</v>
      </c>
      <c r="B38" s="16"/>
      <c r="C38" s="16"/>
      <c r="D38" s="16"/>
      <c r="E38" s="117">
        <f>IF(C38="","",'様式1'!$C$4)</f>
      </c>
      <c r="F38" s="16"/>
      <c r="G38" s="16"/>
      <c r="H38" s="16"/>
      <c r="I38" s="16"/>
      <c r="J38" s="59">
        <f aca="true" t="shared" si="1" ref="J38:J67">IF(I38="","",VLOOKUP(I38,$N$8:$O$30,2))</f>
      </c>
      <c r="K38" s="16"/>
    </row>
    <row r="39" spans="1:11" ht="13.5">
      <c r="A39" s="44">
        <v>32</v>
      </c>
      <c r="B39" s="16"/>
      <c r="C39" s="16"/>
      <c r="D39" s="16"/>
      <c r="E39" s="117">
        <f>IF(C39="","",'様式1'!$C$4)</f>
      </c>
      <c r="F39" s="16"/>
      <c r="G39" s="16"/>
      <c r="H39" s="16"/>
      <c r="I39" s="16"/>
      <c r="J39" s="59">
        <f t="shared" si="1"/>
      </c>
      <c r="K39" s="16"/>
    </row>
    <row r="40" spans="1:11" ht="13.5">
      <c r="A40" s="44">
        <v>33</v>
      </c>
      <c r="B40" s="16"/>
      <c r="C40" s="16"/>
      <c r="D40" s="16"/>
      <c r="E40" s="117">
        <f>IF(C40="","",'様式1'!$C$4)</f>
      </c>
      <c r="F40" s="16"/>
      <c r="G40" s="16"/>
      <c r="H40" s="16"/>
      <c r="I40" s="16"/>
      <c r="J40" s="59">
        <f t="shared" si="1"/>
      </c>
      <c r="K40" s="16"/>
    </row>
    <row r="41" spans="1:11" ht="13.5">
      <c r="A41" s="44">
        <v>34</v>
      </c>
      <c r="B41" s="16"/>
      <c r="C41" s="16"/>
      <c r="D41" s="16"/>
      <c r="E41" s="117">
        <f>IF(C41="","",'様式1'!$C$4)</f>
      </c>
      <c r="F41" s="16"/>
      <c r="G41" s="16"/>
      <c r="H41" s="16"/>
      <c r="I41" s="16"/>
      <c r="J41" s="59">
        <f t="shared" si="1"/>
      </c>
      <c r="K41" s="16"/>
    </row>
    <row r="42" spans="1:11" ht="13.5">
      <c r="A42" s="44">
        <v>35</v>
      </c>
      <c r="B42" s="16"/>
      <c r="C42" s="16"/>
      <c r="D42" s="16"/>
      <c r="E42" s="117">
        <f>IF(C42="","",'様式1'!$C$4)</f>
      </c>
      <c r="F42" s="16"/>
      <c r="G42" s="16"/>
      <c r="H42" s="16"/>
      <c r="I42" s="16"/>
      <c r="J42" s="59">
        <f t="shared" si="1"/>
      </c>
      <c r="K42" s="16"/>
    </row>
    <row r="43" spans="1:11" ht="13.5">
      <c r="A43" s="44">
        <v>36</v>
      </c>
      <c r="B43" s="16"/>
      <c r="C43" s="16"/>
      <c r="D43" s="16"/>
      <c r="E43" s="117">
        <f>IF(C43="","",'様式1'!$C$4)</f>
      </c>
      <c r="F43" s="16"/>
      <c r="G43" s="16"/>
      <c r="H43" s="16"/>
      <c r="I43" s="16"/>
      <c r="J43" s="59">
        <f t="shared" si="1"/>
      </c>
      <c r="K43" s="16"/>
    </row>
    <row r="44" spans="1:11" ht="13.5">
      <c r="A44" s="44">
        <v>37</v>
      </c>
      <c r="B44" s="16"/>
      <c r="C44" s="16"/>
      <c r="D44" s="16"/>
      <c r="E44" s="117">
        <f>IF(C44="","",'様式1'!$C$4)</f>
      </c>
      <c r="F44" s="16"/>
      <c r="G44" s="16"/>
      <c r="H44" s="16"/>
      <c r="I44" s="16"/>
      <c r="J44" s="59">
        <f t="shared" si="1"/>
      </c>
      <c r="K44" s="16"/>
    </row>
    <row r="45" spans="1:11" ht="13.5">
      <c r="A45" s="44">
        <v>38</v>
      </c>
      <c r="B45" s="16"/>
      <c r="C45" s="16"/>
      <c r="D45" s="16"/>
      <c r="E45" s="117">
        <f>IF(C45="","",'様式1'!$C$4)</f>
      </c>
      <c r="F45" s="16"/>
      <c r="G45" s="16"/>
      <c r="H45" s="16"/>
      <c r="I45" s="16"/>
      <c r="J45" s="59">
        <f t="shared" si="1"/>
      </c>
      <c r="K45" s="16"/>
    </row>
    <row r="46" spans="1:11" ht="13.5">
      <c r="A46" s="44">
        <v>39</v>
      </c>
      <c r="B46" s="16"/>
      <c r="C46" s="16"/>
      <c r="D46" s="16"/>
      <c r="E46" s="117">
        <f>IF(C46="","",'様式1'!$C$4)</f>
      </c>
      <c r="F46" s="16"/>
      <c r="G46" s="16"/>
      <c r="H46" s="16"/>
      <c r="I46" s="16"/>
      <c r="J46" s="59">
        <f t="shared" si="1"/>
      </c>
      <c r="K46" s="16"/>
    </row>
    <row r="47" spans="1:11" ht="13.5">
      <c r="A47" s="44">
        <v>40</v>
      </c>
      <c r="B47" s="16"/>
      <c r="C47" s="16"/>
      <c r="D47" s="16"/>
      <c r="E47" s="117">
        <f>IF(C47="","",'様式1'!$C$4)</f>
      </c>
      <c r="F47" s="16"/>
      <c r="G47" s="16"/>
      <c r="H47" s="16"/>
      <c r="I47" s="16"/>
      <c r="J47" s="59">
        <f t="shared" si="1"/>
      </c>
      <c r="K47" s="16"/>
    </row>
    <row r="48" spans="1:11" ht="13.5">
      <c r="A48" s="44">
        <v>41</v>
      </c>
      <c r="B48" s="16"/>
      <c r="C48" s="16"/>
      <c r="D48" s="16"/>
      <c r="E48" s="117">
        <f>IF(C48="","",'様式1'!$C$4)</f>
      </c>
      <c r="F48" s="16"/>
      <c r="G48" s="16"/>
      <c r="H48" s="16"/>
      <c r="I48" s="16"/>
      <c r="J48" s="59">
        <f t="shared" si="1"/>
      </c>
      <c r="K48" s="16"/>
    </row>
    <row r="49" spans="1:11" ht="13.5">
      <c r="A49" s="44">
        <v>42</v>
      </c>
      <c r="B49" s="16"/>
      <c r="C49" s="16"/>
      <c r="D49" s="16"/>
      <c r="E49" s="117">
        <f>IF(C49="","",'様式1'!$C$4)</f>
      </c>
      <c r="F49" s="16"/>
      <c r="G49" s="16"/>
      <c r="H49" s="16"/>
      <c r="I49" s="16"/>
      <c r="J49" s="59">
        <f t="shared" si="1"/>
      </c>
      <c r="K49" s="16"/>
    </row>
    <row r="50" spans="1:11" ht="13.5">
      <c r="A50" s="44">
        <v>43</v>
      </c>
      <c r="B50" s="16"/>
      <c r="C50" s="16"/>
      <c r="D50" s="16"/>
      <c r="E50" s="117">
        <f>IF(C50="","",'様式1'!$C$4)</f>
      </c>
      <c r="F50" s="16"/>
      <c r="G50" s="16"/>
      <c r="H50" s="16"/>
      <c r="I50" s="16"/>
      <c r="J50" s="59">
        <f t="shared" si="1"/>
      </c>
      <c r="K50" s="16"/>
    </row>
    <row r="51" spans="1:11" ht="13.5">
      <c r="A51" s="44">
        <v>44</v>
      </c>
      <c r="B51" s="16"/>
      <c r="C51" s="16"/>
      <c r="D51" s="16"/>
      <c r="E51" s="117">
        <f>IF(C51="","",'様式1'!$C$4)</f>
      </c>
      <c r="F51" s="16"/>
      <c r="G51" s="16"/>
      <c r="H51" s="16"/>
      <c r="I51" s="16"/>
      <c r="J51" s="59">
        <f t="shared" si="1"/>
      </c>
      <c r="K51" s="16"/>
    </row>
    <row r="52" spans="1:11" ht="13.5">
      <c r="A52" s="44">
        <v>45</v>
      </c>
      <c r="B52" s="16"/>
      <c r="C52" s="16"/>
      <c r="D52" s="16"/>
      <c r="E52" s="117">
        <f>IF(C52="","",'様式1'!$C$4)</f>
      </c>
      <c r="F52" s="16"/>
      <c r="G52" s="16"/>
      <c r="H52" s="16"/>
      <c r="I52" s="16"/>
      <c r="J52" s="59">
        <f t="shared" si="1"/>
      </c>
      <c r="K52" s="16"/>
    </row>
    <row r="53" spans="1:11" ht="13.5">
      <c r="A53" s="44">
        <v>46</v>
      </c>
      <c r="B53" s="16"/>
      <c r="C53" s="16"/>
      <c r="D53" s="16"/>
      <c r="E53" s="117">
        <f>IF(C53="","",'様式1'!$C$4)</f>
      </c>
      <c r="F53" s="16"/>
      <c r="G53" s="16"/>
      <c r="H53" s="16"/>
      <c r="I53" s="16"/>
      <c r="J53" s="59">
        <f t="shared" si="1"/>
      </c>
      <c r="K53" s="16"/>
    </row>
    <row r="54" spans="1:11" ht="13.5">
      <c r="A54" s="44">
        <v>47</v>
      </c>
      <c r="B54" s="16"/>
      <c r="C54" s="16"/>
      <c r="D54" s="16"/>
      <c r="E54" s="117">
        <f>IF(C54="","",'様式1'!$C$4)</f>
      </c>
      <c r="F54" s="16"/>
      <c r="G54" s="16"/>
      <c r="H54" s="16"/>
      <c r="I54" s="16"/>
      <c r="J54" s="59">
        <f t="shared" si="1"/>
      </c>
      <c r="K54" s="16"/>
    </row>
    <row r="55" spans="1:11" ht="13.5">
      <c r="A55" s="44">
        <v>48</v>
      </c>
      <c r="B55" s="16"/>
      <c r="C55" s="16"/>
      <c r="D55" s="16"/>
      <c r="E55" s="117">
        <f>IF(C55="","",'様式1'!$C$4)</f>
      </c>
      <c r="F55" s="16"/>
      <c r="G55" s="16"/>
      <c r="H55" s="16"/>
      <c r="I55" s="16"/>
      <c r="J55" s="59">
        <f t="shared" si="1"/>
      </c>
      <c r="K55" s="16"/>
    </row>
    <row r="56" spans="1:11" ht="13.5">
      <c r="A56" s="44">
        <v>49</v>
      </c>
      <c r="B56" s="16"/>
      <c r="C56" s="16"/>
      <c r="D56" s="16"/>
      <c r="E56" s="117">
        <f>IF(C56="","",'様式1'!$C$4)</f>
      </c>
      <c r="F56" s="16"/>
      <c r="G56" s="16"/>
      <c r="H56" s="16"/>
      <c r="I56" s="16"/>
      <c r="J56" s="59">
        <f t="shared" si="1"/>
      </c>
      <c r="K56" s="16"/>
    </row>
    <row r="57" spans="1:11" ht="13.5">
      <c r="A57" s="44">
        <v>50</v>
      </c>
      <c r="B57" s="16"/>
      <c r="C57" s="16"/>
      <c r="D57" s="16"/>
      <c r="E57" s="117">
        <f>IF(C57="","",'様式1'!$C$4)</f>
      </c>
      <c r="F57" s="16"/>
      <c r="G57" s="16"/>
      <c r="H57" s="16"/>
      <c r="I57" s="16"/>
      <c r="J57" s="59">
        <f t="shared" si="1"/>
      </c>
      <c r="K57" s="16"/>
    </row>
    <row r="58" spans="1:11" ht="13.5">
      <c r="A58" s="44">
        <v>51</v>
      </c>
      <c r="B58" s="16"/>
      <c r="C58" s="16"/>
      <c r="D58" s="16"/>
      <c r="E58" s="117">
        <f>IF(C58="","",'様式1'!$C$4)</f>
      </c>
      <c r="F58" s="16"/>
      <c r="G58" s="16"/>
      <c r="H58" s="16"/>
      <c r="I58" s="16"/>
      <c r="J58" s="59">
        <f t="shared" si="1"/>
      </c>
      <c r="K58" s="16"/>
    </row>
    <row r="59" spans="1:11" ht="13.5">
      <c r="A59" s="44">
        <v>52</v>
      </c>
      <c r="B59" s="16"/>
      <c r="C59" s="16"/>
      <c r="D59" s="16"/>
      <c r="E59" s="117">
        <f>IF(C59="","",'様式1'!$C$4)</f>
      </c>
      <c r="F59" s="16"/>
      <c r="G59" s="16"/>
      <c r="H59" s="16"/>
      <c r="I59" s="16"/>
      <c r="J59" s="59">
        <f t="shared" si="1"/>
      </c>
      <c r="K59" s="16"/>
    </row>
    <row r="60" spans="1:11" ht="13.5">
      <c r="A60" s="44">
        <v>53</v>
      </c>
      <c r="B60" s="16"/>
      <c r="C60" s="16"/>
      <c r="D60" s="16"/>
      <c r="E60" s="117">
        <f>IF(C60="","",'様式1'!$C$4)</f>
      </c>
      <c r="F60" s="16"/>
      <c r="G60" s="16"/>
      <c r="H60" s="16"/>
      <c r="I60" s="16"/>
      <c r="J60" s="59">
        <f t="shared" si="1"/>
      </c>
      <c r="K60" s="16"/>
    </row>
    <row r="61" spans="1:11" ht="13.5">
      <c r="A61" s="44">
        <v>54</v>
      </c>
      <c r="B61" s="16"/>
      <c r="C61" s="16"/>
      <c r="D61" s="16"/>
      <c r="E61" s="117">
        <f>IF(C61="","",'様式1'!$C$4)</f>
      </c>
      <c r="F61" s="16"/>
      <c r="G61" s="16"/>
      <c r="H61" s="16"/>
      <c r="I61" s="16"/>
      <c r="J61" s="59">
        <f t="shared" si="1"/>
      </c>
      <c r="K61" s="16"/>
    </row>
    <row r="62" spans="1:11" ht="13.5">
      <c r="A62" s="44">
        <v>55</v>
      </c>
      <c r="B62" s="16"/>
      <c r="C62" s="16"/>
      <c r="D62" s="16"/>
      <c r="E62" s="117">
        <f>IF(C62="","",'様式1'!$C$4)</f>
      </c>
      <c r="F62" s="16"/>
      <c r="G62" s="16"/>
      <c r="H62" s="16"/>
      <c r="I62" s="16"/>
      <c r="J62" s="59">
        <f t="shared" si="1"/>
      </c>
      <c r="K62" s="16"/>
    </row>
    <row r="63" spans="1:11" ht="13.5">
      <c r="A63" s="44">
        <v>56</v>
      </c>
      <c r="B63" s="16"/>
      <c r="C63" s="16"/>
      <c r="D63" s="16"/>
      <c r="E63" s="117">
        <f>IF(C63="","",'様式1'!$C$4)</f>
      </c>
      <c r="F63" s="16"/>
      <c r="G63" s="16"/>
      <c r="H63" s="16"/>
      <c r="I63" s="16"/>
      <c r="J63" s="59">
        <f t="shared" si="1"/>
      </c>
      <c r="K63" s="16"/>
    </row>
    <row r="64" spans="1:11" ht="13.5">
      <c r="A64" s="44">
        <v>57</v>
      </c>
      <c r="B64" s="16"/>
      <c r="C64" s="16"/>
      <c r="D64" s="16"/>
      <c r="E64" s="117">
        <f>IF(C64="","",'様式1'!$C$4)</f>
      </c>
      <c r="F64" s="16"/>
      <c r="G64" s="16"/>
      <c r="H64" s="16"/>
      <c r="I64" s="16"/>
      <c r="J64" s="59">
        <f t="shared" si="1"/>
      </c>
      <c r="K64" s="16"/>
    </row>
    <row r="65" spans="1:11" ht="13.5">
      <c r="A65" s="44">
        <v>58</v>
      </c>
      <c r="B65" s="16"/>
      <c r="C65" s="16"/>
      <c r="D65" s="16"/>
      <c r="E65" s="117">
        <f>IF(C65="","",'様式1'!$C$4)</f>
      </c>
      <c r="F65" s="16"/>
      <c r="G65" s="16"/>
      <c r="H65" s="16"/>
      <c r="I65" s="16"/>
      <c r="J65" s="59">
        <f t="shared" si="1"/>
      </c>
      <c r="K65" s="16"/>
    </row>
    <row r="66" spans="1:11" ht="13.5">
      <c r="A66" s="44">
        <v>59</v>
      </c>
      <c r="B66" s="16"/>
      <c r="C66" s="16"/>
      <c r="D66" s="16"/>
      <c r="E66" s="117">
        <f>IF(C66="","",'様式1'!$C$4)</f>
      </c>
      <c r="F66" s="16"/>
      <c r="G66" s="16"/>
      <c r="H66" s="16"/>
      <c r="I66" s="16"/>
      <c r="J66" s="59">
        <f t="shared" si="1"/>
      </c>
      <c r="K66" s="16"/>
    </row>
    <row r="67" spans="1:11" ht="13.5">
      <c r="A67" s="44">
        <v>60</v>
      </c>
      <c r="B67" s="16"/>
      <c r="C67" s="16"/>
      <c r="D67" s="16"/>
      <c r="E67" s="117">
        <f>IF(C67="","",'様式1'!$C$4)</f>
      </c>
      <c r="F67" s="16"/>
      <c r="G67" s="16"/>
      <c r="H67" s="16"/>
      <c r="I67" s="16"/>
      <c r="J67" s="59">
        <f t="shared" si="1"/>
      </c>
      <c r="K67" s="16"/>
    </row>
    <row r="68" ht="13.5">
      <c r="E68" s="118"/>
    </row>
    <row r="69" spans="1:5" ht="13.5">
      <c r="A69" s="237" t="s">
        <v>38</v>
      </c>
      <c r="B69" s="238"/>
      <c r="C69" s="77"/>
      <c r="E69" s="118"/>
    </row>
    <row r="70" spans="1:11" ht="13.5">
      <c r="A70" s="44" t="s">
        <v>40</v>
      </c>
      <c r="B70" s="44" t="s">
        <v>16</v>
      </c>
      <c r="C70" s="44"/>
      <c r="D70" s="44" t="s">
        <v>13</v>
      </c>
      <c r="E70" s="59" t="s">
        <v>14</v>
      </c>
      <c r="F70" s="44" t="s">
        <v>15</v>
      </c>
      <c r="G70" s="44" t="s">
        <v>66</v>
      </c>
      <c r="H70" s="44" t="s">
        <v>64</v>
      </c>
      <c r="I70" s="44" t="s">
        <v>19</v>
      </c>
      <c r="J70" s="44" t="s">
        <v>18</v>
      </c>
      <c r="K70" s="44" t="s">
        <v>17</v>
      </c>
    </row>
    <row r="71" spans="1:11" ht="13.5">
      <c r="A71" s="220">
        <v>1</v>
      </c>
      <c r="B71" s="223"/>
      <c r="C71" s="39"/>
      <c r="D71" s="39"/>
      <c r="E71" s="226">
        <f>IF(C71="","",'様式1'!$C$4)</f>
      </c>
      <c r="F71" s="39"/>
      <c r="G71" s="39"/>
      <c r="H71" s="229"/>
      <c r="I71" s="229"/>
      <c r="J71" s="233">
        <f>IF(I71="","",VLOOKUP(I71,$N$8:$O$31,2))</f>
      </c>
      <c r="K71" s="229"/>
    </row>
    <row r="72" spans="1:11" ht="13.5">
      <c r="A72" s="221"/>
      <c r="B72" s="224"/>
      <c r="C72" s="40"/>
      <c r="D72" s="40"/>
      <c r="E72" s="227">
        <f>IF(C72="","",'様式1'!$C$4)</f>
      </c>
      <c r="F72" s="40"/>
      <c r="G72" s="40"/>
      <c r="H72" s="230"/>
      <c r="I72" s="230"/>
      <c r="J72" s="234"/>
      <c r="K72" s="230"/>
    </row>
    <row r="73" spans="1:11" ht="13.5">
      <c r="A73" s="221"/>
      <c r="B73" s="224"/>
      <c r="C73" s="40"/>
      <c r="D73" s="40"/>
      <c r="E73" s="227">
        <f>IF(C73="","",'様式1'!$C$4)</f>
      </c>
      <c r="F73" s="40"/>
      <c r="G73" s="40"/>
      <c r="H73" s="230"/>
      <c r="I73" s="230"/>
      <c r="J73" s="234"/>
      <c r="K73" s="230"/>
    </row>
    <row r="74" spans="1:11" ht="13.5">
      <c r="A74" s="221"/>
      <c r="B74" s="224"/>
      <c r="C74" s="40"/>
      <c r="D74" s="40"/>
      <c r="E74" s="227">
        <f>IF(C74="","",'様式1'!$C$4)</f>
      </c>
      <c r="F74" s="40"/>
      <c r="G74" s="40"/>
      <c r="H74" s="230"/>
      <c r="I74" s="230"/>
      <c r="J74" s="234"/>
      <c r="K74" s="230"/>
    </row>
    <row r="75" spans="1:11" ht="13.5">
      <c r="A75" s="221"/>
      <c r="B75" s="224"/>
      <c r="C75" s="40"/>
      <c r="D75" s="40"/>
      <c r="E75" s="227">
        <f>IF(C75="","",'様式1'!$C$4)</f>
      </c>
      <c r="F75" s="40"/>
      <c r="G75" s="40"/>
      <c r="H75" s="230"/>
      <c r="I75" s="230"/>
      <c r="J75" s="234"/>
      <c r="K75" s="230"/>
    </row>
    <row r="76" spans="1:11" ht="13.5">
      <c r="A76" s="222"/>
      <c r="B76" s="225"/>
      <c r="C76" s="41"/>
      <c r="D76" s="41"/>
      <c r="E76" s="228">
        <f>IF(C76="","",'様式1'!$C$4)</f>
      </c>
      <c r="F76" s="41"/>
      <c r="G76" s="41"/>
      <c r="H76" s="231"/>
      <c r="I76" s="231"/>
      <c r="J76" s="235"/>
      <c r="K76" s="231"/>
    </row>
    <row r="77" spans="1:11" ht="13.5">
      <c r="A77" s="220">
        <v>2</v>
      </c>
      <c r="B77" s="223"/>
      <c r="C77" s="39"/>
      <c r="D77" s="39"/>
      <c r="E77" s="226">
        <f>IF(C77="","",'様式1'!$C$4)</f>
      </c>
      <c r="F77" s="39"/>
      <c r="G77" s="39"/>
      <c r="H77" s="229"/>
      <c r="I77" s="229"/>
      <c r="J77" s="233">
        <f>IF(I77="","",VLOOKUP(I77,$N$31:$O$31,2))</f>
      </c>
      <c r="K77" s="229"/>
    </row>
    <row r="78" spans="1:11" ht="13.5">
      <c r="A78" s="221"/>
      <c r="B78" s="224"/>
      <c r="C78" s="40"/>
      <c r="D78" s="40"/>
      <c r="E78" s="227">
        <f>IF(C78="","",'様式1'!$C$4)</f>
      </c>
      <c r="F78" s="40"/>
      <c r="G78" s="40"/>
      <c r="H78" s="230"/>
      <c r="I78" s="230"/>
      <c r="J78" s="234"/>
      <c r="K78" s="230"/>
    </row>
    <row r="79" spans="1:11" ht="13.5">
      <c r="A79" s="221"/>
      <c r="B79" s="224"/>
      <c r="C79" s="40"/>
      <c r="D79" s="40"/>
      <c r="E79" s="227">
        <f>IF(C79="","",'様式1'!$C$4)</f>
      </c>
      <c r="F79" s="40"/>
      <c r="G79" s="40"/>
      <c r="H79" s="230"/>
      <c r="I79" s="230"/>
      <c r="J79" s="234"/>
      <c r="K79" s="230"/>
    </row>
    <row r="80" spans="1:11" ht="13.5">
      <c r="A80" s="221"/>
      <c r="B80" s="224"/>
      <c r="C80" s="40"/>
      <c r="D80" s="40"/>
      <c r="E80" s="227">
        <f>IF(C80="","",'様式1'!$C$4)</f>
      </c>
      <c r="F80" s="40"/>
      <c r="G80" s="40"/>
      <c r="H80" s="230"/>
      <c r="I80" s="230"/>
      <c r="J80" s="234"/>
      <c r="K80" s="230"/>
    </row>
    <row r="81" spans="1:11" ht="13.5">
      <c r="A81" s="221"/>
      <c r="B81" s="224"/>
      <c r="C81" s="40"/>
      <c r="D81" s="40"/>
      <c r="E81" s="227">
        <f>IF(C81="","",'様式1'!$C$4)</f>
      </c>
      <c r="F81" s="40"/>
      <c r="G81" s="40"/>
      <c r="H81" s="230"/>
      <c r="I81" s="230"/>
      <c r="J81" s="234"/>
      <c r="K81" s="230"/>
    </row>
    <row r="82" spans="1:11" ht="13.5">
      <c r="A82" s="222"/>
      <c r="B82" s="225"/>
      <c r="C82" s="41"/>
      <c r="D82" s="41"/>
      <c r="E82" s="228">
        <f>IF(C82="","",'様式1'!$C$4)</f>
      </c>
      <c r="F82" s="41"/>
      <c r="G82" s="41"/>
      <c r="H82" s="231"/>
      <c r="I82" s="231"/>
      <c r="J82" s="235"/>
      <c r="K82" s="231"/>
    </row>
    <row r="83" spans="1:11" ht="13.5">
      <c r="A83" s="220">
        <v>3</v>
      </c>
      <c r="B83" s="223"/>
      <c r="C83" s="39"/>
      <c r="D83" s="39"/>
      <c r="E83" s="226">
        <f>IF(C83="","",'様式1'!$C$4)</f>
      </c>
      <c r="F83" s="39"/>
      <c r="G83" s="39"/>
      <c r="H83" s="229"/>
      <c r="I83" s="229"/>
      <c r="J83" s="233">
        <f>IF(I83="","",VLOOKUP(I83,$N$31:$O$31,2))</f>
      </c>
      <c r="K83" s="229"/>
    </row>
    <row r="84" spans="1:11" ht="13.5">
      <c r="A84" s="221"/>
      <c r="B84" s="224"/>
      <c r="C84" s="40"/>
      <c r="D84" s="40"/>
      <c r="E84" s="227">
        <f>IF(C84="","",'様式1'!$C$4)</f>
      </c>
      <c r="F84" s="40"/>
      <c r="G84" s="40"/>
      <c r="H84" s="230"/>
      <c r="I84" s="230"/>
      <c r="J84" s="234"/>
      <c r="K84" s="230"/>
    </row>
    <row r="85" spans="1:11" ht="13.5">
      <c r="A85" s="221"/>
      <c r="B85" s="224"/>
      <c r="C85" s="40"/>
      <c r="D85" s="40"/>
      <c r="E85" s="227">
        <f>IF(C85="","",'様式1'!$C$4)</f>
      </c>
      <c r="F85" s="40"/>
      <c r="G85" s="40"/>
      <c r="H85" s="230"/>
      <c r="I85" s="230"/>
      <c r="J85" s="234"/>
      <c r="K85" s="230"/>
    </row>
    <row r="86" spans="1:11" ht="13.5">
      <c r="A86" s="221"/>
      <c r="B86" s="224"/>
      <c r="C86" s="40"/>
      <c r="D86" s="40"/>
      <c r="E86" s="227">
        <f>IF(C86="","",'様式1'!$C$4)</f>
      </c>
      <c r="F86" s="40"/>
      <c r="G86" s="40"/>
      <c r="H86" s="230"/>
      <c r="I86" s="230"/>
      <c r="J86" s="234"/>
      <c r="K86" s="230"/>
    </row>
    <row r="87" spans="1:11" ht="13.5">
      <c r="A87" s="221"/>
      <c r="B87" s="224"/>
      <c r="C87" s="40"/>
      <c r="D87" s="40"/>
      <c r="E87" s="227">
        <f>IF(C87="","",'様式1'!$C$4)</f>
      </c>
      <c r="F87" s="40"/>
      <c r="G87" s="40"/>
      <c r="H87" s="230"/>
      <c r="I87" s="230"/>
      <c r="J87" s="234"/>
      <c r="K87" s="230"/>
    </row>
    <row r="88" spans="1:11" ht="13.5">
      <c r="A88" s="222"/>
      <c r="B88" s="225"/>
      <c r="C88" s="41"/>
      <c r="D88" s="41"/>
      <c r="E88" s="228">
        <f>IF(C88="","",'様式1'!$C$4)</f>
      </c>
      <c r="F88" s="41"/>
      <c r="G88" s="41"/>
      <c r="H88" s="231"/>
      <c r="I88" s="231"/>
      <c r="J88" s="235"/>
      <c r="K88" s="231"/>
    </row>
    <row r="89" spans="1:11" ht="13.5">
      <c r="A89" s="220">
        <v>4</v>
      </c>
      <c r="B89" s="223"/>
      <c r="C89" s="39"/>
      <c r="D89" s="39"/>
      <c r="E89" s="226">
        <f>IF(C89="","",'様式1'!$C$4)</f>
      </c>
      <c r="F89" s="39"/>
      <c r="G89" s="39"/>
      <c r="H89" s="229"/>
      <c r="I89" s="229"/>
      <c r="J89" s="233">
        <f>IF(I89="","",VLOOKUP(I89,$N$31:$O$31,2))</f>
      </c>
      <c r="K89" s="229"/>
    </row>
    <row r="90" spans="1:11" ht="13.5">
      <c r="A90" s="221"/>
      <c r="B90" s="224"/>
      <c r="C90" s="40"/>
      <c r="D90" s="40"/>
      <c r="E90" s="227">
        <f>IF(C90="","",'様式1'!$C$4)</f>
      </c>
      <c r="F90" s="40"/>
      <c r="G90" s="40"/>
      <c r="H90" s="230"/>
      <c r="I90" s="230"/>
      <c r="J90" s="234"/>
      <c r="K90" s="230"/>
    </row>
    <row r="91" spans="1:11" ht="13.5">
      <c r="A91" s="221"/>
      <c r="B91" s="224"/>
      <c r="C91" s="40"/>
      <c r="D91" s="40"/>
      <c r="E91" s="227">
        <f>IF(C91="","",'様式1'!$C$4)</f>
      </c>
      <c r="F91" s="40"/>
      <c r="G91" s="40"/>
      <c r="H91" s="230"/>
      <c r="I91" s="230"/>
      <c r="J91" s="234"/>
      <c r="K91" s="230"/>
    </row>
    <row r="92" spans="1:11" ht="13.5">
      <c r="A92" s="221"/>
      <c r="B92" s="224"/>
      <c r="C92" s="40"/>
      <c r="D92" s="40"/>
      <c r="E92" s="227">
        <f>IF(C92="","",'様式1'!$C$4)</f>
      </c>
      <c r="F92" s="40"/>
      <c r="G92" s="40"/>
      <c r="H92" s="230"/>
      <c r="I92" s="230"/>
      <c r="J92" s="234"/>
      <c r="K92" s="230"/>
    </row>
    <row r="93" spans="1:11" ht="13.5">
      <c r="A93" s="221"/>
      <c r="B93" s="224"/>
      <c r="C93" s="40"/>
      <c r="D93" s="40"/>
      <c r="E93" s="227">
        <f>IF(C93="","",'様式1'!$C$4)</f>
      </c>
      <c r="F93" s="40"/>
      <c r="G93" s="40"/>
      <c r="H93" s="230"/>
      <c r="I93" s="230"/>
      <c r="J93" s="234"/>
      <c r="K93" s="230"/>
    </row>
    <row r="94" spans="1:11" ht="13.5">
      <c r="A94" s="222"/>
      <c r="B94" s="225"/>
      <c r="C94" s="41"/>
      <c r="D94" s="41"/>
      <c r="E94" s="228">
        <f>IF(C94="","",'様式1'!$C$4)</f>
      </c>
      <c r="F94" s="41"/>
      <c r="G94" s="41"/>
      <c r="H94" s="231"/>
      <c r="I94" s="231"/>
      <c r="J94" s="235"/>
      <c r="K94" s="231"/>
    </row>
    <row r="95" spans="1:11" ht="13.5">
      <c r="A95" s="220">
        <v>5</v>
      </c>
      <c r="B95" s="223"/>
      <c r="C95" s="39"/>
      <c r="D95" s="39"/>
      <c r="E95" s="226">
        <f>IF(C95="","",'様式1'!$C$4)</f>
      </c>
      <c r="F95" s="39"/>
      <c r="G95" s="39"/>
      <c r="H95" s="229"/>
      <c r="I95" s="229"/>
      <c r="J95" s="233">
        <f>IF(I95="","",VLOOKUP(I95,$N$31:$O$31,2))</f>
      </c>
      <c r="K95" s="229"/>
    </row>
    <row r="96" spans="1:11" ht="13.5">
      <c r="A96" s="221"/>
      <c r="B96" s="224"/>
      <c r="C96" s="40"/>
      <c r="D96" s="40"/>
      <c r="E96" s="227">
        <f>IF(C96="","",'様式1'!$C$4)</f>
      </c>
      <c r="F96" s="40"/>
      <c r="G96" s="40"/>
      <c r="H96" s="230"/>
      <c r="I96" s="230"/>
      <c r="J96" s="234"/>
      <c r="K96" s="230"/>
    </row>
    <row r="97" spans="1:11" ht="13.5">
      <c r="A97" s="221"/>
      <c r="B97" s="224"/>
      <c r="C97" s="40"/>
      <c r="D97" s="40"/>
      <c r="E97" s="227">
        <f>IF(C97="","",'様式1'!$C$4)</f>
      </c>
      <c r="F97" s="40"/>
      <c r="G97" s="40"/>
      <c r="H97" s="230"/>
      <c r="I97" s="230"/>
      <c r="J97" s="234"/>
      <c r="K97" s="230"/>
    </row>
    <row r="98" spans="1:11" ht="13.5">
      <c r="A98" s="221"/>
      <c r="B98" s="224"/>
      <c r="C98" s="40"/>
      <c r="D98" s="40"/>
      <c r="E98" s="227">
        <f>IF(C98="","",'様式1'!$C$4)</f>
      </c>
      <c r="F98" s="40"/>
      <c r="G98" s="40"/>
      <c r="H98" s="230"/>
      <c r="I98" s="230"/>
      <c r="J98" s="234"/>
      <c r="K98" s="230"/>
    </row>
    <row r="99" spans="1:11" ht="13.5">
      <c r="A99" s="221"/>
      <c r="B99" s="224"/>
      <c r="C99" s="40"/>
      <c r="D99" s="40"/>
      <c r="E99" s="227">
        <f>IF(C99="","",'様式1'!$C$4)</f>
      </c>
      <c r="F99" s="40"/>
      <c r="G99" s="40"/>
      <c r="H99" s="230"/>
      <c r="I99" s="230"/>
      <c r="J99" s="234"/>
      <c r="K99" s="230"/>
    </row>
    <row r="100" spans="1:11" ht="13.5">
      <c r="A100" s="222"/>
      <c r="B100" s="225"/>
      <c r="C100" s="41"/>
      <c r="D100" s="41"/>
      <c r="E100" s="228">
        <f>IF(C100="","",'様式1'!$C$4)</f>
      </c>
      <c r="F100" s="41"/>
      <c r="G100" s="41"/>
      <c r="H100" s="231"/>
      <c r="I100" s="231"/>
      <c r="J100" s="235"/>
      <c r="K100" s="231"/>
    </row>
    <row r="101" spans="1:11" ht="13.5">
      <c r="A101" s="220">
        <v>6</v>
      </c>
      <c r="B101" s="223"/>
      <c r="C101" s="39"/>
      <c r="D101" s="39"/>
      <c r="E101" s="226">
        <f>IF(C101="","",'様式1'!$C$4)</f>
      </c>
      <c r="F101" s="39"/>
      <c r="G101" s="39"/>
      <c r="H101" s="229"/>
      <c r="I101" s="229"/>
      <c r="J101" s="233">
        <f>IF(I101="","",VLOOKUP(I101,$N$31:$O$31,2))</f>
      </c>
      <c r="K101" s="229"/>
    </row>
    <row r="102" spans="1:11" ht="13.5">
      <c r="A102" s="221"/>
      <c r="B102" s="224"/>
      <c r="C102" s="40"/>
      <c r="D102" s="40"/>
      <c r="E102" s="227">
        <f>IF(C102="","",'様式1'!$C$4)</f>
      </c>
      <c r="F102" s="40"/>
      <c r="G102" s="40"/>
      <c r="H102" s="230"/>
      <c r="I102" s="230"/>
      <c r="J102" s="234"/>
      <c r="K102" s="230"/>
    </row>
    <row r="103" spans="1:11" ht="13.5">
      <c r="A103" s="221"/>
      <c r="B103" s="224"/>
      <c r="C103" s="40"/>
      <c r="D103" s="40"/>
      <c r="E103" s="227">
        <f>IF(C103="","",'様式1'!$C$4)</f>
      </c>
      <c r="F103" s="40"/>
      <c r="G103" s="40"/>
      <c r="H103" s="230"/>
      <c r="I103" s="230"/>
      <c r="J103" s="234"/>
      <c r="K103" s="230"/>
    </row>
    <row r="104" spans="1:11" ht="13.5">
      <c r="A104" s="221"/>
      <c r="B104" s="224"/>
      <c r="C104" s="40"/>
      <c r="D104" s="40"/>
      <c r="E104" s="227">
        <f>IF(C104="","",'様式1'!$C$4)</f>
      </c>
      <c r="F104" s="40"/>
      <c r="G104" s="40"/>
      <c r="H104" s="230"/>
      <c r="I104" s="230"/>
      <c r="J104" s="234"/>
      <c r="K104" s="230"/>
    </row>
    <row r="105" spans="1:11" ht="13.5">
      <c r="A105" s="221"/>
      <c r="B105" s="224"/>
      <c r="C105" s="40"/>
      <c r="D105" s="40"/>
      <c r="E105" s="227">
        <f>IF(C105="","",'様式1'!$C$4)</f>
      </c>
      <c r="F105" s="40"/>
      <c r="G105" s="40"/>
      <c r="H105" s="230"/>
      <c r="I105" s="230"/>
      <c r="J105" s="234"/>
      <c r="K105" s="230"/>
    </row>
    <row r="106" spans="1:11" ht="13.5">
      <c r="A106" s="222"/>
      <c r="B106" s="225"/>
      <c r="C106" s="41"/>
      <c r="D106" s="41"/>
      <c r="E106" s="228">
        <f>IF(C106="","",'様式1'!$C$4)</f>
      </c>
      <c r="F106" s="41"/>
      <c r="G106" s="41"/>
      <c r="H106" s="231"/>
      <c r="I106" s="231"/>
      <c r="J106" s="235"/>
      <c r="K106" s="231"/>
    </row>
    <row r="107" spans="1:11" ht="13.5">
      <c r="A107" s="220">
        <v>7</v>
      </c>
      <c r="B107" s="223"/>
      <c r="C107" s="39"/>
      <c r="D107" s="39"/>
      <c r="E107" s="226">
        <f>IF(C107="","",'様式1'!$C$4)</f>
      </c>
      <c r="F107" s="39"/>
      <c r="G107" s="39"/>
      <c r="H107" s="229"/>
      <c r="I107" s="229"/>
      <c r="J107" s="233">
        <f>IF(I107="","",VLOOKUP(I107,$N$31:$O$31,2))</f>
      </c>
      <c r="K107" s="229"/>
    </row>
    <row r="108" spans="1:11" ht="13.5">
      <c r="A108" s="221"/>
      <c r="B108" s="224"/>
      <c r="C108" s="40"/>
      <c r="D108" s="40"/>
      <c r="E108" s="227">
        <f>IF(C108="","",'様式1'!$C$4)</f>
      </c>
      <c r="F108" s="40"/>
      <c r="G108" s="40"/>
      <c r="H108" s="230"/>
      <c r="I108" s="230"/>
      <c r="J108" s="234"/>
      <c r="K108" s="230"/>
    </row>
    <row r="109" spans="1:11" ht="13.5">
      <c r="A109" s="221"/>
      <c r="B109" s="224"/>
      <c r="C109" s="40"/>
      <c r="D109" s="40"/>
      <c r="E109" s="227">
        <f>IF(C109="","",'様式1'!$C$4)</f>
      </c>
      <c r="F109" s="40"/>
      <c r="G109" s="40"/>
      <c r="H109" s="230"/>
      <c r="I109" s="230"/>
      <c r="J109" s="234"/>
      <c r="K109" s="230"/>
    </row>
    <row r="110" spans="1:11" ht="13.5">
      <c r="A110" s="221"/>
      <c r="B110" s="224"/>
      <c r="C110" s="40"/>
      <c r="D110" s="40"/>
      <c r="E110" s="227">
        <f>IF(C110="","",'様式1'!$C$4)</f>
      </c>
      <c r="F110" s="40"/>
      <c r="G110" s="40"/>
      <c r="H110" s="230"/>
      <c r="I110" s="230"/>
      <c r="J110" s="234"/>
      <c r="K110" s="230"/>
    </row>
    <row r="111" spans="1:11" ht="13.5">
      <c r="A111" s="221"/>
      <c r="B111" s="224"/>
      <c r="C111" s="40"/>
      <c r="D111" s="40"/>
      <c r="E111" s="227">
        <f>IF(C111="","",'様式1'!$C$4)</f>
      </c>
      <c r="F111" s="40"/>
      <c r="G111" s="40"/>
      <c r="H111" s="230"/>
      <c r="I111" s="230"/>
      <c r="J111" s="234"/>
      <c r="K111" s="230"/>
    </row>
    <row r="112" spans="1:11" ht="13.5">
      <c r="A112" s="222"/>
      <c r="B112" s="225"/>
      <c r="C112" s="41"/>
      <c r="D112" s="41"/>
      <c r="E112" s="228">
        <f>IF(C112="","",'様式1'!$C$4)</f>
      </c>
      <c r="F112" s="41"/>
      <c r="G112" s="41"/>
      <c r="H112" s="231"/>
      <c r="I112" s="231"/>
      <c r="J112" s="235"/>
      <c r="K112" s="231"/>
    </row>
    <row r="113" spans="1:11" ht="13.5">
      <c r="A113" s="220">
        <v>8</v>
      </c>
      <c r="B113" s="223"/>
      <c r="C113" s="39"/>
      <c r="D113" s="39"/>
      <c r="E113" s="226">
        <f>IF(C113="","",'様式1'!$C$4)</f>
      </c>
      <c r="F113" s="39"/>
      <c r="G113" s="39"/>
      <c r="H113" s="229"/>
      <c r="I113" s="229"/>
      <c r="J113" s="233">
        <f>IF(I113="","",VLOOKUP(I113,$N$31:$O$31,2))</f>
      </c>
      <c r="K113" s="229"/>
    </row>
    <row r="114" spans="1:11" ht="13.5">
      <c r="A114" s="221"/>
      <c r="B114" s="224"/>
      <c r="C114" s="40"/>
      <c r="D114" s="40"/>
      <c r="E114" s="227">
        <f>IF(C114="","",'様式1'!$C$4)</f>
      </c>
      <c r="F114" s="40"/>
      <c r="G114" s="40"/>
      <c r="H114" s="230"/>
      <c r="I114" s="230"/>
      <c r="J114" s="234"/>
      <c r="K114" s="230"/>
    </row>
    <row r="115" spans="1:11" ht="13.5">
      <c r="A115" s="221"/>
      <c r="B115" s="224"/>
      <c r="C115" s="40"/>
      <c r="D115" s="40"/>
      <c r="E115" s="227">
        <f>IF(C115="","",'様式1'!$C$4)</f>
      </c>
      <c r="F115" s="40"/>
      <c r="G115" s="40"/>
      <c r="H115" s="230"/>
      <c r="I115" s="230"/>
      <c r="J115" s="234"/>
      <c r="K115" s="230"/>
    </row>
    <row r="116" spans="1:11" ht="13.5">
      <c r="A116" s="221"/>
      <c r="B116" s="224"/>
      <c r="C116" s="40"/>
      <c r="D116" s="40"/>
      <c r="E116" s="227">
        <f>IF(C116="","",'様式1'!$C$4)</f>
      </c>
      <c r="F116" s="40"/>
      <c r="G116" s="40"/>
      <c r="H116" s="230"/>
      <c r="I116" s="230"/>
      <c r="J116" s="234"/>
      <c r="K116" s="230"/>
    </row>
    <row r="117" spans="1:11" ht="13.5">
      <c r="A117" s="221"/>
      <c r="B117" s="224"/>
      <c r="C117" s="40"/>
      <c r="D117" s="40"/>
      <c r="E117" s="227">
        <f>IF(C117="","",'様式1'!$C$4)</f>
      </c>
      <c r="F117" s="40"/>
      <c r="G117" s="40"/>
      <c r="H117" s="230"/>
      <c r="I117" s="230"/>
      <c r="J117" s="234"/>
      <c r="K117" s="230"/>
    </row>
    <row r="118" spans="1:11" ht="13.5">
      <c r="A118" s="222"/>
      <c r="B118" s="225"/>
      <c r="C118" s="41"/>
      <c r="D118" s="41"/>
      <c r="E118" s="228">
        <f>IF(C118="","",'様式1'!$C$4)</f>
      </c>
      <c r="F118" s="41"/>
      <c r="G118" s="41"/>
      <c r="H118" s="231"/>
      <c r="I118" s="231"/>
      <c r="J118" s="235"/>
      <c r="K118" s="231"/>
    </row>
  </sheetData>
  <sheetProtection selectLockedCells="1"/>
  <mergeCells count="78">
    <mergeCell ref="M8:M19"/>
    <mergeCell ref="M20:M31"/>
    <mergeCell ref="D1:F1"/>
    <mergeCell ref="I1:K1"/>
    <mergeCell ref="H3:H4"/>
    <mergeCell ref="G3:G4"/>
    <mergeCell ref="E2:E4"/>
    <mergeCell ref="H71:H76"/>
    <mergeCell ref="Q20:Q21"/>
    <mergeCell ref="I71:I76"/>
    <mergeCell ref="J71:J76"/>
    <mergeCell ref="K71:K76"/>
    <mergeCell ref="Q27:Q28"/>
    <mergeCell ref="Q29:Q30"/>
    <mergeCell ref="C3:C4"/>
    <mergeCell ref="A3:A7"/>
    <mergeCell ref="I3:K3"/>
    <mergeCell ref="I4:J4"/>
    <mergeCell ref="B3:B4"/>
    <mergeCell ref="F3:F4"/>
    <mergeCell ref="D3:D4"/>
    <mergeCell ref="Q17:Q18"/>
    <mergeCell ref="A69:B69"/>
    <mergeCell ref="A71:A76"/>
    <mergeCell ref="B71:B76"/>
    <mergeCell ref="E71:E76"/>
    <mergeCell ref="A77:A82"/>
    <mergeCell ref="B77:B82"/>
    <mergeCell ref="E77:E82"/>
    <mergeCell ref="H77:H82"/>
    <mergeCell ref="I77:I82"/>
    <mergeCell ref="J77:J82"/>
    <mergeCell ref="K77:K82"/>
    <mergeCell ref="E83:E88"/>
    <mergeCell ref="H83:H88"/>
    <mergeCell ref="I83:I88"/>
    <mergeCell ref="J83:J88"/>
    <mergeCell ref="K83:K88"/>
    <mergeCell ref="A101:A106"/>
    <mergeCell ref="I89:I94"/>
    <mergeCell ref="J89:J94"/>
    <mergeCell ref="K89:K94"/>
    <mergeCell ref="A83:A88"/>
    <mergeCell ref="B83:B88"/>
    <mergeCell ref="A89:A94"/>
    <mergeCell ref="B89:B94"/>
    <mergeCell ref="E89:E94"/>
    <mergeCell ref="H89:H94"/>
    <mergeCell ref="A95:A100"/>
    <mergeCell ref="B95:B100"/>
    <mergeCell ref="E95:E100"/>
    <mergeCell ref="H95:H100"/>
    <mergeCell ref="I95:I100"/>
    <mergeCell ref="J95:J100"/>
    <mergeCell ref="I113:I118"/>
    <mergeCell ref="J113:J118"/>
    <mergeCell ref="K113:K118"/>
    <mergeCell ref="I101:I106"/>
    <mergeCell ref="J101:J106"/>
    <mergeCell ref="K101:K106"/>
    <mergeCell ref="B107:B112"/>
    <mergeCell ref="E107:E112"/>
    <mergeCell ref="H107:H112"/>
    <mergeCell ref="I107:I112"/>
    <mergeCell ref="J107:J112"/>
    <mergeCell ref="B101:B106"/>
    <mergeCell ref="E101:E106"/>
    <mergeCell ref="H101:H106"/>
    <mergeCell ref="Q8:Q9"/>
    <mergeCell ref="A113:A118"/>
    <mergeCell ref="B113:B118"/>
    <mergeCell ref="E113:E118"/>
    <mergeCell ref="H113:H118"/>
    <mergeCell ref="Q25:Q26"/>
    <mergeCell ref="K107:K112"/>
    <mergeCell ref="K95:K100"/>
    <mergeCell ref="Q13:Q15"/>
    <mergeCell ref="A107:A112"/>
  </mergeCells>
  <hyperlinks>
    <hyperlink ref="I1" r:id="rId1" display="tatsunoko08@yahoo.co.jp"/>
  </hyperlinks>
  <printOptions horizontalCentered="1"/>
  <pageMargins left="0" right="0" top="0.2362204724409449" bottom="0.1968503937007874" header="0.3937007874015748" footer="0.2362204724409449"/>
  <pageSetup horizontalDpi="600" verticalDpi="600" orientation="portrait" paperSize="9" scale="63" r:id="rId3"/>
  <rowBreaks count="1" manualBreakCount="1">
    <brk id="100" max="10" man="1"/>
  </rowBreaks>
  <colBreaks count="1" manualBreakCount="1">
    <brk id="11" max="1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透</dc:creator>
  <cp:keywords/>
  <dc:description/>
  <cp:lastModifiedBy>y-sakata.com</cp:lastModifiedBy>
  <cp:lastPrinted>2021-06-28T10:32:28Z</cp:lastPrinted>
  <dcterms:created xsi:type="dcterms:W3CDTF">2008-04-12T07:26:50Z</dcterms:created>
  <dcterms:modified xsi:type="dcterms:W3CDTF">2021-06-28T10:33:31Z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