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400" activeTab="2"/>
  </bookViews>
  <sheets>
    <sheet name="様式1" sheetId="1" r:id="rId1"/>
    <sheet name="個人申込票" sheetId="2" r:id="rId2"/>
    <sheet name="ﾘﾚｰ申込票" sheetId="3" r:id="rId3"/>
  </sheets>
  <definedNames>
    <definedName name="_xlnm.Print_Area" localSheetId="2">'ﾘﾚｰ申込票'!$A$15:$R$34</definedName>
    <definedName name="_xlnm.Print_Area" localSheetId="1">'個人申込票'!$A$1:$J$81</definedName>
    <definedName name="_xlnm.Print_Area" localSheetId="0">'様式1'!$A$1:$L$31</definedName>
  </definedNames>
  <calcPr fullCalcOnLoad="1"/>
</workbook>
</file>

<file path=xl/sharedStrings.xml><?xml version="1.0" encoding="utf-8"?>
<sst xmlns="http://schemas.openxmlformats.org/spreadsheetml/2006/main" count="239" uniqueCount="163">
  <si>
    <t>団体名</t>
  </si>
  <si>
    <t>申込責任者</t>
  </si>
  <si>
    <t>連絡先</t>
  </si>
  <si>
    <t>〒</t>
  </si>
  <si>
    <t>住所</t>
  </si>
  <si>
    <t>電話番号</t>
  </si>
  <si>
    <t>携帯電話№</t>
  </si>
  <si>
    <t>申込料</t>
  </si>
  <si>
    <t>個人種目</t>
  </si>
  <si>
    <t>リレー種目</t>
  </si>
  <si>
    <t>一般</t>
  </si>
  <si>
    <t>高校生</t>
  </si>
  <si>
    <t>高校</t>
  </si>
  <si>
    <t>計</t>
  </si>
  <si>
    <t>申込一覧表(様式１）</t>
  </si>
  <si>
    <t>推薦審判員氏名</t>
  </si>
  <si>
    <t>氏名</t>
  </si>
  <si>
    <t>所属名</t>
  </si>
  <si>
    <t>学年</t>
  </si>
  <si>
    <t>姓</t>
  </si>
  <si>
    <t>記録</t>
  </si>
  <si>
    <t>種目名</t>
  </si>
  <si>
    <t>種目№</t>
  </si>
  <si>
    <t>正式登録名</t>
  </si>
  <si>
    <t>走高跳</t>
  </si>
  <si>
    <t>砲丸投</t>
  </si>
  <si>
    <t>右を参照してください</t>
  </si>
  <si>
    <t>記録記入例</t>
  </si>
  <si>
    <t>記録記入上の注意事項</t>
  </si>
  <si>
    <t>手動でも後ろに｢0｣をつけて4桁で記入</t>
  </si>
  <si>
    <t>3桁で記入</t>
  </si>
  <si>
    <t>記入例</t>
  </si>
  <si>
    <t>尼崎　太郎</t>
  </si>
  <si>
    <t>陸上　花子</t>
  </si>
  <si>
    <t>尼崎○○ク</t>
  </si>
  <si>
    <t>手動でも後ろに｢0｣をつけて5～6桁で記入</t>
  </si>
  <si>
    <t>№</t>
  </si>
  <si>
    <t>ﾅﾝﾊﾞｰｶｰﾄﾞ</t>
  </si>
  <si>
    <t>6-101</t>
  </si>
  <si>
    <t>4（院生はM1など）</t>
  </si>
  <si>
    <t>手動でも後ろに｢0｣をつけて5桁で記入</t>
  </si>
  <si>
    <t>種目</t>
  </si>
  <si>
    <t>１００ｍ</t>
  </si>
  <si>
    <t>４００ｍ</t>
  </si>
  <si>
    <t>１５００ｍ</t>
  </si>
  <si>
    <t>５０００ｍ</t>
  </si>
  <si>
    <t>１１０ｍＨ</t>
  </si>
  <si>
    <t>4×100ｍＲ</t>
  </si>
  <si>
    <t>棒高跳</t>
  </si>
  <si>
    <t>走幅跳</t>
  </si>
  <si>
    <t>円盤投</t>
  </si>
  <si>
    <t>やり投</t>
  </si>
  <si>
    <t>３０００ｍ</t>
  </si>
  <si>
    <t>１００ｍＨ</t>
  </si>
  <si>
    <t>男</t>
  </si>
  <si>
    <t>女</t>
  </si>
  <si>
    <t>100-01</t>
  </si>
  <si>
    <t>単価(円)</t>
  </si>
  <si>
    <t>円</t>
  </si>
  <si>
    <t>高校登録</t>
  </si>
  <si>
    <t>男</t>
  </si>
  <si>
    <t>女</t>
  </si>
  <si>
    <t>人数</t>
  </si>
  <si>
    <t>個人種目人数</t>
  </si>
  <si>
    <t>リレー種目ﾁｰﾑ数</t>
  </si>
  <si>
    <t>申込み集計</t>
  </si>
  <si>
    <t>区分</t>
  </si>
  <si>
    <t>□△中</t>
  </si>
  <si>
    <t>（尼崎□□大）</t>
  </si>
  <si>
    <t>半角数字
で入力</t>
  </si>
  <si>
    <t>姓と名の間は
全角スペース1字</t>
  </si>
  <si>
    <t>右の表を参考にして
種目№を入力</t>
  </si>
  <si>
    <t>半角数字
で記入</t>
  </si>
  <si>
    <t>ｸﾗﾌﾞ登録のﾁｰﾑの場合、
正式登録名を
(　　)付けで記入</t>
  </si>
  <si>
    <t>中学生</t>
  </si>
  <si>
    <t>中体連・高体連・学連登録者は必ず入力
すること</t>
  </si>
  <si>
    <t>春に
登録済み</t>
  </si>
  <si>
    <t>新規登録</t>
  </si>
  <si>
    <t>〔記入上の注意〕</t>
  </si>
  <si>
    <t>＊</t>
  </si>
  <si>
    <t>｢4102｣など、半角数字４桁で記入。</t>
  </si>
  <si>
    <t>大学生は、「6-　」などの地区番号を付ける。</t>
  </si>
  <si>
    <t>M1</t>
  </si>
  <si>
    <t>各種目申込み人数一覧</t>
  </si>
  <si>
    <t>の部分のみ必要事項を記入してください。</t>
  </si>
  <si>
    <t>　人数制限を超えないようご注意ください。</t>
  </si>
  <si>
    <t>申込料合計</t>
  </si>
  <si>
    <t>支払総額</t>
  </si>
  <si>
    <t>部門・性</t>
  </si>
  <si>
    <t>一高男＝1
一高女＝2
ﾏｽﾀｰｽﾞ男=3
ﾏｽﾀｰｽﾞ女=4</t>
  </si>
  <si>
    <t>一般登録</t>
  </si>
  <si>
    <t>男　100m</t>
  </si>
  <si>
    <t>男　400m</t>
  </si>
  <si>
    <t>男　1500m</t>
  </si>
  <si>
    <t>男　5000m</t>
  </si>
  <si>
    <t>男　110mH</t>
  </si>
  <si>
    <t>男　走高跳</t>
  </si>
  <si>
    <t>男　棒高跳</t>
  </si>
  <si>
    <t>男　走幅跳</t>
  </si>
  <si>
    <t>男　砲丸投</t>
  </si>
  <si>
    <t>男　円盤投</t>
  </si>
  <si>
    <t>男　やり投</t>
  </si>
  <si>
    <t>女　100m</t>
  </si>
  <si>
    <t>女　400m</t>
  </si>
  <si>
    <t>女　1500m</t>
  </si>
  <si>
    <t>女　3000m</t>
  </si>
  <si>
    <t>女　100mH</t>
  </si>
  <si>
    <t>女　走高跳</t>
  </si>
  <si>
    <t>女　走幅跳</t>
  </si>
  <si>
    <t>女　砲丸投</t>
  </si>
  <si>
    <t>女　円盤投</t>
  </si>
  <si>
    <t>女　やり投</t>
  </si>
  <si>
    <t>　リレー種目も各団体２チーム以内です。</t>
  </si>
  <si>
    <t>女　棒高跳</t>
  </si>
  <si>
    <t>手動でも後ろに｢0｣をつけ4～5桁で記入</t>
  </si>
  <si>
    <t>手動でも後ろに｢0｣をつけて6桁で記入</t>
  </si>
  <si>
    <t>手動でも後ろに｢0｣をつけて4桁で記入</t>
  </si>
  <si>
    <t>3～4桁で記入</t>
  </si>
  <si>
    <t>4桁で記入</t>
  </si>
  <si>
    <t>略称名で記入
中学は☆☆中、高校は○○高
大学は□□大</t>
  </si>
  <si>
    <t>　トラック種目は各団体４名以内です。</t>
  </si>
  <si>
    <t>　フィールド種目は各団体３名以内です。</t>
  </si>
  <si>
    <t xml:space="preserve">記録が１分を超えている場合も４桁で入力してください。　
</t>
  </si>
  <si>
    <t>＊</t>
  </si>
  <si>
    <t>「男」=「1」、「女」=「2」で記入。</t>
  </si>
  <si>
    <r>
      <t>　</t>
    </r>
    <r>
      <rPr>
        <b/>
        <sz val="14"/>
        <color indexed="10"/>
        <rFont val="ＭＳ Ｐゴシック"/>
        <family val="3"/>
      </rPr>
      <t>　例➝１分１２秒３４の場合、７２３４と入力</t>
    </r>
  </si>
  <si>
    <t>男女それぞれ複数チームを出す場合は、</t>
  </si>
  <si>
    <t>　　所属名のあとに「A・B」の記号をつける。</t>
  </si>
  <si>
    <t>性別番号</t>
  </si>
  <si>
    <t>中学生は、「学校番号-個人番号」と記入。</t>
  </si>
  <si>
    <t>クラブ登録チームのみ、正式登録名を記入する。</t>
  </si>
  <si>
    <t>(肌色の部分)</t>
  </si>
  <si>
    <t>姓と名の間を、全角で１マスあける</t>
  </si>
  <si>
    <t>Ｎｏ．</t>
  </si>
  <si>
    <t>№</t>
  </si>
  <si>
    <t>尼陸クラブ</t>
  </si>
  <si>
    <t>6-123</t>
  </si>
  <si>
    <t>6-72</t>
  </si>
  <si>
    <t>尼崎　陸太</t>
  </si>
  <si>
    <t>尼野　走介</t>
  </si>
  <si>
    <t>尼山　跳一</t>
  </si>
  <si>
    <t>尼川　投造</t>
  </si>
  <si>
    <t>兵込　　駈</t>
  </si>
  <si>
    <t>兵込　　瞬</t>
  </si>
  <si>
    <t>尼陸高</t>
  </si>
  <si>
    <t>尼崎大院</t>
  </si>
  <si>
    <t>尼崎大</t>
  </si>
  <si>
    <t>尼崎中</t>
  </si>
  <si>
    <t>学生は記入。大学院生は、学年の前に「M」をつける。</t>
  </si>
  <si>
    <t>　&lt;&lt;注意&gt;&gt;</t>
  </si>
  <si>
    <t>女    子</t>
  </si>
  <si>
    <t>男    子</t>
  </si>
  <si>
    <t>　</t>
  </si>
  <si>
    <t>　</t>
  </si>
  <si>
    <t>一般・ﾏｽﾀｰｽﾞ</t>
  </si>
  <si>
    <r>
      <rPr>
        <b/>
        <sz val="10.5"/>
        <color indexed="10"/>
        <rFont val="ＭＳ 明朝"/>
        <family val="1"/>
      </rPr>
      <t xml:space="preserve">   </t>
    </r>
    <r>
      <rPr>
        <b/>
        <u val="double"/>
        <sz val="10.5"/>
        <color indexed="30"/>
        <rFont val="ＭＳ Ｐゴシック"/>
        <family val="3"/>
      </rPr>
      <t>マスターズ種目について</t>
    </r>
    <r>
      <rPr>
        <b/>
        <sz val="10.5"/>
        <color indexed="30"/>
        <rFont val="ＭＳ Ｐゴシック"/>
        <family val="3"/>
      </rPr>
      <t xml:space="preserve">
　　　　一般・高校種目とは別に、トラック４名以内・
　　　　フィールド３名以内の出場が可能です</t>
    </r>
  </si>
  <si>
    <t>申込〆切日　令和３年１０月２０日（水）１７時　必着</t>
  </si>
  <si>
    <t>尼陸協団体登録料</t>
  </si>
  <si>
    <t>第６３回　尼崎市陸上競技対抗選手権大会＜一般・大学・高校・中３＞</t>
  </si>
  <si>
    <r>
      <rPr>
        <b/>
        <sz val="16"/>
        <color indexed="10"/>
        <rFont val="HGS創英角ﾎﾟｯﾌﾟ体"/>
        <family val="3"/>
      </rPr>
      <t>申込先　</t>
    </r>
    <r>
      <rPr>
        <b/>
        <sz val="16"/>
        <color indexed="10"/>
        <rFont val="Century"/>
        <family val="1"/>
      </rPr>
      <t>amarikuentry@yahoo.co.jp</t>
    </r>
  </si>
  <si>
    <r>
      <rPr>
        <b/>
        <sz val="11"/>
        <color indexed="30"/>
        <rFont val="ＭＳ Ｐゴシック"/>
        <family val="3"/>
      </rPr>
      <t>※出場する団体（クラブチームを作り出場する場合も含む）は、下記登録費が必要です。当協会で登録している一般団体チームは、エントリーが</t>
    </r>
    <r>
      <rPr>
        <b/>
        <sz val="11"/>
        <color indexed="30"/>
        <rFont val="Century"/>
        <family val="1"/>
      </rPr>
      <t>5</t>
    </r>
    <r>
      <rPr>
        <b/>
        <sz val="11"/>
        <color indexed="30"/>
        <rFont val="ＭＳ Ｐゴシック"/>
        <family val="3"/>
      </rPr>
      <t>名以上で適用します。
※該当する欄に「１」を入力してください。　</t>
    </r>
  </si>
  <si>
    <r>
      <rPr>
        <sz val="11"/>
        <rFont val="ＭＳ Ｐゴシック"/>
        <family val="3"/>
      </rPr>
      <t>団体からの申し込みには、</t>
    </r>
    <r>
      <rPr>
        <sz val="11"/>
        <rFont val="Century"/>
        <family val="1"/>
      </rPr>
      <t>1</t>
    </r>
    <r>
      <rPr>
        <sz val="11"/>
        <rFont val="ＭＳ Ｐゴシック"/>
        <family val="3"/>
      </rPr>
      <t>名以上の協力審判員が必要です。公認審判員でなくてもできることがありますので、ご協力ください。なお、大会運営上できるだけ</t>
    </r>
    <r>
      <rPr>
        <sz val="11"/>
        <rFont val="Century"/>
        <family val="1"/>
      </rPr>
      <t>2</t>
    </r>
    <r>
      <rPr>
        <sz val="11"/>
        <rFont val="ＭＳ Ｐゴシック"/>
        <family val="3"/>
      </rPr>
      <t>名以上のご協力をお願いします。</t>
    </r>
  </si>
  <si>
    <r>
      <rPr>
        <b/>
        <sz val="14"/>
        <color indexed="10"/>
        <rFont val="ＭＳ Ｐゴシック"/>
        <family val="3"/>
      </rPr>
      <t>プログラム編成会議出席者については、　　　　　　　　　　　　当協会から依頼しますので、ご了承ください。　　　　　　　　</t>
    </r>
    <r>
      <rPr>
        <b/>
        <sz val="14"/>
        <color indexed="56"/>
        <rFont val="Century"/>
        <family val="1"/>
      </rPr>
      <t>10</t>
    </r>
    <r>
      <rPr>
        <b/>
        <sz val="14"/>
        <color indexed="56"/>
        <rFont val="ＭＳ Ｐゴシック"/>
        <family val="3"/>
      </rPr>
      <t>月</t>
    </r>
    <r>
      <rPr>
        <b/>
        <sz val="14"/>
        <color indexed="56"/>
        <rFont val="Century"/>
        <family val="1"/>
      </rPr>
      <t>27</t>
    </r>
    <r>
      <rPr>
        <b/>
        <sz val="14"/>
        <color indexed="56"/>
        <rFont val="ＭＳ Ｐゴシック"/>
        <family val="3"/>
      </rPr>
      <t>日</t>
    </r>
    <r>
      <rPr>
        <b/>
        <sz val="14"/>
        <color indexed="56"/>
        <rFont val="Century"/>
        <family val="1"/>
      </rPr>
      <t>(</t>
    </r>
    <r>
      <rPr>
        <b/>
        <sz val="14"/>
        <color indexed="56"/>
        <rFont val="ＭＳ Ｐゴシック"/>
        <family val="3"/>
      </rPr>
      <t>水</t>
    </r>
    <r>
      <rPr>
        <b/>
        <sz val="14"/>
        <color indexed="56"/>
        <rFont val="Century"/>
        <family val="1"/>
      </rPr>
      <t>)17:00</t>
    </r>
    <r>
      <rPr>
        <b/>
        <sz val="14"/>
        <color indexed="56"/>
        <rFont val="ＭＳ Ｐゴシック"/>
        <family val="3"/>
      </rPr>
      <t>～県立尼崎高校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</si>
</sst>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Ｐゴシック"/>
      <family val="3"/>
    </font>
    <font>
      <b/>
      <i/>
      <sz val="11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color indexed="10"/>
      <name val="ＭＳ Ｐゴシック"/>
      <family val="3"/>
    </font>
    <font>
      <b/>
      <sz val="10.5"/>
      <color indexed="10"/>
      <name val="ＭＳ 明朝"/>
      <family val="1"/>
    </font>
    <font>
      <b/>
      <sz val="10.5"/>
      <color indexed="30"/>
      <name val="ＭＳ Ｐゴシック"/>
      <family val="3"/>
    </font>
    <font>
      <b/>
      <u val="double"/>
      <sz val="10.5"/>
      <color indexed="30"/>
      <name val="ＭＳ Ｐゴシック"/>
      <family val="3"/>
    </font>
    <font>
      <b/>
      <sz val="16"/>
      <color indexed="10"/>
      <name val="HGS創英角ﾎﾟｯﾌﾟ体"/>
      <family val="3"/>
    </font>
    <font>
      <b/>
      <sz val="14"/>
      <color indexed="56"/>
      <name val="Century"/>
      <family val="1"/>
    </font>
    <font>
      <b/>
      <sz val="14"/>
      <color indexed="56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30"/>
      <name val="Century"/>
      <family val="1"/>
    </font>
    <font>
      <sz val="11"/>
      <name val="Century"/>
      <family val="1"/>
    </font>
    <font>
      <b/>
      <sz val="16"/>
      <color indexed="10"/>
      <name val="Century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u val="single"/>
      <sz val="10.5"/>
      <color indexed="10"/>
      <name val="ＭＳ 明朝"/>
      <family val="1"/>
    </font>
    <font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Century"/>
      <family val="1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b/>
      <sz val="11"/>
      <color indexed="2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u val="single"/>
      <sz val="10.5"/>
      <color rgb="FFFF0000"/>
      <name val="ＭＳ 明朝"/>
      <family val="1"/>
    </font>
    <font>
      <sz val="11"/>
      <color theme="0"/>
      <name val="ＭＳ Ｐゴシック"/>
      <family val="3"/>
    </font>
    <font>
      <b/>
      <sz val="11"/>
      <color rgb="FFFF0000"/>
      <name val="ＭＳ Ｐゴシック"/>
      <family val="3"/>
    </font>
    <font>
      <b/>
      <sz val="10.5"/>
      <color rgb="FFFF0000"/>
      <name val="ＭＳ 明朝"/>
      <family val="1"/>
    </font>
    <font>
      <b/>
      <sz val="16"/>
      <color rgb="FFFF0000"/>
      <name val="HGS創英角ﾎﾟｯﾌﾟ体"/>
      <family val="3"/>
    </font>
    <font>
      <b/>
      <sz val="16"/>
      <color rgb="FFFF0000"/>
      <name val="Century"/>
      <family val="1"/>
    </font>
    <font>
      <b/>
      <sz val="14"/>
      <color rgb="FFFF0000"/>
      <name val="Century"/>
      <family val="1"/>
    </font>
    <font>
      <b/>
      <sz val="11"/>
      <color rgb="FF0070C0"/>
      <name val="Century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double"/>
      <diagonal style="thin"/>
    </border>
    <border diagonalUp="1">
      <left>
        <color indexed="63"/>
      </left>
      <right style="thin"/>
      <top style="thin"/>
      <bottom style="double"/>
      <diagonal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vertical="center"/>
      <protection/>
    </xf>
    <xf numFmtId="0" fontId="0" fillId="34" borderId="17" xfId="0" applyFill="1" applyBorder="1" applyAlignment="1" applyProtection="1">
      <alignment vertical="center"/>
      <protection/>
    </xf>
    <xf numFmtId="0" fontId="0" fillId="34" borderId="15" xfId="0" applyFill="1" applyBorder="1" applyAlignment="1" applyProtection="1">
      <alignment vertical="center"/>
      <protection/>
    </xf>
    <xf numFmtId="0" fontId="0" fillId="34" borderId="18" xfId="0" applyFill="1" applyBorder="1" applyAlignment="1" applyProtection="1">
      <alignment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0" fontId="0" fillId="34" borderId="23" xfId="0" applyFill="1" applyBorder="1" applyAlignment="1" applyProtection="1">
      <alignment horizontal="center" vertical="center"/>
      <protection/>
    </xf>
    <xf numFmtId="0" fontId="0" fillId="34" borderId="23" xfId="0" applyFill="1" applyBorder="1" applyAlignment="1" applyProtection="1">
      <alignment horizontal="center" vertical="center" shrinkToFit="1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vertical="center"/>
      <protection/>
    </xf>
    <xf numFmtId="0" fontId="6" fillId="34" borderId="28" xfId="0" applyFont="1" applyFill="1" applyBorder="1" applyAlignment="1" applyProtection="1">
      <alignment vertical="center"/>
      <protection/>
    </xf>
    <xf numFmtId="0" fontId="6" fillId="34" borderId="29" xfId="0" applyFont="1" applyFill="1" applyBorder="1" applyAlignment="1" applyProtection="1">
      <alignment vertical="center"/>
      <protection/>
    </xf>
    <xf numFmtId="0" fontId="0" fillId="34" borderId="30" xfId="0" applyFill="1" applyBorder="1" applyAlignment="1" applyProtection="1">
      <alignment horizontal="right" vertical="center" shrinkToFit="1"/>
      <protection/>
    </xf>
    <xf numFmtId="0" fontId="0" fillId="0" borderId="31" xfId="0" applyBorder="1" applyAlignment="1" applyProtection="1">
      <alignment horizontal="right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0" fontId="0" fillId="0" borderId="0" xfId="0" applyAlignment="1" applyProtection="1">
      <alignment vertical="center" shrinkToFit="1"/>
      <protection/>
    </xf>
    <xf numFmtId="0" fontId="6" fillId="0" borderId="34" xfId="0" applyFont="1" applyBorder="1" applyAlignment="1" applyProtection="1">
      <alignment vertical="center" shrinkToFit="1"/>
      <protection/>
    </xf>
    <xf numFmtId="0" fontId="6" fillId="34" borderId="35" xfId="0" applyFont="1" applyFill="1" applyBorder="1" applyAlignment="1" applyProtection="1">
      <alignment vertical="center"/>
      <protection/>
    </xf>
    <xf numFmtId="0" fontId="0" fillId="34" borderId="36" xfId="0" applyFill="1" applyBorder="1" applyAlignment="1" applyProtection="1">
      <alignment horizontal="right" vertical="center" shrinkToFit="1"/>
      <protection/>
    </xf>
    <xf numFmtId="0" fontId="65" fillId="0" borderId="0" xfId="0" applyFont="1" applyAlignment="1">
      <alignment/>
    </xf>
    <xf numFmtId="0" fontId="0" fillId="0" borderId="37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0" fillId="34" borderId="18" xfId="0" applyFill="1" applyBorder="1" applyAlignment="1" applyProtection="1">
      <alignment horizontal="center" vertical="center"/>
      <protection/>
    </xf>
    <xf numFmtId="0" fontId="0" fillId="34" borderId="42" xfId="0" applyFill="1" applyBorder="1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10" fillId="35" borderId="11" xfId="0" applyFont="1" applyFill="1" applyBorder="1" applyAlignment="1" applyProtection="1">
      <alignment horizontal="center" vertical="center"/>
      <protection locked="0"/>
    </xf>
    <xf numFmtId="0" fontId="10" fillId="35" borderId="12" xfId="0" applyFont="1" applyFill="1" applyBorder="1" applyAlignment="1" applyProtection="1">
      <alignment horizontal="center" vertical="center"/>
      <protection locked="0"/>
    </xf>
    <xf numFmtId="0" fontId="10" fillId="35" borderId="13" xfId="0" applyFont="1" applyFill="1" applyBorder="1" applyAlignment="1" applyProtection="1">
      <alignment horizontal="center" vertical="center"/>
      <protection locked="0"/>
    </xf>
    <xf numFmtId="0" fontId="10" fillId="35" borderId="10" xfId="0" applyFont="1" applyFill="1" applyBorder="1" applyAlignment="1" applyProtection="1">
      <alignment horizontal="center" vertical="center"/>
      <protection locked="0"/>
    </xf>
    <xf numFmtId="0" fontId="10" fillId="35" borderId="14" xfId="0" applyFont="1" applyFill="1" applyBorder="1" applyAlignment="1" applyProtection="1">
      <alignment horizontal="center" vertical="center"/>
      <protection locked="0"/>
    </xf>
    <xf numFmtId="0" fontId="10" fillId="35" borderId="15" xfId="0" applyFont="1" applyFill="1" applyBorder="1" applyAlignment="1" applyProtection="1">
      <alignment horizontal="center" vertical="center"/>
      <protection locked="0"/>
    </xf>
    <xf numFmtId="0" fontId="66" fillId="0" borderId="0" xfId="0" applyFont="1" applyAlignment="1" applyProtection="1">
      <alignment vertical="center"/>
      <protection/>
    </xf>
    <xf numFmtId="0" fontId="66" fillId="0" borderId="0" xfId="0" applyFont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67" fillId="0" borderId="45" xfId="0" applyFont="1" applyBorder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0" fontId="67" fillId="0" borderId="47" xfId="0" applyFont="1" applyBorder="1" applyAlignment="1" applyProtection="1">
      <alignment horizontal="left" vertical="center"/>
      <protection/>
    </xf>
    <xf numFmtId="0" fontId="68" fillId="0" borderId="0" xfId="0" applyFont="1" applyAlignment="1">
      <alignment/>
    </xf>
    <xf numFmtId="0" fontId="0" fillId="5" borderId="0" xfId="0" applyFill="1" applyAlignment="1" applyProtection="1">
      <alignment vertical="center"/>
      <protection/>
    </xf>
    <xf numFmtId="0" fontId="0" fillId="5" borderId="0" xfId="0" applyFill="1" applyAlignment="1" applyProtection="1">
      <alignment horizontal="center" vertical="center"/>
      <protection/>
    </xf>
    <xf numFmtId="0" fontId="69" fillId="5" borderId="0" xfId="0" applyFont="1" applyFill="1" applyAlignment="1" applyProtection="1">
      <alignment vertical="center"/>
      <protection/>
    </xf>
    <xf numFmtId="0" fontId="70" fillId="5" borderId="0" xfId="0" applyFont="1" applyFill="1" applyAlignment="1" applyProtection="1">
      <alignment vertical="center"/>
      <protection/>
    </xf>
    <xf numFmtId="0" fontId="0" fillId="35" borderId="48" xfId="0" applyFill="1" applyBorder="1" applyAlignment="1" applyProtection="1">
      <alignment horizontal="center" vertical="center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35" borderId="49" xfId="0" applyFill="1" applyBorder="1" applyAlignment="1" applyProtection="1">
      <alignment horizontal="center" vertical="center"/>
      <protection locked="0"/>
    </xf>
    <xf numFmtId="0" fontId="0" fillId="35" borderId="50" xfId="0" applyFill="1" applyBorder="1" applyAlignment="1" applyProtection="1">
      <alignment horizontal="center" vertical="center"/>
      <protection locked="0"/>
    </xf>
    <xf numFmtId="0" fontId="0" fillId="33" borderId="51" xfId="0" applyFill="1" applyBorder="1" applyAlignment="1" applyProtection="1">
      <alignment horizontal="center" vertical="center"/>
      <protection locked="0"/>
    </xf>
    <xf numFmtId="0" fontId="0" fillId="35" borderId="52" xfId="0" applyFill="1" applyBorder="1" applyAlignment="1" applyProtection="1">
      <alignment horizontal="center" vertical="center"/>
      <protection locked="0"/>
    </xf>
    <xf numFmtId="0" fontId="0" fillId="35" borderId="53" xfId="0" applyFill="1" applyBorder="1" applyAlignment="1" applyProtection="1">
      <alignment horizontal="center" vertical="center"/>
      <protection locked="0"/>
    </xf>
    <xf numFmtId="0" fontId="0" fillId="35" borderId="54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 shrinkToFit="1"/>
      <protection/>
    </xf>
    <xf numFmtId="0" fontId="0" fillId="0" borderId="55" xfId="0" applyFont="1" applyBorder="1" applyAlignment="1" applyProtection="1">
      <alignment horizontal="center" vertical="center" shrinkToFit="1"/>
      <protection/>
    </xf>
    <xf numFmtId="0" fontId="0" fillId="35" borderId="56" xfId="0" applyFill="1" applyBorder="1" applyAlignment="1" applyProtection="1">
      <alignment horizontal="center" vertical="center"/>
      <protection locked="0"/>
    </xf>
    <xf numFmtId="0" fontId="0" fillId="35" borderId="57" xfId="0" applyFill="1" applyBorder="1" applyAlignment="1" applyProtection="1">
      <alignment horizontal="center" vertical="center"/>
      <protection locked="0"/>
    </xf>
    <xf numFmtId="0" fontId="0" fillId="35" borderId="58" xfId="0" applyFill="1" applyBorder="1" applyAlignment="1" applyProtection="1">
      <alignment horizontal="center" vertical="center"/>
      <protection locked="0"/>
    </xf>
    <xf numFmtId="0" fontId="0" fillId="33" borderId="59" xfId="0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vertical="center" shrinkToFit="1"/>
      <protection/>
    </xf>
    <xf numFmtId="0" fontId="0" fillId="0" borderId="11" xfId="0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 wrapText="1" shrinkToFit="1"/>
      <protection/>
    </xf>
    <xf numFmtId="0" fontId="0" fillId="0" borderId="49" xfId="0" applyBorder="1" applyAlignment="1" applyProtection="1">
      <alignment horizontal="center" vertical="center" wrapText="1" shrinkToFit="1"/>
      <protection/>
    </xf>
    <xf numFmtId="0" fontId="65" fillId="0" borderId="60" xfId="0" applyFont="1" applyBorder="1" applyAlignment="1">
      <alignment horizontal="left" vertical="top" wrapText="1"/>
    </xf>
    <xf numFmtId="0" fontId="65" fillId="0" borderId="61" xfId="0" applyFont="1" applyBorder="1" applyAlignment="1">
      <alignment horizontal="left" vertical="top"/>
    </xf>
    <xf numFmtId="0" fontId="65" fillId="0" borderId="62" xfId="0" applyFont="1" applyBorder="1" applyAlignment="1">
      <alignment horizontal="left" vertical="top"/>
    </xf>
    <xf numFmtId="0" fontId="65" fillId="0" borderId="63" xfId="0" applyFont="1" applyBorder="1" applyAlignment="1">
      <alignment horizontal="left" vertical="top"/>
    </xf>
    <xf numFmtId="0" fontId="65" fillId="0" borderId="64" xfId="0" applyFont="1" applyBorder="1" applyAlignment="1">
      <alignment horizontal="left" vertical="top"/>
    </xf>
    <xf numFmtId="0" fontId="65" fillId="0" borderId="65" xfId="0" applyFont="1" applyBorder="1" applyAlignment="1">
      <alignment horizontal="left" vertical="top"/>
    </xf>
    <xf numFmtId="0" fontId="0" fillId="34" borderId="66" xfId="0" applyFill="1" applyBorder="1" applyAlignment="1" applyProtection="1">
      <alignment horizontal="center" vertical="center"/>
      <protection/>
    </xf>
    <xf numFmtId="0" fontId="0" fillId="34" borderId="67" xfId="0" applyFill="1" applyBorder="1" applyAlignment="1" applyProtection="1">
      <alignment horizontal="center" vertical="center"/>
      <protection/>
    </xf>
    <xf numFmtId="0" fontId="0" fillId="35" borderId="68" xfId="0" applyFill="1" applyBorder="1" applyAlignment="1" applyProtection="1">
      <alignment horizontal="center" vertical="center"/>
      <protection locked="0"/>
    </xf>
    <xf numFmtId="0" fontId="0" fillId="35" borderId="69" xfId="0" applyFill="1" applyBorder="1" applyAlignment="1" applyProtection="1">
      <alignment horizontal="center" vertical="center"/>
      <protection locked="0"/>
    </xf>
    <xf numFmtId="0" fontId="0" fillId="35" borderId="70" xfId="0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 textRotation="255"/>
      <protection/>
    </xf>
    <xf numFmtId="0" fontId="0" fillId="0" borderId="71" xfId="0" applyBorder="1" applyAlignment="1" applyProtection="1">
      <alignment horizontal="center" vertical="center" textRotation="255"/>
      <protection/>
    </xf>
    <xf numFmtId="0" fontId="0" fillId="0" borderId="72" xfId="0" applyBorder="1" applyAlignment="1" applyProtection="1">
      <alignment horizontal="center" vertical="center" textRotation="255"/>
      <protection/>
    </xf>
    <xf numFmtId="0" fontId="71" fillId="0" borderId="0" xfId="0" applyFont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shrinkToFit="1"/>
      <protection/>
    </xf>
    <xf numFmtId="0" fontId="0" fillId="0" borderId="14" xfId="0" applyBorder="1" applyAlignment="1" applyProtection="1">
      <alignment horizontal="center" vertical="center" shrinkToFit="1"/>
      <protection/>
    </xf>
    <xf numFmtId="0" fontId="7" fillId="0" borderId="0" xfId="0" applyFont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72" fillId="0" borderId="73" xfId="0" applyFont="1" applyBorder="1" applyAlignment="1" applyProtection="1">
      <alignment horizontal="left" vertical="center" wrapText="1" shrinkToFit="1"/>
      <protection/>
    </xf>
    <xf numFmtId="0" fontId="72" fillId="0" borderId="74" xfId="0" applyFont="1" applyBorder="1" applyAlignment="1" applyProtection="1">
      <alignment horizontal="left" vertical="center" wrapText="1" shrinkToFit="1"/>
      <protection/>
    </xf>
    <xf numFmtId="0" fontId="72" fillId="0" borderId="75" xfId="0" applyFont="1" applyBorder="1" applyAlignment="1" applyProtection="1">
      <alignment horizontal="left" vertical="center" wrapText="1" shrinkToFit="1"/>
      <protection/>
    </xf>
    <xf numFmtId="0" fontId="72" fillId="0" borderId="76" xfId="0" applyFont="1" applyBorder="1" applyAlignment="1" applyProtection="1">
      <alignment horizontal="left" vertical="center" wrapText="1" shrinkToFit="1"/>
      <protection/>
    </xf>
    <xf numFmtId="0" fontId="72" fillId="0" borderId="77" xfId="0" applyFont="1" applyBorder="1" applyAlignment="1" applyProtection="1">
      <alignment horizontal="left" vertical="center" wrapText="1" shrinkToFit="1"/>
      <protection/>
    </xf>
    <xf numFmtId="0" fontId="72" fillId="0" borderId="78" xfId="0" applyFont="1" applyBorder="1" applyAlignment="1" applyProtection="1">
      <alignment horizontal="left" vertical="center" wrapText="1" shrinkToFit="1"/>
      <protection/>
    </xf>
    <xf numFmtId="0" fontId="22" fillId="0" borderId="79" xfId="0" applyFont="1" applyBorder="1" applyAlignment="1" applyProtection="1">
      <alignment vertical="center" wrapText="1"/>
      <protection/>
    </xf>
    <xf numFmtId="0" fontId="22" fillId="0" borderId="0" xfId="0" applyFont="1" applyBorder="1" applyAlignment="1" applyProtection="1">
      <alignment vertical="center" wrapText="1"/>
      <protection/>
    </xf>
    <xf numFmtId="0" fontId="22" fillId="0" borderId="46" xfId="0" applyFont="1" applyBorder="1" applyAlignment="1" applyProtection="1">
      <alignment vertical="center" wrapText="1"/>
      <protection/>
    </xf>
    <xf numFmtId="0" fontId="22" fillId="0" borderId="34" xfId="0" applyFont="1" applyBorder="1" applyAlignment="1" applyProtection="1">
      <alignment vertical="center" wrapText="1"/>
      <protection/>
    </xf>
    <xf numFmtId="0" fontId="22" fillId="0" borderId="29" xfId="0" applyFont="1" applyBorder="1" applyAlignment="1" applyProtection="1">
      <alignment vertical="center" wrapText="1"/>
      <protection/>
    </xf>
    <xf numFmtId="0" fontId="22" fillId="0" borderId="80" xfId="0" applyFont="1" applyBorder="1" applyAlignment="1" applyProtection="1">
      <alignment vertical="center" wrapText="1"/>
      <protection/>
    </xf>
    <xf numFmtId="0" fontId="6" fillId="0" borderId="81" xfId="0" applyFont="1" applyBorder="1" applyAlignment="1" applyProtection="1">
      <alignment horizontal="center" vertical="center"/>
      <protection/>
    </xf>
    <xf numFmtId="0" fontId="6" fillId="0" borderId="69" xfId="0" applyFont="1" applyBorder="1" applyAlignment="1" applyProtection="1">
      <alignment horizontal="center" vertical="center"/>
      <protection/>
    </xf>
    <xf numFmtId="0" fontId="6" fillId="0" borderId="70" xfId="0" applyFont="1" applyBorder="1" applyAlignment="1" applyProtection="1">
      <alignment horizontal="center" vertical="center"/>
      <protection/>
    </xf>
    <xf numFmtId="0" fontId="6" fillId="0" borderId="82" xfId="0" applyFont="1" applyBorder="1" applyAlignment="1" applyProtection="1">
      <alignment horizontal="center" vertical="center"/>
      <protection/>
    </xf>
    <xf numFmtId="0" fontId="6" fillId="0" borderId="83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 wrapText="1" shrinkToFit="1"/>
      <protection/>
    </xf>
    <xf numFmtId="0" fontId="6" fillId="0" borderId="20" xfId="0" applyFont="1" applyBorder="1" applyAlignment="1" applyProtection="1">
      <alignment horizontal="center" vertical="center" wrapText="1" shrinkToFit="1"/>
      <protection/>
    </xf>
    <xf numFmtId="0" fontId="6" fillId="0" borderId="55" xfId="0" applyFont="1" applyBorder="1" applyAlignment="1" applyProtection="1">
      <alignment horizontal="center" vertical="center" wrapText="1" shrinkToFit="1"/>
      <protection/>
    </xf>
    <xf numFmtId="0" fontId="0" fillId="0" borderId="84" xfId="0" applyBorder="1" applyAlignment="1" applyProtection="1">
      <alignment horizontal="center" vertical="center"/>
      <protection/>
    </xf>
    <xf numFmtId="0" fontId="0" fillId="0" borderId="85" xfId="0" applyBorder="1" applyAlignment="1" applyProtection="1">
      <alignment horizontal="center" vertical="center"/>
      <protection/>
    </xf>
    <xf numFmtId="0" fontId="0" fillId="0" borderId="86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34" borderId="48" xfId="0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 horizontal="center" vertical="center"/>
      <protection/>
    </xf>
    <xf numFmtId="0" fontId="0" fillId="34" borderId="55" xfId="0" applyFill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55" xfId="0" applyFont="1" applyBorder="1" applyAlignment="1" applyProtection="1">
      <alignment horizontal="center" vertical="center" wrapText="1"/>
      <protection/>
    </xf>
    <xf numFmtId="0" fontId="9" fillId="36" borderId="0" xfId="0" applyFont="1" applyFill="1" applyAlignment="1" applyProtection="1">
      <alignment horizontal="center" vertical="center" textRotation="255" wrapText="1"/>
      <protection/>
    </xf>
    <xf numFmtId="0" fontId="0" fillId="0" borderId="87" xfId="0" applyBorder="1" applyAlignment="1" applyProtection="1">
      <alignment horizontal="left" vertical="center"/>
      <protection/>
    </xf>
    <xf numFmtId="0" fontId="0" fillId="0" borderId="88" xfId="0" applyBorder="1" applyAlignment="1" applyProtection="1">
      <alignment horizontal="left" vertical="center"/>
      <protection/>
    </xf>
    <xf numFmtId="0" fontId="0" fillId="0" borderId="42" xfId="0" applyBorder="1" applyAlignment="1" applyProtection="1">
      <alignment horizontal="left" vertical="center"/>
      <protection/>
    </xf>
    <xf numFmtId="0" fontId="0" fillId="0" borderId="8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10" fillId="35" borderId="15" xfId="0" applyFont="1" applyFill="1" applyBorder="1" applyAlignment="1" applyProtection="1">
      <alignment horizontal="center" vertical="center"/>
      <protection locked="0"/>
    </xf>
    <xf numFmtId="0" fontId="10" fillId="13" borderId="15" xfId="0" applyFont="1" applyFill="1" applyBorder="1" applyAlignment="1" applyProtection="1">
      <alignment horizontal="center" vertical="center"/>
      <protection locked="0"/>
    </xf>
    <xf numFmtId="0" fontId="10" fillId="13" borderId="18" xfId="0" applyFont="1" applyFill="1" applyBorder="1" applyAlignment="1" applyProtection="1">
      <alignment horizontal="center" vertical="center"/>
      <protection locked="0"/>
    </xf>
    <xf numFmtId="0" fontId="10" fillId="35" borderId="10" xfId="0" applyFont="1" applyFill="1" applyBorder="1" applyAlignment="1" applyProtection="1">
      <alignment horizontal="center" vertical="center"/>
      <protection locked="0"/>
    </xf>
    <xf numFmtId="0" fontId="10" fillId="13" borderId="10" xfId="0" applyFont="1" applyFill="1" applyBorder="1" applyAlignment="1" applyProtection="1">
      <alignment horizontal="center" vertical="center"/>
      <protection locked="0"/>
    </xf>
    <xf numFmtId="0" fontId="10" fillId="1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9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90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35" borderId="12" xfId="0" applyFont="1" applyFill="1" applyBorder="1" applyAlignment="1" applyProtection="1">
      <alignment horizontal="center" vertical="center"/>
      <protection locked="0"/>
    </xf>
    <xf numFmtId="0" fontId="10" fillId="13" borderId="12" xfId="0" applyFont="1" applyFill="1" applyBorder="1" applyAlignment="1" applyProtection="1">
      <alignment horizontal="center" vertical="center"/>
      <protection locked="0"/>
    </xf>
    <xf numFmtId="0" fontId="10" fillId="13" borderId="16" xfId="0" applyFont="1" applyFill="1" applyBorder="1" applyAlignment="1" applyProtection="1">
      <alignment horizontal="center" vertical="center"/>
      <protection locked="0"/>
    </xf>
    <xf numFmtId="0" fontId="10" fillId="35" borderId="91" xfId="0" applyFont="1" applyFill="1" applyBorder="1" applyAlignment="1" applyProtection="1">
      <alignment horizontal="center" vertical="center"/>
      <protection locked="0"/>
    </xf>
    <xf numFmtId="0" fontId="10" fillId="35" borderId="92" xfId="0" applyFont="1" applyFill="1" applyBorder="1" applyAlignment="1" applyProtection="1">
      <alignment horizontal="center" vertical="center"/>
      <protection locked="0"/>
    </xf>
    <xf numFmtId="0" fontId="10" fillId="35" borderId="50" xfId="0" applyFont="1" applyFill="1" applyBorder="1" applyAlignment="1" applyProtection="1">
      <alignment horizontal="center" vertical="center"/>
      <protection locked="0"/>
    </xf>
    <xf numFmtId="0" fontId="10" fillId="35" borderId="51" xfId="0" applyFont="1" applyFill="1" applyBorder="1" applyAlignment="1" applyProtection="1">
      <alignment horizontal="center" vertical="center"/>
      <protection locked="0"/>
    </xf>
    <xf numFmtId="0" fontId="10" fillId="35" borderId="52" xfId="0" applyFont="1" applyFill="1" applyBorder="1" applyAlignment="1" applyProtection="1">
      <alignment horizontal="center" vertical="center"/>
      <protection locked="0"/>
    </xf>
    <xf numFmtId="0" fontId="10" fillId="35" borderId="15" xfId="0" applyFont="1" applyFill="1" applyBorder="1" applyAlignment="1">
      <alignment horizontal="center" vertical="center"/>
    </xf>
    <xf numFmtId="0" fontId="10" fillId="13" borderId="15" xfId="0" applyFont="1" applyFill="1" applyBorder="1" applyAlignment="1">
      <alignment horizontal="center" vertical="center"/>
    </xf>
    <xf numFmtId="0" fontId="10" fillId="13" borderId="18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13" borderId="10" xfId="0" applyFont="1" applyFill="1" applyBorder="1" applyAlignment="1">
      <alignment horizontal="center" vertical="center"/>
    </xf>
    <xf numFmtId="0" fontId="10" fillId="13" borderId="17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10" fillId="13" borderId="12" xfId="0" applyFont="1" applyFill="1" applyBorder="1" applyAlignment="1">
      <alignment horizontal="center" vertical="center"/>
    </xf>
    <xf numFmtId="0" fontId="10" fillId="13" borderId="16" xfId="0" applyFont="1" applyFill="1" applyBorder="1" applyAlignment="1">
      <alignment horizontal="center" vertical="center"/>
    </xf>
    <xf numFmtId="0" fontId="10" fillId="35" borderId="91" xfId="0" applyFont="1" applyFill="1" applyBorder="1" applyAlignment="1">
      <alignment horizontal="center" vertical="center"/>
    </xf>
    <xf numFmtId="0" fontId="10" fillId="35" borderId="92" xfId="0" applyFont="1" applyFill="1" applyBorder="1" applyAlignment="1">
      <alignment horizontal="center" vertical="center"/>
    </xf>
    <xf numFmtId="0" fontId="10" fillId="35" borderId="50" xfId="0" applyFont="1" applyFill="1" applyBorder="1" applyAlignment="1">
      <alignment horizontal="center" vertical="center"/>
    </xf>
    <xf numFmtId="0" fontId="10" fillId="35" borderId="51" xfId="0" applyFont="1" applyFill="1" applyBorder="1" applyAlignment="1">
      <alignment horizontal="center" vertical="center"/>
    </xf>
    <xf numFmtId="0" fontId="10" fillId="35" borderId="52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10">
    <dxf>
      <font>
        <b/>
        <i/>
        <strike/>
        <color rgb="FFFF0000"/>
      </font>
    </dxf>
    <dxf>
      <font>
        <b/>
        <i/>
        <strike/>
        <color rgb="FFFF0000"/>
      </font>
    </dxf>
    <dxf>
      <font>
        <b/>
        <i/>
        <strike/>
        <color rgb="FFFF0000"/>
      </font>
    </dxf>
    <dxf>
      <font>
        <b/>
        <i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/>
        <strike/>
        <color rgb="FFFF0000"/>
      </font>
    </dxf>
    <dxf>
      <font>
        <b/>
        <i/>
        <strike/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b/>
        <i/>
        <color rgb="FFFF0000"/>
      </font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95250</xdr:rowOff>
    </xdr:from>
    <xdr:to>
      <xdr:col>14</xdr:col>
      <xdr:colOff>266700</xdr:colOff>
      <xdr:row>2</xdr:row>
      <xdr:rowOff>352425</xdr:rowOff>
    </xdr:to>
    <xdr:sp>
      <xdr:nvSpPr>
        <xdr:cNvPr id="1" name="角丸四角形吹き出し 1"/>
        <xdr:cNvSpPr>
          <a:spLocks/>
        </xdr:cNvSpPr>
      </xdr:nvSpPr>
      <xdr:spPr>
        <a:xfrm>
          <a:off x="10029825" y="95250"/>
          <a:ext cx="2057400" cy="600075"/>
        </a:xfrm>
        <a:prstGeom prst="wedgeRoundRectCallout">
          <a:avLst>
            <a:gd name="adj1" fmla="val -154791"/>
            <a:gd name="adj2" fmla="val 127365"/>
          </a:avLst>
        </a:prstGeom>
        <a:solidFill>
          <a:srgbClr val="FCD5B5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マスターズは、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年齢を記入してください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352425</xdr:colOff>
      <xdr:row>5</xdr:row>
      <xdr:rowOff>0</xdr:rowOff>
    </xdr:from>
    <xdr:to>
      <xdr:col>23</xdr:col>
      <xdr:colOff>104775</xdr:colOff>
      <xdr:row>7</xdr:row>
      <xdr:rowOff>85725</xdr:rowOff>
    </xdr:to>
    <xdr:sp>
      <xdr:nvSpPr>
        <xdr:cNvPr id="1" name="線吹き出し 1 (枠付き) 3"/>
        <xdr:cNvSpPr>
          <a:spLocks/>
        </xdr:cNvSpPr>
      </xdr:nvSpPr>
      <xdr:spPr>
        <a:xfrm>
          <a:off x="9401175" y="1047750"/>
          <a:ext cx="1657350" cy="504825"/>
        </a:xfrm>
        <a:prstGeom prst="borderCallout1">
          <a:avLst>
            <a:gd name="adj1" fmla="val -70949"/>
            <a:gd name="adj2" fmla="val 1629"/>
            <a:gd name="adj3" fmla="val -50236"/>
            <a:gd name="adj4" fmla="val 2083"/>
          </a:avLst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クラブ登録チーム以外は、記入の必要なし</a:t>
          </a:r>
        </a:p>
      </xdr:txBody>
    </xdr:sp>
    <xdr:clientData/>
  </xdr:twoCellAnchor>
  <xdr:twoCellAnchor>
    <xdr:from>
      <xdr:col>18</xdr:col>
      <xdr:colOff>333375</xdr:colOff>
      <xdr:row>5</xdr:row>
      <xdr:rowOff>85725</xdr:rowOff>
    </xdr:from>
    <xdr:to>
      <xdr:col>19</xdr:col>
      <xdr:colOff>38100</xdr:colOff>
      <xdr:row>10</xdr:row>
      <xdr:rowOff>114300</xdr:rowOff>
    </xdr:to>
    <xdr:sp>
      <xdr:nvSpPr>
        <xdr:cNvPr id="2" name="右中かっこ 4"/>
        <xdr:cNvSpPr>
          <a:spLocks/>
        </xdr:cNvSpPr>
      </xdr:nvSpPr>
      <xdr:spPr>
        <a:xfrm>
          <a:off x="8905875" y="1133475"/>
          <a:ext cx="180975" cy="1076325"/>
        </a:xfrm>
        <a:prstGeom prst="rightBrace">
          <a:avLst>
            <a:gd name="adj1" fmla="val -48314"/>
            <a:gd name="adj2" fmla="val -32583"/>
          </a:avLst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zoomScaleSheetLayoutView="100" zoomScalePageLayoutView="0" workbookViewId="0" topLeftCell="A25">
      <selection activeCell="L31" sqref="A1:L31"/>
    </sheetView>
  </sheetViews>
  <sheetFormatPr defaultColWidth="9.00390625" defaultRowHeight="27" customHeight="1"/>
  <cols>
    <col min="1" max="2" width="10.00390625" style="3" customWidth="1"/>
    <col min="3" max="8" width="6.875" style="3" customWidth="1"/>
    <col min="9" max="9" width="2.25390625" style="2" customWidth="1"/>
    <col min="10" max="10" width="6.375" style="2" customWidth="1"/>
    <col min="11" max="11" width="10.50390625" style="2" bestFit="1" customWidth="1"/>
    <col min="12" max="12" width="5.25390625" style="2" bestFit="1" customWidth="1"/>
    <col min="13" max="13" width="2.625" style="2" customWidth="1"/>
    <col min="14" max="14" width="10.00390625" style="3" bestFit="1" customWidth="1"/>
    <col min="15" max="15" width="15.125" style="3" customWidth="1"/>
    <col min="16" max="16" width="8.375" style="3" bestFit="1" customWidth="1"/>
    <col min="17" max="19" width="3.375" style="3" bestFit="1" customWidth="1"/>
    <col min="20" max="16384" width="9.00390625" style="3" customWidth="1"/>
  </cols>
  <sheetData>
    <row r="1" spans="1:12" ht="27" customHeight="1">
      <c r="A1" s="101"/>
      <c r="B1" s="103" t="s">
        <v>156</v>
      </c>
      <c r="C1" s="101"/>
      <c r="D1" s="101"/>
      <c r="E1" s="101"/>
      <c r="F1" s="101"/>
      <c r="G1" s="101"/>
      <c r="H1" s="101"/>
      <c r="I1" s="102"/>
      <c r="J1" s="102"/>
      <c r="K1" s="102"/>
      <c r="L1" s="102"/>
    </row>
    <row r="2" spans="1:12" ht="27" customHeight="1">
      <c r="A2" s="101"/>
      <c r="B2" s="104" t="s">
        <v>159</v>
      </c>
      <c r="C2" s="101"/>
      <c r="D2" s="101"/>
      <c r="E2" s="101"/>
      <c r="F2" s="101"/>
      <c r="G2" s="101"/>
      <c r="H2" s="101"/>
      <c r="I2" s="102"/>
      <c r="J2" s="102"/>
      <c r="K2" s="102"/>
      <c r="L2" s="102"/>
    </row>
    <row r="3" spans="1:12" ht="27" customHeight="1">
      <c r="A3" s="146" t="s">
        <v>158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8" ht="27" customHeight="1" thickBot="1">
      <c r="A4" s="165" t="s">
        <v>14</v>
      </c>
      <c r="B4" s="165"/>
      <c r="C4" s="165"/>
      <c r="D4" s="165"/>
      <c r="E4" s="165"/>
      <c r="F4" s="165"/>
      <c r="G4" s="165"/>
      <c r="H4" s="165"/>
      <c r="I4" s="3"/>
      <c r="J4" s="147" t="s">
        <v>83</v>
      </c>
      <c r="K4" s="147"/>
      <c r="L4" s="147"/>
      <c r="N4" s="44"/>
      <c r="O4" s="3" t="s">
        <v>84</v>
      </c>
      <c r="R4" s="25"/>
    </row>
    <row r="5" spans="1:18" ht="27" customHeight="1" thickBot="1">
      <c r="A5" s="123" t="s">
        <v>0</v>
      </c>
      <c r="B5" s="121"/>
      <c r="C5" s="137"/>
      <c r="D5" s="138"/>
      <c r="E5" s="138"/>
      <c r="F5" s="138"/>
      <c r="G5" s="138"/>
      <c r="H5" s="139"/>
      <c r="I5" s="3"/>
      <c r="J5" s="56" t="s">
        <v>0</v>
      </c>
      <c r="K5" s="135">
        <f>C5</f>
        <v>0</v>
      </c>
      <c r="L5" s="136"/>
      <c r="N5" s="2"/>
      <c r="O5" s="2"/>
      <c r="R5" s="25"/>
    </row>
    <row r="6" spans="1:20" ht="27" customHeight="1" thickBot="1" thickTop="1">
      <c r="A6" s="144" t="s">
        <v>1</v>
      </c>
      <c r="B6" s="122"/>
      <c r="C6" s="105"/>
      <c r="D6" s="106"/>
      <c r="E6" s="106"/>
      <c r="F6" s="106"/>
      <c r="G6" s="106"/>
      <c r="H6" s="107"/>
      <c r="I6" s="3"/>
      <c r="J6" s="57"/>
      <c r="K6" s="58" t="s">
        <v>41</v>
      </c>
      <c r="L6" s="59" t="s">
        <v>62</v>
      </c>
      <c r="N6" s="99" t="s">
        <v>149</v>
      </c>
      <c r="O6" s="94"/>
      <c r="P6" s="95"/>
      <c r="Q6" s="95"/>
      <c r="R6" s="94"/>
      <c r="S6" s="95"/>
      <c r="T6" s="96"/>
    </row>
    <row r="7" spans="1:20" ht="27" customHeight="1">
      <c r="A7" s="144" t="s">
        <v>2</v>
      </c>
      <c r="B7" s="46" t="s">
        <v>3</v>
      </c>
      <c r="C7" s="105"/>
      <c r="D7" s="106"/>
      <c r="E7" s="106"/>
      <c r="F7" s="106"/>
      <c r="G7" s="106"/>
      <c r="H7" s="107"/>
      <c r="I7" s="3"/>
      <c r="J7" s="140" t="s">
        <v>151</v>
      </c>
      <c r="K7" s="5" t="s">
        <v>42</v>
      </c>
      <c r="L7" s="61">
        <f>COUNTIF('個人申込票'!$H$7:$H$81,1)</f>
        <v>0</v>
      </c>
      <c r="M7" s="8"/>
      <c r="N7" s="97" t="s">
        <v>120</v>
      </c>
      <c r="O7" s="18"/>
      <c r="P7" s="18"/>
      <c r="Q7" s="18"/>
      <c r="R7" s="18"/>
      <c r="S7" s="18"/>
      <c r="T7" s="98"/>
    </row>
    <row r="8" spans="1:20" ht="27" customHeight="1">
      <c r="A8" s="144"/>
      <c r="B8" s="46" t="s">
        <v>4</v>
      </c>
      <c r="C8" s="105"/>
      <c r="D8" s="106"/>
      <c r="E8" s="106"/>
      <c r="F8" s="106"/>
      <c r="G8" s="106"/>
      <c r="H8" s="107"/>
      <c r="I8" s="3"/>
      <c r="J8" s="141"/>
      <c r="K8" s="7" t="s">
        <v>43</v>
      </c>
      <c r="L8" s="62">
        <f>COUNTIF('個人申込票'!$H$7:$H$81,2)</f>
        <v>0</v>
      </c>
      <c r="M8" s="3"/>
      <c r="N8" s="97" t="s">
        <v>121</v>
      </c>
      <c r="O8" s="8"/>
      <c r="P8" s="8"/>
      <c r="Q8" s="18"/>
      <c r="R8" s="18"/>
      <c r="S8" s="18"/>
      <c r="T8" s="98"/>
    </row>
    <row r="9" spans="1:20" ht="27" customHeight="1">
      <c r="A9" s="144"/>
      <c r="B9" s="46" t="s">
        <v>5</v>
      </c>
      <c r="C9" s="105"/>
      <c r="D9" s="106"/>
      <c r="E9" s="106"/>
      <c r="F9" s="106"/>
      <c r="G9" s="106"/>
      <c r="H9" s="107"/>
      <c r="I9" s="3"/>
      <c r="J9" s="141"/>
      <c r="K9" s="7" t="s">
        <v>44</v>
      </c>
      <c r="L9" s="62">
        <f>COUNTIF('個人申込票'!$H$7:$H$81,3)</f>
        <v>0</v>
      </c>
      <c r="M9" s="3"/>
      <c r="N9" s="97" t="s">
        <v>85</v>
      </c>
      <c r="O9" s="8"/>
      <c r="P9" s="8"/>
      <c r="Q9" s="18"/>
      <c r="R9" s="18"/>
      <c r="S9" s="18"/>
      <c r="T9" s="98"/>
    </row>
    <row r="10" spans="1:20" ht="27" customHeight="1" thickBot="1">
      <c r="A10" s="145"/>
      <c r="B10" s="45" t="s">
        <v>6</v>
      </c>
      <c r="C10" s="108"/>
      <c r="D10" s="109"/>
      <c r="E10" s="109"/>
      <c r="F10" s="109"/>
      <c r="G10" s="109"/>
      <c r="H10" s="110"/>
      <c r="J10" s="141"/>
      <c r="K10" s="7" t="s">
        <v>45</v>
      </c>
      <c r="L10" s="62">
        <f>COUNTIF('個人申込票'!$H$7:$H$81,4)</f>
        <v>0</v>
      </c>
      <c r="M10" s="3"/>
      <c r="N10" s="97" t="s">
        <v>112</v>
      </c>
      <c r="O10" s="8"/>
      <c r="P10" s="8"/>
      <c r="Q10" s="18"/>
      <c r="R10" s="18"/>
      <c r="S10" s="18"/>
      <c r="T10" s="98"/>
    </row>
    <row r="11" spans="1:20" ht="27" customHeight="1" thickBot="1">
      <c r="A11" s="47"/>
      <c r="B11" s="48"/>
      <c r="J11" s="141"/>
      <c r="K11" s="7" t="s">
        <v>46</v>
      </c>
      <c r="L11" s="62">
        <f>COUNTIF('個人申込票'!$H$7:$H$81,5)</f>
        <v>0</v>
      </c>
      <c r="M11" s="3"/>
      <c r="N11" s="129" t="s">
        <v>155</v>
      </c>
      <c r="O11" s="130"/>
      <c r="P11" s="130"/>
      <c r="Q11" s="130"/>
      <c r="R11" s="130"/>
      <c r="S11" s="130"/>
      <c r="T11" s="131"/>
    </row>
    <row r="12" spans="1:20" ht="27" customHeight="1" thickBot="1">
      <c r="A12" s="123" t="s">
        <v>65</v>
      </c>
      <c r="B12" s="121" t="s">
        <v>66</v>
      </c>
      <c r="C12" s="114" t="s">
        <v>63</v>
      </c>
      <c r="D12" s="114"/>
      <c r="E12" s="114"/>
      <c r="F12" s="114" t="s">
        <v>64</v>
      </c>
      <c r="G12" s="114"/>
      <c r="H12" s="126"/>
      <c r="J12" s="141"/>
      <c r="K12" s="7" t="s">
        <v>47</v>
      </c>
      <c r="L12" s="65">
        <f>SUM(N21:Q21)</f>
        <v>0</v>
      </c>
      <c r="N12" s="132"/>
      <c r="O12" s="133"/>
      <c r="P12" s="133"/>
      <c r="Q12" s="133"/>
      <c r="R12" s="133"/>
      <c r="S12" s="133"/>
      <c r="T12" s="134"/>
    </row>
    <row r="13" spans="1:19" ht="27" customHeight="1" thickTop="1">
      <c r="A13" s="144"/>
      <c r="B13" s="122"/>
      <c r="C13" s="7" t="s">
        <v>60</v>
      </c>
      <c r="D13" s="7" t="s">
        <v>61</v>
      </c>
      <c r="E13" s="7" t="s">
        <v>13</v>
      </c>
      <c r="F13" s="7" t="s">
        <v>60</v>
      </c>
      <c r="G13" s="7" t="s">
        <v>61</v>
      </c>
      <c r="H13" s="12" t="s">
        <v>13</v>
      </c>
      <c r="J13" s="141"/>
      <c r="K13" s="7" t="s">
        <v>24</v>
      </c>
      <c r="L13" s="62">
        <f>COUNTIF('個人申込票'!$H$7:$H$81,6)</f>
        <v>0</v>
      </c>
      <c r="M13" s="3"/>
      <c r="N13" s="100" t="s">
        <v>152</v>
      </c>
      <c r="O13" s="8"/>
      <c r="Q13" s="2"/>
      <c r="R13" s="2"/>
      <c r="S13" s="2"/>
    </row>
    <row r="14" spans="1:19" ht="27" customHeight="1">
      <c r="A14" s="144"/>
      <c r="B14" s="46" t="s">
        <v>10</v>
      </c>
      <c r="C14" s="1"/>
      <c r="D14" s="1"/>
      <c r="E14" s="13">
        <f>SUM(C14:D14)</f>
        <v>0</v>
      </c>
      <c r="F14" s="1"/>
      <c r="G14" s="1"/>
      <c r="H14" s="14">
        <f>SUM(F14:G14)</f>
        <v>0</v>
      </c>
      <c r="J14" s="141"/>
      <c r="K14" s="7" t="s">
        <v>48</v>
      </c>
      <c r="L14" s="62">
        <f>COUNTIF('個人申込票'!$H$7:$H$81,7)</f>
        <v>0</v>
      </c>
      <c r="M14" s="3"/>
      <c r="N14" s="52"/>
      <c r="O14" s="8"/>
      <c r="Q14" s="2"/>
      <c r="R14" s="2"/>
      <c r="S14" s="2"/>
    </row>
    <row r="15" spans="1:19" ht="27" customHeight="1">
      <c r="A15" s="144"/>
      <c r="B15" s="46" t="s">
        <v>11</v>
      </c>
      <c r="C15" s="1"/>
      <c r="D15" s="1"/>
      <c r="E15" s="13">
        <f>SUM(C15:D15)</f>
        <v>0</v>
      </c>
      <c r="F15" s="1"/>
      <c r="G15" s="1"/>
      <c r="H15" s="14">
        <f>SUM(F15:G15)</f>
        <v>0</v>
      </c>
      <c r="J15" s="141"/>
      <c r="K15" s="7" t="s">
        <v>49</v>
      </c>
      <c r="L15" s="62">
        <f>COUNTIF('個人申込票'!$H$7:$H$81,8)</f>
        <v>0</v>
      </c>
      <c r="M15" s="3"/>
      <c r="N15" s="52"/>
      <c r="O15" s="8"/>
      <c r="Q15" s="2"/>
      <c r="R15" s="2"/>
      <c r="S15" s="2"/>
    </row>
    <row r="16" spans="1:19" ht="27" customHeight="1" thickBot="1">
      <c r="A16" s="145"/>
      <c r="B16" s="45" t="s">
        <v>74</v>
      </c>
      <c r="C16" s="26"/>
      <c r="D16" s="26"/>
      <c r="E16" s="15">
        <f>SUM(C16:D16)</f>
        <v>0</v>
      </c>
      <c r="F16" s="26"/>
      <c r="G16" s="26"/>
      <c r="H16" s="16">
        <f>SUM(F16:G16)</f>
        <v>0</v>
      </c>
      <c r="J16" s="141"/>
      <c r="K16" s="7" t="s">
        <v>25</v>
      </c>
      <c r="L16" s="62">
        <f>COUNTIF('個人申込票'!$H$7:$H$81,9)</f>
        <v>0</v>
      </c>
      <c r="N16" s="52"/>
      <c r="O16" s="8"/>
      <c r="Q16" s="2"/>
      <c r="R16" s="2"/>
      <c r="S16" s="2"/>
    </row>
    <row r="17" spans="1:19" ht="27" customHeight="1">
      <c r="A17" s="148" t="s">
        <v>160</v>
      </c>
      <c r="B17" s="149"/>
      <c r="C17" s="149"/>
      <c r="D17" s="149"/>
      <c r="E17" s="149"/>
      <c r="F17" s="149"/>
      <c r="G17" s="149"/>
      <c r="H17" s="150"/>
      <c r="J17" s="141"/>
      <c r="K17" s="35" t="s">
        <v>50</v>
      </c>
      <c r="L17" s="62">
        <f>COUNTIF('個人申込票'!$H$7:$H$81,10)</f>
        <v>0</v>
      </c>
      <c r="N17" s="52"/>
      <c r="O17" s="8"/>
      <c r="Q17" s="2"/>
      <c r="R17" s="2"/>
      <c r="S17" s="2"/>
    </row>
    <row r="18" spans="1:19" ht="27" customHeight="1" thickBot="1">
      <c r="A18" s="151"/>
      <c r="B18" s="152"/>
      <c r="C18" s="152"/>
      <c r="D18" s="152"/>
      <c r="E18" s="152"/>
      <c r="F18" s="152"/>
      <c r="G18" s="152"/>
      <c r="H18" s="153"/>
      <c r="I18" s="3"/>
      <c r="J18" s="142"/>
      <c r="K18" s="10" t="s">
        <v>51</v>
      </c>
      <c r="L18" s="63">
        <f>COUNTIF('個人申込票'!$H$7:$H$81,11)</f>
        <v>0</v>
      </c>
      <c r="N18" s="52"/>
      <c r="O18" s="8"/>
      <c r="Q18" s="2"/>
      <c r="R18" s="2"/>
      <c r="S18" s="2"/>
    </row>
    <row r="19" spans="1:19" ht="27" customHeight="1">
      <c r="A19" s="166" t="s">
        <v>157</v>
      </c>
      <c r="B19" s="167"/>
      <c r="C19" s="167"/>
      <c r="D19" s="168"/>
      <c r="E19" s="115" t="s">
        <v>76</v>
      </c>
      <c r="F19" s="116"/>
      <c r="G19" s="127" t="s">
        <v>77</v>
      </c>
      <c r="H19" s="128"/>
      <c r="I19" s="3"/>
      <c r="J19" s="140" t="s">
        <v>150</v>
      </c>
      <c r="K19" s="60" t="s">
        <v>42</v>
      </c>
      <c r="L19" s="64">
        <f>COUNTIF('個人申込票'!$H$7:$H$81,21)</f>
        <v>0</v>
      </c>
      <c r="N19" s="52"/>
      <c r="O19" s="8"/>
      <c r="Q19" s="2"/>
      <c r="R19" s="2"/>
      <c r="S19" s="2"/>
    </row>
    <row r="20" spans="1:19" ht="27" customHeight="1">
      <c r="A20" s="19"/>
      <c r="B20" s="20" t="s">
        <v>90</v>
      </c>
      <c r="C20" s="21">
        <v>2000</v>
      </c>
      <c r="D20" s="21" t="s">
        <v>58</v>
      </c>
      <c r="E20" s="117"/>
      <c r="F20" s="118"/>
      <c r="G20" s="105"/>
      <c r="H20" s="107"/>
      <c r="I20" s="3"/>
      <c r="J20" s="141"/>
      <c r="K20" s="7" t="s">
        <v>43</v>
      </c>
      <c r="L20" s="62">
        <f>COUNTIF('個人申込票'!$H$7:$H$81,22)</f>
        <v>0</v>
      </c>
      <c r="N20" s="52"/>
      <c r="O20" s="8"/>
      <c r="Q20" s="2"/>
      <c r="R20" s="2"/>
      <c r="S20" s="2"/>
    </row>
    <row r="21" spans="1:19" ht="27" customHeight="1" thickBot="1">
      <c r="A21" s="40"/>
      <c r="B21" s="41" t="s">
        <v>59</v>
      </c>
      <c r="C21" s="42">
        <v>1500</v>
      </c>
      <c r="D21" s="42" t="s">
        <v>58</v>
      </c>
      <c r="E21" s="119"/>
      <c r="F21" s="120"/>
      <c r="G21" s="111"/>
      <c r="H21" s="112"/>
      <c r="J21" s="141"/>
      <c r="K21" s="7" t="s">
        <v>44</v>
      </c>
      <c r="L21" s="62">
        <f>COUNTIF('個人申込票'!$H$7:$H$81,23)</f>
        <v>0</v>
      </c>
      <c r="M21" s="3"/>
      <c r="N21" s="92">
        <f>COUNTIF('ﾘﾚｰ申込票'!B17,1)</f>
        <v>0</v>
      </c>
      <c r="O21" s="92">
        <f>COUNTIF('ﾘﾚｰ申込票'!B27,1)</f>
        <v>0</v>
      </c>
      <c r="P21" s="92">
        <f>COUNTIF('ﾘﾚｰ申込票'!K17,1)</f>
        <v>0</v>
      </c>
      <c r="Q21" s="93">
        <f>COUNTIF('ﾘﾚｰ申込票'!K27,1)</f>
        <v>0</v>
      </c>
      <c r="R21" s="2"/>
      <c r="S21" s="2"/>
    </row>
    <row r="22" spans="1:16" ht="27" customHeight="1" thickBot="1" thickTop="1">
      <c r="A22" s="49" t="s">
        <v>86</v>
      </c>
      <c r="B22" s="50"/>
      <c r="C22" s="51">
        <f>E14*P23+E15*P24+E16*P25+H14*P26+H15*P27+H16*P28</f>
        <v>0</v>
      </c>
      <c r="D22" s="163" t="s">
        <v>87</v>
      </c>
      <c r="E22" s="164"/>
      <c r="F22" s="37"/>
      <c r="G22" s="38"/>
      <c r="H22" s="39">
        <f>C22+C20*G20+C21*G21</f>
        <v>0</v>
      </c>
      <c r="I22" s="3"/>
      <c r="J22" s="141"/>
      <c r="K22" s="7" t="s">
        <v>52</v>
      </c>
      <c r="L22" s="62">
        <f>COUNTIF('個人申込票'!$H$7:$H$81,24)</f>
        <v>0</v>
      </c>
      <c r="N22" s="113" t="s">
        <v>7</v>
      </c>
      <c r="O22" s="114"/>
      <c r="P22" s="11" t="s">
        <v>57</v>
      </c>
    </row>
    <row r="23" spans="9:16" ht="27" customHeight="1" thickBot="1">
      <c r="I23" s="8"/>
      <c r="J23" s="141"/>
      <c r="K23" s="7" t="s">
        <v>53</v>
      </c>
      <c r="L23" s="62">
        <f>COUNTIF('個人申込票'!$H$7:$H$81,25)</f>
        <v>0</v>
      </c>
      <c r="M23" s="3"/>
      <c r="N23" s="124" t="s">
        <v>8</v>
      </c>
      <c r="O23" s="27" t="s">
        <v>154</v>
      </c>
      <c r="P23" s="12">
        <v>800</v>
      </c>
    </row>
    <row r="24" spans="1:16" ht="27" customHeight="1">
      <c r="A24" s="160" t="s">
        <v>15</v>
      </c>
      <c r="B24" s="161"/>
      <c r="C24" s="161"/>
      <c r="D24" s="161"/>
      <c r="E24" s="161"/>
      <c r="F24" s="161"/>
      <c r="G24" s="161"/>
      <c r="H24" s="162"/>
      <c r="I24" s="3"/>
      <c r="J24" s="141"/>
      <c r="K24" s="7" t="s">
        <v>47</v>
      </c>
      <c r="L24" s="65">
        <f>SUM(N33:Q33)</f>
        <v>0</v>
      </c>
      <c r="N24" s="124"/>
      <c r="O24" s="7" t="s">
        <v>11</v>
      </c>
      <c r="P24" s="12">
        <v>600</v>
      </c>
    </row>
    <row r="25" spans="1:16" ht="27" customHeight="1">
      <c r="A25" s="154" t="s">
        <v>161</v>
      </c>
      <c r="B25" s="155"/>
      <c r="C25" s="155"/>
      <c r="D25" s="155"/>
      <c r="E25" s="156"/>
      <c r="F25" s="43">
        <v>1</v>
      </c>
      <c r="G25" s="105"/>
      <c r="H25" s="107"/>
      <c r="I25" s="3"/>
      <c r="J25" s="141"/>
      <c r="K25" s="7" t="s">
        <v>24</v>
      </c>
      <c r="L25" s="62">
        <f>COUNTIF('個人申込票'!$H$7:$H$81,26)</f>
        <v>0</v>
      </c>
      <c r="M25" s="3"/>
      <c r="N25" s="124"/>
      <c r="O25" s="7" t="s">
        <v>74</v>
      </c>
      <c r="P25" s="12">
        <v>400</v>
      </c>
    </row>
    <row r="26" spans="1:16" ht="27" customHeight="1">
      <c r="A26" s="154"/>
      <c r="B26" s="155"/>
      <c r="C26" s="155"/>
      <c r="D26" s="155"/>
      <c r="E26" s="156"/>
      <c r="F26" s="22">
        <v>2</v>
      </c>
      <c r="G26" s="105"/>
      <c r="H26" s="107"/>
      <c r="I26" s="3"/>
      <c r="J26" s="141"/>
      <c r="K26" s="7" t="s">
        <v>48</v>
      </c>
      <c r="L26" s="62">
        <f>COUNTIF('個人申込票'!$H$7:$H$81,27)</f>
        <v>0</v>
      </c>
      <c r="M26" s="3"/>
      <c r="N26" s="124" t="s">
        <v>9</v>
      </c>
      <c r="O26" s="7" t="s">
        <v>10</v>
      </c>
      <c r="P26" s="12">
        <v>1000</v>
      </c>
    </row>
    <row r="27" spans="1:16" ht="27" customHeight="1">
      <c r="A27" s="154"/>
      <c r="B27" s="155"/>
      <c r="C27" s="155"/>
      <c r="D27" s="155"/>
      <c r="E27" s="156"/>
      <c r="F27" s="22">
        <v>3</v>
      </c>
      <c r="G27" s="105" t="s">
        <v>153</v>
      </c>
      <c r="H27" s="107"/>
      <c r="I27" s="3"/>
      <c r="J27" s="141"/>
      <c r="K27" s="7" t="s">
        <v>49</v>
      </c>
      <c r="L27" s="62">
        <f>COUNTIF('個人申込票'!$H$7:$H$81,28)</f>
        <v>0</v>
      </c>
      <c r="M27" s="3"/>
      <c r="N27" s="124"/>
      <c r="O27" s="7" t="s">
        <v>12</v>
      </c>
      <c r="P27" s="12">
        <v>800</v>
      </c>
    </row>
    <row r="28" spans="1:16" ht="27" customHeight="1" thickBot="1">
      <c r="A28" s="157"/>
      <c r="B28" s="158"/>
      <c r="C28" s="158"/>
      <c r="D28" s="158"/>
      <c r="E28" s="159"/>
      <c r="F28" s="23">
        <v>4</v>
      </c>
      <c r="G28" s="108"/>
      <c r="H28" s="110"/>
      <c r="J28" s="141"/>
      <c r="K28" s="7" t="s">
        <v>25</v>
      </c>
      <c r="L28" s="62">
        <f>COUNTIF('個人申込票'!$H$7:$H$81,29)</f>
        <v>0</v>
      </c>
      <c r="N28" s="125"/>
      <c r="O28" s="10" t="s">
        <v>74</v>
      </c>
      <c r="P28" s="17">
        <v>500</v>
      </c>
    </row>
    <row r="29" spans="9:14" ht="27" customHeight="1">
      <c r="I29" s="3"/>
      <c r="J29" s="141"/>
      <c r="K29" s="35" t="s">
        <v>50</v>
      </c>
      <c r="L29" s="62">
        <f>COUNTIF('個人申込票'!$H$7:$H$81,30)</f>
        <v>0</v>
      </c>
      <c r="N29" s="2"/>
    </row>
    <row r="30" spans="1:14" ht="27" customHeight="1" thickBot="1">
      <c r="A30" s="143" t="s">
        <v>162</v>
      </c>
      <c r="B30" s="143"/>
      <c r="C30" s="143"/>
      <c r="D30" s="143"/>
      <c r="E30" s="143"/>
      <c r="F30" s="143"/>
      <c r="G30" s="143"/>
      <c r="H30" s="143"/>
      <c r="I30" s="3"/>
      <c r="J30" s="142"/>
      <c r="K30" s="10" t="s">
        <v>51</v>
      </c>
      <c r="L30" s="63">
        <f>COUNTIF('個人申込票'!$H$7:$H$81,31)</f>
        <v>0</v>
      </c>
      <c r="N30" s="2"/>
    </row>
    <row r="31" spans="1:15" ht="27" customHeight="1">
      <c r="A31" s="143"/>
      <c r="B31" s="143"/>
      <c r="C31" s="143"/>
      <c r="D31" s="143"/>
      <c r="E31" s="143"/>
      <c r="F31" s="143"/>
      <c r="G31" s="143"/>
      <c r="H31" s="143"/>
      <c r="I31" s="3"/>
      <c r="O31" s="2"/>
    </row>
    <row r="32" spans="5:15" ht="27" customHeight="1">
      <c r="E32" s="2"/>
      <c r="F32" s="2"/>
      <c r="I32" s="3"/>
      <c r="N32" s="2"/>
      <c r="O32" s="2"/>
    </row>
    <row r="33" spans="8:17" ht="27" customHeight="1">
      <c r="H33" s="2"/>
      <c r="J33" s="24"/>
      <c r="K33" s="24"/>
      <c r="L33" s="24"/>
      <c r="M33" s="24"/>
      <c r="N33" s="92">
        <f>COUNTIF('ﾘﾚｰ申込票'!B17,2)</f>
        <v>0</v>
      </c>
      <c r="O33" s="92">
        <f>COUNTIF('ﾘﾚｰ申込票'!B27,2)</f>
        <v>0</v>
      </c>
      <c r="P33" s="92">
        <f>COUNTIF('ﾘﾚｰ申込票'!K17,2)</f>
        <v>0</v>
      </c>
      <c r="Q33" s="93">
        <f>COUNTIF('ﾘﾚｰ申込票'!K27,2)</f>
        <v>0</v>
      </c>
    </row>
    <row r="34" spans="8:13" ht="27" customHeight="1">
      <c r="H34" s="2"/>
      <c r="J34" s="25"/>
      <c r="K34" s="25"/>
      <c r="L34" s="25"/>
      <c r="M34" s="25"/>
    </row>
    <row r="35" spans="1:20" s="24" customFormat="1" ht="27" customHeight="1">
      <c r="A35" s="3"/>
      <c r="B35" s="3"/>
      <c r="C35" s="3"/>
      <c r="D35" s="3"/>
      <c r="E35" s="3"/>
      <c r="F35" s="3"/>
      <c r="G35" s="3"/>
      <c r="H35" s="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s="25" customFormat="1" ht="27" customHeight="1">
      <c r="A36" s="3"/>
      <c r="B36" s="3"/>
      <c r="C36" s="3"/>
      <c r="D36" s="3"/>
      <c r="E36" s="3"/>
      <c r="F36" s="3"/>
      <c r="G36" s="3"/>
      <c r="H36" s="2"/>
      <c r="J36" s="2"/>
      <c r="K36" s="2"/>
      <c r="L36" s="2"/>
      <c r="M36" s="3"/>
      <c r="N36" s="3"/>
      <c r="O36" s="3"/>
      <c r="P36" s="3"/>
      <c r="Q36" s="3"/>
      <c r="R36" s="3"/>
      <c r="S36" s="3"/>
      <c r="T36" s="3"/>
    </row>
    <row r="37" spans="8:14" ht="27" customHeight="1">
      <c r="H37" s="2"/>
      <c r="I37" s="3"/>
      <c r="M37" s="3"/>
      <c r="N37" s="2"/>
    </row>
    <row r="38" spans="8:15" ht="27" customHeight="1">
      <c r="H38" s="2"/>
      <c r="M38" s="3"/>
      <c r="N38" s="2"/>
      <c r="O38" s="2"/>
    </row>
    <row r="39" spans="8:15" ht="27" customHeight="1">
      <c r="H39" s="2"/>
      <c r="M39" s="3"/>
      <c r="N39" s="2"/>
      <c r="O39" s="2"/>
    </row>
    <row r="40" spans="8:15" ht="27" customHeight="1">
      <c r="H40" s="2"/>
      <c r="M40" s="3"/>
      <c r="N40" s="2"/>
      <c r="O40" s="2"/>
    </row>
    <row r="41" spans="8:13" ht="27" customHeight="1">
      <c r="H41" s="2"/>
      <c r="M41" s="3"/>
    </row>
    <row r="42" spans="8:14" ht="27" customHeight="1">
      <c r="H42" s="2"/>
      <c r="M42" s="3"/>
      <c r="N42" s="2"/>
    </row>
    <row r="43" spans="8:14" ht="27" customHeight="1">
      <c r="H43" s="2"/>
      <c r="M43" s="3"/>
      <c r="N43" s="2"/>
    </row>
    <row r="44" spans="8:20" ht="27" customHeight="1">
      <c r="H44" s="2"/>
      <c r="M44" s="3"/>
      <c r="N44" s="2"/>
      <c r="Q44" s="24"/>
      <c r="R44" s="24"/>
      <c r="S44" s="24"/>
      <c r="T44" s="24"/>
    </row>
    <row r="45" spans="8:20" ht="27" customHeight="1">
      <c r="H45" s="2"/>
      <c r="M45" s="3"/>
      <c r="N45" s="2"/>
      <c r="Q45" s="25"/>
      <c r="R45" s="25"/>
      <c r="S45" s="25"/>
      <c r="T45" s="25"/>
    </row>
    <row r="46" spans="8:15" ht="27" customHeight="1">
      <c r="H46" s="2"/>
      <c r="M46" s="3"/>
      <c r="N46" s="24"/>
      <c r="O46" s="24"/>
    </row>
    <row r="47" spans="8:15" ht="27" customHeight="1">
      <c r="H47" s="2"/>
      <c r="M47" s="3"/>
      <c r="N47" s="25"/>
      <c r="O47" s="25"/>
    </row>
    <row r="48" spans="8:16" ht="27" customHeight="1">
      <c r="H48" s="2"/>
      <c r="M48" s="3"/>
      <c r="P48" s="24"/>
    </row>
    <row r="49" spans="8:16" ht="27" customHeight="1">
      <c r="H49" s="2"/>
      <c r="M49" s="3"/>
      <c r="P49" s="25"/>
    </row>
    <row r="50" spans="8:13" ht="27" customHeight="1">
      <c r="H50" s="2"/>
      <c r="M50" s="3"/>
    </row>
    <row r="51" spans="8:13" ht="27" customHeight="1">
      <c r="H51" s="2"/>
      <c r="M51" s="3"/>
    </row>
    <row r="52" spans="8:13" ht="27" customHeight="1">
      <c r="H52" s="2"/>
      <c r="M52" s="3"/>
    </row>
    <row r="53" spans="8:13" ht="27" customHeight="1">
      <c r="H53" s="2"/>
      <c r="M53" s="3"/>
    </row>
    <row r="54" spans="8:13" ht="27" customHeight="1">
      <c r="H54" s="2"/>
      <c r="M54" s="3"/>
    </row>
    <row r="55" spans="8:13" ht="27" customHeight="1">
      <c r="H55" s="2"/>
      <c r="M55" s="3"/>
    </row>
    <row r="56" spans="8:13" ht="27" customHeight="1">
      <c r="H56" s="2"/>
      <c r="M56" s="3"/>
    </row>
    <row r="57" spans="8:13" ht="27" customHeight="1">
      <c r="H57" s="2"/>
      <c r="M57" s="3"/>
    </row>
    <row r="58" spans="8:13" ht="27" customHeight="1">
      <c r="H58" s="2"/>
      <c r="M58" s="3"/>
    </row>
    <row r="59" ht="27" customHeight="1">
      <c r="M59" s="3"/>
    </row>
    <row r="60" ht="27" customHeight="1">
      <c r="M60" s="3"/>
    </row>
    <row r="61" ht="27" customHeight="1">
      <c r="M61" s="3"/>
    </row>
  </sheetData>
  <sheetProtection password="D1C8" sheet="1"/>
  <mergeCells count="39">
    <mergeCell ref="A3:L3"/>
    <mergeCell ref="J4:L4"/>
    <mergeCell ref="A17:H18"/>
    <mergeCell ref="A25:E28"/>
    <mergeCell ref="A24:H24"/>
    <mergeCell ref="D22:E22"/>
    <mergeCell ref="A4:H4"/>
    <mergeCell ref="A7:A10"/>
    <mergeCell ref="A6:B6"/>
    <mergeCell ref="A19:D19"/>
    <mergeCell ref="C7:H7"/>
    <mergeCell ref="K5:L5"/>
    <mergeCell ref="C5:H5"/>
    <mergeCell ref="G20:H20"/>
    <mergeCell ref="J7:J18"/>
    <mergeCell ref="J19:J30"/>
    <mergeCell ref="G27:H27"/>
    <mergeCell ref="C12:E12"/>
    <mergeCell ref="A30:H31"/>
    <mergeCell ref="A12:A16"/>
    <mergeCell ref="C6:H6"/>
    <mergeCell ref="B12:B13"/>
    <mergeCell ref="A5:B5"/>
    <mergeCell ref="G28:H28"/>
    <mergeCell ref="N23:N25"/>
    <mergeCell ref="N26:N28"/>
    <mergeCell ref="F12:H12"/>
    <mergeCell ref="C8:H8"/>
    <mergeCell ref="G19:H19"/>
    <mergeCell ref="N11:T12"/>
    <mergeCell ref="C9:H9"/>
    <mergeCell ref="C10:H10"/>
    <mergeCell ref="G21:H21"/>
    <mergeCell ref="G25:H25"/>
    <mergeCell ref="G26:H26"/>
    <mergeCell ref="N22:O22"/>
    <mergeCell ref="E19:F19"/>
    <mergeCell ref="E20:F20"/>
    <mergeCell ref="E21:F21"/>
  </mergeCells>
  <conditionalFormatting sqref="L7:L11">
    <cfRule type="cellIs" priority="5" dxfId="6" operator="greaterThan" stopIfTrue="1">
      <formula>4</formula>
    </cfRule>
    <cfRule type="cellIs" priority="6" dxfId="7" operator="greaterThan" stopIfTrue="1">
      <formula>0</formula>
    </cfRule>
    <cfRule type="cellIs" priority="8" dxfId="8" operator="greaterThan" stopIfTrue="1">
      <formula>4</formula>
    </cfRule>
    <cfRule type="cellIs" priority="9" dxfId="9" operator="greaterThan" stopIfTrue="1">
      <formula>4</formula>
    </cfRule>
  </conditionalFormatting>
  <conditionalFormatting sqref="L19:L23">
    <cfRule type="cellIs" priority="7" dxfId="6" operator="greaterThan" stopIfTrue="1">
      <formula>4</formula>
    </cfRule>
  </conditionalFormatting>
  <conditionalFormatting sqref="L13:L18 L25:L30">
    <cfRule type="cellIs" priority="4" dxfId="6" operator="greaterThan" stopIfTrue="1">
      <formula>3</formula>
    </cfRule>
  </conditionalFormatting>
  <conditionalFormatting sqref="L12 L24">
    <cfRule type="cellIs" priority="2" dxfId="6" operator="greaterThan" stopIfTrue="1">
      <formula>2</formula>
    </cfRule>
  </conditionalFormatting>
  <printOptions horizontalCentered="1"/>
  <pageMargins left="0.5905511811023623" right="0.5905511811023623" top="0.5511811023622047" bottom="0.55118110236220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1"/>
  <sheetViews>
    <sheetView view="pageBreakPreview" zoomScaleSheetLayoutView="100" zoomScalePageLayoutView="0" workbookViewId="0" topLeftCell="A1">
      <selection activeCell="E2" sqref="E2:E3"/>
    </sheetView>
  </sheetViews>
  <sheetFormatPr defaultColWidth="9.00390625" defaultRowHeight="13.5"/>
  <cols>
    <col min="1" max="1" width="4.50390625" style="2" bestFit="1" customWidth="1"/>
    <col min="2" max="2" width="11.50390625" style="3" bestFit="1" customWidth="1"/>
    <col min="3" max="3" width="10.50390625" style="3" customWidth="1"/>
    <col min="4" max="4" width="15.625" style="3" bestFit="1" customWidth="1"/>
    <col min="5" max="5" width="26.25390625" style="3" customWidth="1"/>
    <col min="6" max="6" width="22.625" style="3" bestFit="1" customWidth="1"/>
    <col min="7" max="7" width="12.75390625" style="3" customWidth="1"/>
    <col min="8" max="8" width="7.50390625" style="3" bestFit="1" customWidth="1"/>
    <col min="9" max="9" width="8.625" style="3" customWidth="1"/>
    <col min="10" max="10" width="9.25390625" style="3" bestFit="1" customWidth="1"/>
    <col min="11" max="11" width="2.50390625" style="3" customWidth="1"/>
    <col min="12" max="12" width="3.75390625" style="3" bestFit="1" customWidth="1"/>
    <col min="13" max="13" width="7.50390625" style="2" bestFit="1" customWidth="1"/>
    <col min="14" max="14" width="12.25390625" style="2" customWidth="1"/>
    <col min="15" max="15" width="11.00390625" style="2" bestFit="1" customWidth="1"/>
    <col min="16" max="16" width="34.375" style="3" customWidth="1"/>
    <col min="17" max="16384" width="9.00390625" style="3" customWidth="1"/>
  </cols>
  <sheetData>
    <row r="1" spans="1:10" s="2" customFormat="1" ht="13.5">
      <c r="A1" s="7" t="s">
        <v>36</v>
      </c>
      <c r="B1" s="7" t="s">
        <v>88</v>
      </c>
      <c r="C1" s="7" t="s">
        <v>37</v>
      </c>
      <c r="D1" s="7" t="s">
        <v>16</v>
      </c>
      <c r="E1" s="7" t="s">
        <v>17</v>
      </c>
      <c r="F1" s="7" t="s">
        <v>23</v>
      </c>
      <c r="G1" s="7" t="s">
        <v>18</v>
      </c>
      <c r="H1" s="7" t="s">
        <v>22</v>
      </c>
      <c r="I1" s="7" t="s">
        <v>21</v>
      </c>
      <c r="J1" s="7" t="s">
        <v>20</v>
      </c>
    </row>
    <row r="2" spans="1:10" s="2" customFormat="1" ht="13.5">
      <c r="A2" s="185"/>
      <c r="B2" s="172" t="s">
        <v>89</v>
      </c>
      <c r="C2" s="172" t="s">
        <v>69</v>
      </c>
      <c r="D2" s="172" t="s">
        <v>70</v>
      </c>
      <c r="E2" s="172" t="s">
        <v>119</v>
      </c>
      <c r="F2" s="172" t="s">
        <v>73</v>
      </c>
      <c r="G2" s="172" t="s">
        <v>75</v>
      </c>
      <c r="H2" s="177" t="s">
        <v>26</v>
      </c>
      <c r="I2" s="177"/>
      <c r="J2" s="177"/>
    </row>
    <row r="3" spans="1:19" s="2" customFormat="1" ht="40.5" customHeight="1">
      <c r="A3" s="185"/>
      <c r="B3" s="173"/>
      <c r="C3" s="173"/>
      <c r="D3" s="173"/>
      <c r="E3" s="173"/>
      <c r="F3" s="173"/>
      <c r="G3" s="173"/>
      <c r="H3" s="178" t="s">
        <v>71</v>
      </c>
      <c r="I3" s="179"/>
      <c r="J3" s="27" t="s">
        <v>72</v>
      </c>
      <c r="R3" s="180"/>
      <c r="S3" s="180"/>
    </row>
    <row r="4" spans="1:19" ht="14.25" thickBot="1">
      <c r="A4" s="185"/>
      <c r="B4" s="174" t="s">
        <v>31</v>
      </c>
      <c r="C4" s="175"/>
      <c r="D4" s="175"/>
      <c r="E4" s="175"/>
      <c r="F4" s="175"/>
      <c r="G4" s="175"/>
      <c r="H4" s="175"/>
      <c r="I4" s="175"/>
      <c r="J4" s="176"/>
      <c r="R4" s="180"/>
      <c r="S4" s="180"/>
    </row>
    <row r="5" spans="1:19" ht="14.25" customHeight="1" thickBot="1">
      <c r="A5" s="185"/>
      <c r="B5" s="28">
        <v>1</v>
      </c>
      <c r="C5" s="28" t="s">
        <v>38</v>
      </c>
      <c r="D5" s="28" t="s">
        <v>32</v>
      </c>
      <c r="E5" s="28" t="s">
        <v>34</v>
      </c>
      <c r="F5" s="28" t="s">
        <v>68</v>
      </c>
      <c r="G5" s="29" t="s">
        <v>39</v>
      </c>
      <c r="H5" s="30">
        <v>1</v>
      </c>
      <c r="I5" s="30" t="str">
        <f aca="true" t="shared" si="0" ref="I5:I36">VLOOKUP(H5,$M$6:$N$30,2)</f>
        <v>男　100m</v>
      </c>
      <c r="J5" s="30">
        <v>1084</v>
      </c>
      <c r="L5" s="31" t="s">
        <v>19</v>
      </c>
      <c r="M5" s="32" t="s">
        <v>22</v>
      </c>
      <c r="N5" s="33" t="s">
        <v>21</v>
      </c>
      <c r="O5" s="33" t="s">
        <v>27</v>
      </c>
      <c r="P5" s="34" t="s">
        <v>28</v>
      </c>
      <c r="R5" s="180"/>
      <c r="S5" s="180"/>
    </row>
    <row r="6" spans="1:19" ht="13.5">
      <c r="A6" s="185"/>
      <c r="B6" s="28">
        <v>2</v>
      </c>
      <c r="C6" s="28" t="s">
        <v>56</v>
      </c>
      <c r="D6" s="28" t="s">
        <v>33</v>
      </c>
      <c r="E6" s="28" t="s">
        <v>67</v>
      </c>
      <c r="F6" s="28"/>
      <c r="G6" s="28">
        <v>1</v>
      </c>
      <c r="H6" s="30">
        <v>27</v>
      </c>
      <c r="I6" s="30" t="str">
        <f t="shared" si="0"/>
        <v>女　棒高跳</v>
      </c>
      <c r="J6" s="30">
        <v>320</v>
      </c>
      <c r="L6" s="169" t="s">
        <v>54</v>
      </c>
      <c r="M6" s="4">
        <v>1</v>
      </c>
      <c r="N6" s="5" t="s">
        <v>91</v>
      </c>
      <c r="O6" s="5">
        <v>1104</v>
      </c>
      <c r="P6" s="55" t="s">
        <v>29</v>
      </c>
      <c r="R6" s="180"/>
      <c r="S6" s="180"/>
    </row>
    <row r="7" spans="1:19" ht="13.5">
      <c r="A7" s="7">
        <v>1</v>
      </c>
      <c r="B7" s="1"/>
      <c r="C7" s="1"/>
      <c r="D7" s="1"/>
      <c r="E7" s="1"/>
      <c r="F7" s="1"/>
      <c r="G7" s="1"/>
      <c r="H7" s="1"/>
      <c r="I7" s="35" t="e">
        <f t="shared" si="0"/>
        <v>#N/A</v>
      </c>
      <c r="J7" s="1"/>
      <c r="L7" s="170"/>
      <c r="M7" s="6">
        <v>2</v>
      </c>
      <c r="N7" s="7" t="s">
        <v>92</v>
      </c>
      <c r="O7" s="7">
        <v>5184</v>
      </c>
      <c r="P7" s="36" t="s">
        <v>114</v>
      </c>
      <c r="R7" s="180"/>
      <c r="S7" s="180"/>
    </row>
    <row r="8" spans="1:19" ht="13.5">
      <c r="A8" s="7">
        <v>2</v>
      </c>
      <c r="B8" s="1"/>
      <c r="C8" s="1"/>
      <c r="D8" s="1"/>
      <c r="E8" s="1"/>
      <c r="F8" s="1"/>
      <c r="G8" s="1"/>
      <c r="H8" s="1"/>
      <c r="I8" s="35" t="e">
        <f t="shared" si="0"/>
        <v>#N/A</v>
      </c>
      <c r="J8" s="1"/>
      <c r="L8" s="170"/>
      <c r="M8" s="6">
        <v>3</v>
      </c>
      <c r="N8" s="7" t="s">
        <v>93</v>
      </c>
      <c r="O8" s="7">
        <v>40320</v>
      </c>
      <c r="P8" s="36" t="s">
        <v>40</v>
      </c>
      <c r="R8" s="180"/>
      <c r="S8" s="180"/>
    </row>
    <row r="9" spans="1:19" ht="13.5">
      <c r="A9" s="7">
        <v>3</v>
      </c>
      <c r="B9" s="1"/>
      <c r="C9" s="1"/>
      <c r="D9" s="1"/>
      <c r="E9" s="1"/>
      <c r="F9" s="1"/>
      <c r="G9" s="1"/>
      <c r="H9" s="1"/>
      <c r="I9" s="35" t="e">
        <f t="shared" si="0"/>
        <v>#N/A</v>
      </c>
      <c r="J9" s="1"/>
      <c r="L9" s="170"/>
      <c r="M9" s="6">
        <v>4</v>
      </c>
      <c r="N9" s="7" t="s">
        <v>94</v>
      </c>
      <c r="O9" s="7">
        <v>154320</v>
      </c>
      <c r="P9" s="36" t="s">
        <v>115</v>
      </c>
      <c r="R9" s="180"/>
      <c r="S9" s="180"/>
    </row>
    <row r="10" spans="1:19" ht="13.5">
      <c r="A10" s="7">
        <v>4</v>
      </c>
      <c r="B10" s="1"/>
      <c r="C10" s="1"/>
      <c r="D10" s="1"/>
      <c r="E10" s="1"/>
      <c r="F10" s="1"/>
      <c r="G10" s="1"/>
      <c r="H10" s="1"/>
      <c r="I10" s="35" t="e">
        <f t="shared" si="0"/>
        <v>#N/A</v>
      </c>
      <c r="J10" s="1"/>
      <c r="L10" s="170"/>
      <c r="M10" s="6">
        <v>5</v>
      </c>
      <c r="N10" s="7" t="s">
        <v>95</v>
      </c>
      <c r="O10" s="7">
        <v>1570</v>
      </c>
      <c r="P10" s="36" t="s">
        <v>116</v>
      </c>
      <c r="R10" s="180"/>
      <c r="S10" s="180"/>
    </row>
    <row r="11" spans="1:19" ht="13.5">
      <c r="A11" s="7">
        <v>5</v>
      </c>
      <c r="B11" s="1"/>
      <c r="C11" s="1"/>
      <c r="D11" s="1"/>
      <c r="E11" s="1"/>
      <c r="F11" s="1"/>
      <c r="G11" s="1"/>
      <c r="H11" s="1"/>
      <c r="I11" s="35" t="e">
        <f t="shared" si="0"/>
        <v>#N/A</v>
      </c>
      <c r="J11" s="1"/>
      <c r="L11" s="170"/>
      <c r="M11" s="6">
        <v>6</v>
      </c>
      <c r="N11" s="7" t="s">
        <v>96</v>
      </c>
      <c r="O11" s="7">
        <v>180</v>
      </c>
      <c r="P11" s="181" t="s">
        <v>30</v>
      </c>
      <c r="R11" s="180"/>
      <c r="S11" s="180"/>
    </row>
    <row r="12" spans="1:19" ht="13.5">
      <c r="A12" s="7">
        <v>6</v>
      </c>
      <c r="B12" s="1"/>
      <c r="C12" s="1"/>
      <c r="D12" s="1"/>
      <c r="E12" s="1"/>
      <c r="F12" s="1"/>
      <c r="G12" s="1"/>
      <c r="H12" s="1"/>
      <c r="I12" s="35" t="e">
        <f t="shared" si="0"/>
        <v>#N/A</v>
      </c>
      <c r="J12" s="1"/>
      <c r="L12" s="170"/>
      <c r="M12" s="6">
        <v>7</v>
      </c>
      <c r="N12" s="7" t="s">
        <v>97</v>
      </c>
      <c r="O12" s="7">
        <v>400</v>
      </c>
      <c r="P12" s="182"/>
      <c r="R12" s="180"/>
      <c r="S12" s="180"/>
    </row>
    <row r="13" spans="1:19" ht="13.5">
      <c r="A13" s="7">
        <v>7</v>
      </c>
      <c r="B13" s="1"/>
      <c r="C13" s="1"/>
      <c r="D13" s="1"/>
      <c r="E13" s="1"/>
      <c r="F13" s="1"/>
      <c r="G13" s="1"/>
      <c r="H13" s="1"/>
      <c r="I13" s="35" t="e">
        <f t="shared" si="0"/>
        <v>#N/A</v>
      </c>
      <c r="J13" s="1"/>
      <c r="L13" s="170"/>
      <c r="M13" s="6">
        <v>8</v>
      </c>
      <c r="N13" s="7" t="s">
        <v>98</v>
      </c>
      <c r="O13" s="7">
        <v>665</v>
      </c>
      <c r="P13" s="183"/>
      <c r="R13" s="180"/>
      <c r="S13" s="180"/>
    </row>
    <row r="14" spans="1:19" ht="13.5">
      <c r="A14" s="7">
        <v>8</v>
      </c>
      <c r="B14" s="1"/>
      <c r="C14" s="1"/>
      <c r="D14" s="1"/>
      <c r="E14" s="1"/>
      <c r="F14" s="1"/>
      <c r="G14" s="1"/>
      <c r="H14" s="1"/>
      <c r="I14" s="35" t="e">
        <f t="shared" si="0"/>
        <v>#N/A</v>
      </c>
      <c r="J14" s="1"/>
      <c r="L14" s="170"/>
      <c r="M14" s="6">
        <v>9</v>
      </c>
      <c r="N14" s="7" t="s">
        <v>99</v>
      </c>
      <c r="O14" s="7">
        <v>1304</v>
      </c>
      <c r="P14" s="36" t="s">
        <v>117</v>
      </c>
      <c r="R14" s="180"/>
      <c r="S14" s="180"/>
    </row>
    <row r="15" spans="1:19" ht="13.5">
      <c r="A15" s="7">
        <v>9</v>
      </c>
      <c r="B15" s="1"/>
      <c r="C15" s="1"/>
      <c r="D15" s="1"/>
      <c r="E15" s="1"/>
      <c r="F15" s="1"/>
      <c r="G15" s="1"/>
      <c r="H15" s="1"/>
      <c r="I15" s="35" t="e">
        <f t="shared" si="0"/>
        <v>#N/A</v>
      </c>
      <c r="J15" s="1"/>
      <c r="L15" s="170"/>
      <c r="M15" s="6">
        <v>10</v>
      </c>
      <c r="N15" s="7" t="s">
        <v>100</v>
      </c>
      <c r="O15" s="7">
        <v>4896</v>
      </c>
      <c r="P15" s="181" t="s">
        <v>118</v>
      </c>
      <c r="R15" s="180"/>
      <c r="S15" s="180"/>
    </row>
    <row r="16" spans="1:19" ht="14.25" thickBot="1">
      <c r="A16" s="7">
        <v>10</v>
      </c>
      <c r="B16" s="1"/>
      <c r="C16" s="1"/>
      <c r="D16" s="1"/>
      <c r="E16" s="1"/>
      <c r="F16" s="1"/>
      <c r="G16" s="1"/>
      <c r="H16" s="1"/>
      <c r="I16" s="35" t="e">
        <f t="shared" si="0"/>
        <v>#N/A</v>
      </c>
      <c r="J16" s="1"/>
      <c r="L16" s="171"/>
      <c r="M16" s="53">
        <v>11</v>
      </c>
      <c r="N16" s="54" t="s">
        <v>101</v>
      </c>
      <c r="O16" s="54">
        <v>5548</v>
      </c>
      <c r="P16" s="182"/>
      <c r="R16" s="180"/>
      <c r="S16" s="180"/>
    </row>
    <row r="17" spans="1:19" ht="13.5">
      <c r="A17" s="7">
        <v>11</v>
      </c>
      <c r="B17" s="1"/>
      <c r="C17" s="1"/>
      <c r="D17" s="1"/>
      <c r="E17" s="1"/>
      <c r="F17" s="1"/>
      <c r="G17" s="1"/>
      <c r="H17" s="1"/>
      <c r="I17" s="35" t="e">
        <f t="shared" si="0"/>
        <v>#N/A</v>
      </c>
      <c r="J17" s="1"/>
      <c r="L17" s="169" t="s">
        <v>55</v>
      </c>
      <c r="M17" s="4">
        <v>21</v>
      </c>
      <c r="N17" s="5" t="s">
        <v>102</v>
      </c>
      <c r="O17" s="5">
        <v>1304</v>
      </c>
      <c r="P17" s="55" t="s">
        <v>29</v>
      </c>
      <c r="R17" s="180"/>
      <c r="S17" s="180"/>
    </row>
    <row r="18" spans="1:19" ht="13.5">
      <c r="A18" s="7">
        <v>12</v>
      </c>
      <c r="B18" s="1"/>
      <c r="C18" s="1"/>
      <c r="D18" s="1"/>
      <c r="E18" s="1"/>
      <c r="F18" s="1"/>
      <c r="G18" s="1"/>
      <c r="H18" s="1"/>
      <c r="I18" s="35" t="e">
        <f t="shared" si="0"/>
        <v>#N/A</v>
      </c>
      <c r="J18" s="1"/>
      <c r="L18" s="170"/>
      <c r="M18" s="6">
        <v>22</v>
      </c>
      <c r="N18" s="7" t="s">
        <v>103</v>
      </c>
      <c r="O18" s="7">
        <v>10284</v>
      </c>
      <c r="P18" s="36" t="s">
        <v>114</v>
      </c>
      <c r="R18" s="180"/>
      <c r="S18" s="180"/>
    </row>
    <row r="19" spans="1:19" ht="13.5">
      <c r="A19" s="7">
        <v>13</v>
      </c>
      <c r="B19" s="1"/>
      <c r="C19" s="1"/>
      <c r="D19" s="1"/>
      <c r="E19" s="1"/>
      <c r="F19" s="1"/>
      <c r="G19" s="1"/>
      <c r="H19" s="1"/>
      <c r="I19" s="35" t="e">
        <f t="shared" si="0"/>
        <v>#N/A</v>
      </c>
      <c r="J19" s="1"/>
      <c r="L19" s="170"/>
      <c r="M19" s="6">
        <v>23</v>
      </c>
      <c r="N19" s="7" t="s">
        <v>104</v>
      </c>
      <c r="O19" s="7">
        <v>44320</v>
      </c>
      <c r="P19" s="36" t="s">
        <v>40</v>
      </c>
      <c r="R19" s="180"/>
      <c r="S19" s="180"/>
    </row>
    <row r="20" spans="1:19" ht="13.5">
      <c r="A20" s="7">
        <v>14</v>
      </c>
      <c r="B20" s="1"/>
      <c r="C20" s="1"/>
      <c r="D20" s="1"/>
      <c r="E20" s="1"/>
      <c r="F20" s="1"/>
      <c r="G20" s="1"/>
      <c r="H20" s="1"/>
      <c r="I20" s="35" t="e">
        <f t="shared" si="0"/>
        <v>#N/A</v>
      </c>
      <c r="J20" s="1"/>
      <c r="L20" s="170"/>
      <c r="M20" s="6">
        <v>24</v>
      </c>
      <c r="N20" s="7" t="s">
        <v>105</v>
      </c>
      <c r="O20" s="7">
        <v>95508</v>
      </c>
      <c r="P20" s="36" t="s">
        <v>35</v>
      </c>
      <c r="R20" s="180"/>
      <c r="S20" s="180"/>
    </row>
    <row r="21" spans="1:19" ht="13.5">
      <c r="A21" s="7">
        <v>15</v>
      </c>
      <c r="B21" s="1"/>
      <c r="C21" s="1"/>
      <c r="D21" s="1"/>
      <c r="E21" s="1"/>
      <c r="F21" s="1"/>
      <c r="G21" s="1"/>
      <c r="H21" s="1"/>
      <c r="I21" s="35" t="e">
        <f t="shared" si="0"/>
        <v>#N/A</v>
      </c>
      <c r="J21" s="1"/>
      <c r="L21" s="170"/>
      <c r="M21" s="6">
        <v>25</v>
      </c>
      <c r="N21" s="7" t="s">
        <v>106</v>
      </c>
      <c r="O21" s="7">
        <v>1577</v>
      </c>
      <c r="P21" s="36" t="s">
        <v>116</v>
      </c>
      <c r="R21" s="180"/>
      <c r="S21" s="180"/>
    </row>
    <row r="22" spans="1:19" ht="13.5">
      <c r="A22" s="7">
        <v>16</v>
      </c>
      <c r="B22" s="1"/>
      <c r="C22" s="1"/>
      <c r="D22" s="1"/>
      <c r="E22" s="1"/>
      <c r="F22" s="1"/>
      <c r="G22" s="1"/>
      <c r="H22" s="1"/>
      <c r="I22" s="35" t="e">
        <f t="shared" si="0"/>
        <v>#N/A</v>
      </c>
      <c r="J22" s="1"/>
      <c r="L22" s="170"/>
      <c r="M22" s="6">
        <v>26</v>
      </c>
      <c r="N22" s="7" t="s">
        <v>107</v>
      </c>
      <c r="O22" s="7">
        <v>160</v>
      </c>
      <c r="P22" s="181" t="s">
        <v>30</v>
      </c>
      <c r="R22" s="180"/>
      <c r="S22" s="180"/>
    </row>
    <row r="23" spans="1:16" ht="13.5">
      <c r="A23" s="7">
        <v>17</v>
      </c>
      <c r="B23" s="1"/>
      <c r="C23" s="1"/>
      <c r="D23" s="1"/>
      <c r="E23" s="1"/>
      <c r="F23" s="1"/>
      <c r="G23" s="1"/>
      <c r="H23" s="1"/>
      <c r="I23" s="35" t="e">
        <f t="shared" si="0"/>
        <v>#N/A</v>
      </c>
      <c r="J23" s="1"/>
      <c r="L23" s="170"/>
      <c r="M23" s="6">
        <v>27</v>
      </c>
      <c r="N23" s="7" t="s">
        <v>113</v>
      </c>
      <c r="O23" s="7">
        <v>270</v>
      </c>
      <c r="P23" s="182"/>
    </row>
    <row r="24" spans="1:16" ht="13.5">
      <c r="A24" s="7">
        <v>18</v>
      </c>
      <c r="B24" s="1"/>
      <c r="C24" s="1"/>
      <c r="D24" s="1"/>
      <c r="E24" s="1"/>
      <c r="F24" s="1"/>
      <c r="G24" s="1"/>
      <c r="H24" s="1"/>
      <c r="I24" s="35" t="e">
        <f t="shared" si="0"/>
        <v>#N/A</v>
      </c>
      <c r="J24" s="1"/>
      <c r="L24" s="170"/>
      <c r="M24" s="6">
        <v>28</v>
      </c>
      <c r="N24" s="7" t="s">
        <v>108</v>
      </c>
      <c r="O24" s="7">
        <v>565</v>
      </c>
      <c r="P24" s="183"/>
    </row>
    <row r="25" spans="1:16" ht="13.5">
      <c r="A25" s="7">
        <v>19</v>
      </c>
      <c r="B25" s="1"/>
      <c r="C25" s="1"/>
      <c r="D25" s="1"/>
      <c r="E25" s="1"/>
      <c r="F25" s="1"/>
      <c r="G25" s="1"/>
      <c r="H25" s="1"/>
      <c r="I25" s="35" t="e">
        <f t="shared" si="0"/>
        <v>#N/A</v>
      </c>
      <c r="J25" s="1"/>
      <c r="L25" s="170"/>
      <c r="M25" s="6">
        <v>29</v>
      </c>
      <c r="N25" s="7" t="s">
        <v>109</v>
      </c>
      <c r="O25" s="7">
        <v>1104</v>
      </c>
      <c r="P25" s="36" t="s">
        <v>117</v>
      </c>
    </row>
    <row r="26" spans="1:16" ht="13.5">
      <c r="A26" s="7">
        <v>20</v>
      </c>
      <c r="B26" s="1"/>
      <c r="C26" s="1"/>
      <c r="D26" s="1"/>
      <c r="E26" s="1"/>
      <c r="F26" s="1"/>
      <c r="G26" s="1"/>
      <c r="H26" s="1"/>
      <c r="I26" s="35" t="e">
        <f t="shared" si="0"/>
        <v>#N/A</v>
      </c>
      <c r="J26" s="1"/>
      <c r="L26" s="170"/>
      <c r="M26" s="6">
        <v>30</v>
      </c>
      <c r="N26" s="7" t="s">
        <v>110</v>
      </c>
      <c r="O26" s="7">
        <v>3896</v>
      </c>
      <c r="P26" s="181" t="s">
        <v>118</v>
      </c>
    </row>
    <row r="27" spans="1:16" ht="14.25" thickBot="1">
      <c r="A27" s="7">
        <v>21</v>
      </c>
      <c r="B27" s="1"/>
      <c r="C27" s="1"/>
      <c r="D27" s="1"/>
      <c r="E27" s="1"/>
      <c r="F27" s="1"/>
      <c r="G27" s="1"/>
      <c r="H27" s="1"/>
      <c r="I27" s="35" t="e">
        <f t="shared" si="0"/>
        <v>#N/A</v>
      </c>
      <c r="J27" s="1"/>
      <c r="L27" s="171"/>
      <c r="M27" s="9">
        <v>31</v>
      </c>
      <c r="N27" s="10" t="s">
        <v>111</v>
      </c>
      <c r="O27" s="10">
        <v>4548</v>
      </c>
      <c r="P27" s="184"/>
    </row>
    <row r="28" spans="1:15" ht="13.5">
      <c r="A28" s="7">
        <v>22</v>
      </c>
      <c r="B28" s="1"/>
      <c r="C28" s="1"/>
      <c r="D28" s="1"/>
      <c r="E28" s="1"/>
      <c r="F28" s="1"/>
      <c r="G28" s="1"/>
      <c r="H28" s="1"/>
      <c r="I28" s="35" t="e">
        <f t="shared" si="0"/>
        <v>#N/A</v>
      </c>
      <c r="J28" s="1"/>
      <c r="M28" s="3"/>
      <c r="N28" s="3"/>
      <c r="O28" s="3"/>
    </row>
    <row r="29" spans="1:15" ht="13.5">
      <c r="A29" s="7">
        <v>23</v>
      </c>
      <c r="B29" s="1"/>
      <c r="C29" s="1"/>
      <c r="D29" s="1"/>
      <c r="E29" s="1"/>
      <c r="F29" s="1"/>
      <c r="G29" s="1"/>
      <c r="H29" s="1"/>
      <c r="I29" s="35" t="e">
        <f t="shared" si="0"/>
        <v>#N/A</v>
      </c>
      <c r="J29" s="1"/>
      <c r="L29" s="18"/>
      <c r="M29" s="18"/>
      <c r="N29" s="3"/>
      <c r="O29" s="3"/>
    </row>
    <row r="30" spans="1:15" ht="13.5">
      <c r="A30" s="7">
        <v>24</v>
      </c>
      <c r="B30" s="1"/>
      <c r="C30" s="1"/>
      <c r="D30" s="1"/>
      <c r="E30" s="1"/>
      <c r="F30" s="1"/>
      <c r="G30" s="1"/>
      <c r="H30" s="1"/>
      <c r="I30" s="35" t="e">
        <f t="shared" si="0"/>
        <v>#N/A</v>
      </c>
      <c r="J30" s="1"/>
      <c r="L30" s="18"/>
      <c r="M30" s="18"/>
      <c r="N30" s="3"/>
      <c r="O30" s="3"/>
    </row>
    <row r="31" spans="1:15" ht="13.5">
      <c r="A31" s="7">
        <v>25</v>
      </c>
      <c r="B31" s="1"/>
      <c r="C31" s="1"/>
      <c r="D31" s="1"/>
      <c r="E31" s="1"/>
      <c r="F31" s="1"/>
      <c r="G31" s="1"/>
      <c r="H31" s="1"/>
      <c r="I31" s="35" t="e">
        <f t="shared" si="0"/>
        <v>#N/A</v>
      </c>
      <c r="J31" s="1"/>
      <c r="L31" s="18"/>
      <c r="M31" s="18"/>
      <c r="N31" s="3"/>
      <c r="O31" s="3"/>
    </row>
    <row r="32" spans="1:15" ht="13.5">
      <c r="A32" s="7">
        <v>26</v>
      </c>
      <c r="B32" s="1"/>
      <c r="C32" s="1"/>
      <c r="D32" s="1"/>
      <c r="E32" s="1"/>
      <c r="F32" s="1"/>
      <c r="G32" s="1"/>
      <c r="H32" s="1"/>
      <c r="I32" s="35" t="e">
        <f t="shared" si="0"/>
        <v>#N/A</v>
      </c>
      <c r="J32" s="1"/>
      <c r="L32" s="18"/>
      <c r="M32" s="18"/>
      <c r="N32" s="3"/>
      <c r="O32" s="3"/>
    </row>
    <row r="33" spans="1:15" ht="13.5">
      <c r="A33" s="7">
        <v>27</v>
      </c>
      <c r="B33" s="1"/>
      <c r="C33" s="1"/>
      <c r="D33" s="1"/>
      <c r="E33" s="1"/>
      <c r="F33" s="1"/>
      <c r="G33" s="1"/>
      <c r="H33" s="1"/>
      <c r="I33" s="35" t="e">
        <f t="shared" si="0"/>
        <v>#N/A</v>
      </c>
      <c r="J33" s="1"/>
      <c r="L33" s="18"/>
      <c r="M33" s="3"/>
      <c r="N33" s="3"/>
      <c r="O33" s="3"/>
    </row>
    <row r="34" spans="1:15" ht="13.5">
      <c r="A34" s="7">
        <v>28</v>
      </c>
      <c r="B34" s="1"/>
      <c r="C34" s="1"/>
      <c r="D34" s="1"/>
      <c r="E34" s="1"/>
      <c r="F34" s="1"/>
      <c r="G34" s="1"/>
      <c r="H34" s="1"/>
      <c r="I34" s="35" t="e">
        <f t="shared" si="0"/>
        <v>#N/A</v>
      </c>
      <c r="J34" s="1"/>
      <c r="M34" s="3"/>
      <c r="N34" s="3"/>
      <c r="O34" s="3"/>
    </row>
    <row r="35" spans="1:15" ht="13.5">
      <c r="A35" s="7">
        <v>29</v>
      </c>
      <c r="B35" s="1"/>
      <c r="C35" s="1"/>
      <c r="D35" s="1"/>
      <c r="E35" s="1"/>
      <c r="F35" s="1"/>
      <c r="G35" s="1"/>
      <c r="H35" s="1"/>
      <c r="I35" s="35" t="e">
        <f t="shared" si="0"/>
        <v>#N/A</v>
      </c>
      <c r="J35" s="1"/>
      <c r="M35" s="3"/>
      <c r="N35" s="3"/>
      <c r="O35" s="3"/>
    </row>
    <row r="36" spans="1:13" ht="13.5">
      <c r="A36" s="7">
        <v>30</v>
      </c>
      <c r="B36" s="1"/>
      <c r="C36" s="1"/>
      <c r="D36" s="1"/>
      <c r="E36" s="1"/>
      <c r="F36" s="1"/>
      <c r="G36" s="1"/>
      <c r="H36" s="1"/>
      <c r="I36" s="35" t="e">
        <f t="shared" si="0"/>
        <v>#N/A</v>
      </c>
      <c r="J36" s="1"/>
      <c r="M36" s="3"/>
    </row>
    <row r="37" spans="1:10" ht="13.5">
      <c r="A37" s="7">
        <v>31</v>
      </c>
      <c r="B37" s="1"/>
      <c r="C37" s="1"/>
      <c r="D37" s="1"/>
      <c r="E37" s="1"/>
      <c r="F37" s="1"/>
      <c r="G37" s="1"/>
      <c r="H37" s="1"/>
      <c r="I37" s="35" t="e">
        <f aca="true" t="shared" si="1" ref="I37:I68">VLOOKUP(H37,$M$6:$N$30,2)</f>
        <v>#N/A</v>
      </c>
      <c r="J37" s="1"/>
    </row>
    <row r="38" spans="1:10" ht="13.5">
      <c r="A38" s="7">
        <v>32</v>
      </c>
      <c r="B38" s="1"/>
      <c r="C38" s="1"/>
      <c r="D38" s="1"/>
      <c r="E38" s="1"/>
      <c r="F38" s="1"/>
      <c r="G38" s="1"/>
      <c r="H38" s="1"/>
      <c r="I38" s="35" t="e">
        <f t="shared" si="1"/>
        <v>#N/A</v>
      </c>
      <c r="J38" s="1"/>
    </row>
    <row r="39" spans="1:10" ht="13.5">
      <c r="A39" s="7">
        <v>33</v>
      </c>
      <c r="B39" s="1"/>
      <c r="C39" s="1"/>
      <c r="D39" s="1"/>
      <c r="E39" s="1"/>
      <c r="F39" s="1"/>
      <c r="G39" s="1"/>
      <c r="H39" s="1"/>
      <c r="I39" s="35" t="e">
        <f t="shared" si="1"/>
        <v>#N/A</v>
      </c>
      <c r="J39" s="1"/>
    </row>
    <row r="40" spans="1:10" ht="13.5">
      <c r="A40" s="7">
        <v>34</v>
      </c>
      <c r="B40" s="1"/>
      <c r="C40" s="1"/>
      <c r="D40" s="1"/>
      <c r="E40" s="1"/>
      <c r="F40" s="1"/>
      <c r="G40" s="1"/>
      <c r="H40" s="1"/>
      <c r="I40" s="35" t="e">
        <f t="shared" si="1"/>
        <v>#N/A</v>
      </c>
      <c r="J40" s="1"/>
    </row>
    <row r="41" spans="1:10" ht="13.5">
      <c r="A41" s="7">
        <v>35</v>
      </c>
      <c r="B41" s="1"/>
      <c r="C41" s="1"/>
      <c r="D41" s="1"/>
      <c r="E41" s="1"/>
      <c r="F41" s="1"/>
      <c r="G41" s="1"/>
      <c r="H41" s="1"/>
      <c r="I41" s="35" t="e">
        <f t="shared" si="1"/>
        <v>#N/A</v>
      </c>
      <c r="J41" s="1"/>
    </row>
    <row r="42" spans="1:10" ht="13.5">
      <c r="A42" s="7">
        <v>36</v>
      </c>
      <c r="B42" s="1"/>
      <c r="C42" s="1"/>
      <c r="D42" s="1"/>
      <c r="E42" s="1"/>
      <c r="F42" s="1"/>
      <c r="G42" s="1"/>
      <c r="H42" s="1"/>
      <c r="I42" s="35" t="e">
        <f t="shared" si="1"/>
        <v>#N/A</v>
      </c>
      <c r="J42" s="1"/>
    </row>
    <row r="43" spans="1:10" ht="13.5">
      <c r="A43" s="7">
        <v>37</v>
      </c>
      <c r="B43" s="1"/>
      <c r="C43" s="1"/>
      <c r="D43" s="1"/>
      <c r="E43" s="1"/>
      <c r="F43" s="1"/>
      <c r="G43" s="1"/>
      <c r="H43" s="1"/>
      <c r="I43" s="35" t="e">
        <f t="shared" si="1"/>
        <v>#N/A</v>
      </c>
      <c r="J43" s="1"/>
    </row>
    <row r="44" spans="1:10" ht="13.5">
      <c r="A44" s="7">
        <v>38</v>
      </c>
      <c r="B44" s="1"/>
      <c r="C44" s="1"/>
      <c r="D44" s="1"/>
      <c r="E44" s="1"/>
      <c r="F44" s="1"/>
      <c r="G44" s="1"/>
      <c r="H44" s="1"/>
      <c r="I44" s="35" t="e">
        <f t="shared" si="1"/>
        <v>#N/A</v>
      </c>
      <c r="J44" s="1"/>
    </row>
    <row r="45" spans="1:10" ht="13.5">
      <c r="A45" s="7">
        <v>39</v>
      </c>
      <c r="B45" s="1"/>
      <c r="C45" s="1"/>
      <c r="D45" s="1"/>
      <c r="E45" s="1"/>
      <c r="F45" s="1"/>
      <c r="G45" s="1"/>
      <c r="H45" s="1"/>
      <c r="I45" s="35" t="e">
        <f t="shared" si="1"/>
        <v>#N/A</v>
      </c>
      <c r="J45" s="1"/>
    </row>
    <row r="46" spans="1:10" ht="13.5">
      <c r="A46" s="7">
        <v>40</v>
      </c>
      <c r="B46" s="1"/>
      <c r="C46" s="1"/>
      <c r="D46" s="1"/>
      <c r="E46" s="1"/>
      <c r="F46" s="1"/>
      <c r="G46" s="1"/>
      <c r="H46" s="1"/>
      <c r="I46" s="35" t="e">
        <f t="shared" si="1"/>
        <v>#N/A</v>
      </c>
      <c r="J46" s="1"/>
    </row>
    <row r="47" spans="1:10" ht="13.5">
      <c r="A47" s="7">
        <v>41</v>
      </c>
      <c r="B47" s="1"/>
      <c r="C47" s="1"/>
      <c r="D47" s="1"/>
      <c r="E47" s="1"/>
      <c r="F47" s="1"/>
      <c r="G47" s="1"/>
      <c r="H47" s="1"/>
      <c r="I47" s="35" t="e">
        <f t="shared" si="1"/>
        <v>#N/A</v>
      </c>
      <c r="J47" s="1"/>
    </row>
    <row r="48" spans="1:10" ht="13.5">
      <c r="A48" s="7">
        <v>42</v>
      </c>
      <c r="B48" s="1"/>
      <c r="C48" s="1"/>
      <c r="D48" s="1"/>
      <c r="E48" s="1"/>
      <c r="F48" s="1"/>
      <c r="G48" s="1"/>
      <c r="H48" s="1"/>
      <c r="I48" s="35" t="e">
        <f t="shared" si="1"/>
        <v>#N/A</v>
      </c>
      <c r="J48" s="1"/>
    </row>
    <row r="49" spans="1:10" ht="13.5">
      <c r="A49" s="7">
        <v>43</v>
      </c>
      <c r="B49" s="1"/>
      <c r="C49" s="1"/>
      <c r="D49" s="1"/>
      <c r="E49" s="1"/>
      <c r="F49" s="1"/>
      <c r="G49" s="1"/>
      <c r="H49" s="1"/>
      <c r="I49" s="35" t="e">
        <f t="shared" si="1"/>
        <v>#N/A</v>
      </c>
      <c r="J49" s="1"/>
    </row>
    <row r="50" spans="1:10" ht="13.5">
      <c r="A50" s="7">
        <v>44</v>
      </c>
      <c r="B50" s="1"/>
      <c r="C50" s="1"/>
      <c r="D50" s="1"/>
      <c r="E50" s="1"/>
      <c r="F50" s="1"/>
      <c r="G50" s="1"/>
      <c r="H50" s="1"/>
      <c r="I50" s="35" t="e">
        <f t="shared" si="1"/>
        <v>#N/A</v>
      </c>
      <c r="J50" s="1"/>
    </row>
    <row r="51" spans="1:10" ht="13.5">
      <c r="A51" s="7">
        <v>45</v>
      </c>
      <c r="B51" s="1"/>
      <c r="C51" s="1"/>
      <c r="D51" s="1"/>
      <c r="E51" s="1"/>
      <c r="F51" s="1"/>
      <c r="G51" s="1"/>
      <c r="H51" s="1"/>
      <c r="I51" s="35" t="e">
        <f t="shared" si="1"/>
        <v>#N/A</v>
      </c>
      <c r="J51" s="1"/>
    </row>
    <row r="52" spans="1:10" ht="13.5">
      <c r="A52" s="7">
        <v>46</v>
      </c>
      <c r="B52" s="1"/>
      <c r="C52" s="1"/>
      <c r="D52" s="1"/>
      <c r="E52" s="1"/>
      <c r="F52" s="1"/>
      <c r="G52" s="1"/>
      <c r="H52" s="1"/>
      <c r="I52" s="35" t="e">
        <f t="shared" si="1"/>
        <v>#N/A</v>
      </c>
      <c r="J52" s="1"/>
    </row>
    <row r="53" spans="1:10" ht="13.5">
      <c r="A53" s="7">
        <v>47</v>
      </c>
      <c r="B53" s="1"/>
      <c r="C53" s="1"/>
      <c r="D53" s="1"/>
      <c r="E53" s="1"/>
      <c r="F53" s="1"/>
      <c r="G53" s="1"/>
      <c r="H53" s="1"/>
      <c r="I53" s="35" t="e">
        <f t="shared" si="1"/>
        <v>#N/A</v>
      </c>
      <c r="J53" s="1"/>
    </row>
    <row r="54" spans="1:10" ht="13.5">
      <c r="A54" s="7">
        <v>48</v>
      </c>
      <c r="B54" s="1"/>
      <c r="C54" s="1"/>
      <c r="D54" s="1"/>
      <c r="E54" s="1"/>
      <c r="F54" s="1"/>
      <c r="G54" s="1"/>
      <c r="H54" s="1"/>
      <c r="I54" s="35" t="e">
        <f t="shared" si="1"/>
        <v>#N/A</v>
      </c>
      <c r="J54" s="1"/>
    </row>
    <row r="55" spans="1:10" ht="13.5">
      <c r="A55" s="7">
        <v>49</v>
      </c>
      <c r="B55" s="1"/>
      <c r="C55" s="1"/>
      <c r="D55" s="1"/>
      <c r="E55" s="1"/>
      <c r="F55" s="1"/>
      <c r="G55" s="1"/>
      <c r="H55" s="1"/>
      <c r="I55" s="35" t="e">
        <f t="shared" si="1"/>
        <v>#N/A</v>
      </c>
      <c r="J55" s="1"/>
    </row>
    <row r="56" spans="1:10" ht="13.5">
      <c r="A56" s="7">
        <v>50</v>
      </c>
      <c r="B56" s="1"/>
      <c r="C56" s="1"/>
      <c r="D56" s="1"/>
      <c r="E56" s="1"/>
      <c r="F56" s="1"/>
      <c r="G56" s="1"/>
      <c r="H56" s="1"/>
      <c r="I56" s="35" t="e">
        <f t="shared" si="1"/>
        <v>#N/A</v>
      </c>
      <c r="J56" s="1"/>
    </row>
    <row r="57" spans="1:10" ht="13.5">
      <c r="A57" s="7">
        <v>51</v>
      </c>
      <c r="B57" s="1"/>
      <c r="C57" s="1"/>
      <c r="D57" s="1"/>
      <c r="E57" s="1"/>
      <c r="F57" s="1"/>
      <c r="G57" s="1"/>
      <c r="H57" s="1"/>
      <c r="I57" s="35" t="e">
        <f t="shared" si="1"/>
        <v>#N/A</v>
      </c>
      <c r="J57" s="1"/>
    </row>
    <row r="58" spans="1:10" ht="13.5">
      <c r="A58" s="7">
        <v>52</v>
      </c>
      <c r="B58" s="1"/>
      <c r="C58" s="1"/>
      <c r="D58" s="1"/>
      <c r="E58" s="1"/>
      <c r="F58" s="1"/>
      <c r="G58" s="1"/>
      <c r="H58" s="1"/>
      <c r="I58" s="35" t="e">
        <f t="shared" si="1"/>
        <v>#N/A</v>
      </c>
      <c r="J58" s="1"/>
    </row>
    <row r="59" spans="1:10" ht="13.5">
      <c r="A59" s="7">
        <v>53</v>
      </c>
      <c r="B59" s="1"/>
      <c r="C59" s="1"/>
      <c r="D59" s="1"/>
      <c r="E59" s="1"/>
      <c r="F59" s="1"/>
      <c r="G59" s="1"/>
      <c r="H59" s="1"/>
      <c r="I59" s="35" t="e">
        <f t="shared" si="1"/>
        <v>#N/A</v>
      </c>
      <c r="J59" s="1"/>
    </row>
    <row r="60" spans="1:10" ht="13.5">
      <c r="A60" s="7">
        <v>54</v>
      </c>
      <c r="B60" s="1"/>
      <c r="C60" s="1"/>
      <c r="D60" s="1"/>
      <c r="E60" s="1"/>
      <c r="F60" s="1"/>
      <c r="G60" s="1"/>
      <c r="H60" s="1"/>
      <c r="I60" s="35" t="e">
        <f t="shared" si="1"/>
        <v>#N/A</v>
      </c>
      <c r="J60" s="1"/>
    </row>
    <row r="61" spans="1:10" ht="13.5">
      <c r="A61" s="7">
        <v>55</v>
      </c>
      <c r="B61" s="1"/>
      <c r="C61" s="1"/>
      <c r="D61" s="1"/>
      <c r="E61" s="1"/>
      <c r="F61" s="1"/>
      <c r="G61" s="1"/>
      <c r="H61" s="1"/>
      <c r="I61" s="35" t="e">
        <f t="shared" si="1"/>
        <v>#N/A</v>
      </c>
      <c r="J61" s="1"/>
    </row>
    <row r="62" spans="1:10" ht="13.5">
      <c r="A62" s="7">
        <v>56</v>
      </c>
      <c r="B62" s="1"/>
      <c r="C62" s="1"/>
      <c r="D62" s="1"/>
      <c r="E62" s="1"/>
      <c r="F62" s="1"/>
      <c r="G62" s="1"/>
      <c r="H62" s="1"/>
      <c r="I62" s="35" t="e">
        <f t="shared" si="1"/>
        <v>#N/A</v>
      </c>
      <c r="J62" s="1"/>
    </row>
    <row r="63" spans="1:10" ht="13.5">
      <c r="A63" s="7">
        <v>57</v>
      </c>
      <c r="B63" s="1"/>
      <c r="C63" s="1"/>
      <c r="D63" s="1"/>
      <c r="E63" s="1"/>
      <c r="F63" s="1"/>
      <c r="G63" s="1"/>
      <c r="H63" s="1"/>
      <c r="I63" s="35" t="e">
        <f t="shared" si="1"/>
        <v>#N/A</v>
      </c>
      <c r="J63" s="1"/>
    </row>
    <row r="64" spans="1:10" ht="13.5">
      <c r="A64" s="7">
        <v>58</v>
      </c>
      <c r="B64" s="1"/>
      <c r="C64" s="1"/>
      <c r="D64" s="1"/>
      <c r="E64" s="1"/>
      <c r="F64" s="1"/>
      <c r="G64" s="1"/>
      <c r="H64" s="1"/>
      <c r="I64" s="35" t="e">
        <f t="shared" si="1"/>
        <v>#N/A</v>
      </c>
      <c r="J64" s="1"/>
    </row>
    <row r="65" spans="1:10" ht="13.5">
      <c r="A65" s="7">
        <v>59</v>
      </c>
      <c r="B65" s="1"/>
      <c r="C65" s="1"/>
      <c r="D65" s="1"/>
      <c r="E65" s="1"/>
      <c r="F65" s="1"/>
      <c r="G65" s="1"/>
      <c r="H65" s="1"/>
      <c r="I65" s="35" t="e">
        <f t="shared" si="1"/>
        <v>#N/A</v>
      </c>
      <c r="J65" s="1"/>
    </row>
    <row r="66" spans="1:10" ht="13.5">
      <c r="A66" s="7">
        <v>60</v>
      </c>
      <c r="B66" s="1"/>
      <c r="C66" s="1"/>
      <c r="D66" s="1"/>
      <c r="E66" s="1"/>
      <c r="F66" s="1"/>
      <c r="G66" s="1"/>
      <c r="H66" s="1"/>
      <c r="I66" s="35" t="e">
        <f t="shared" si="1"/>
        <v>#N/A</v>
      </c>
      <c r="J66" s="1"/>
    </row>
    <row r="67" spans="1:10" ht="13.5">
      <c r="A67" s="7">
        <v>61</v>
      </c>
      <c r="B67" s="1"/>
      <c r="C67" s="1"/>
      <c r="D67" s="1"/>
      <c r="E67" s="1"/>
      <c r="F67" s="1"/>
      <c r="G67" s="1"/>
      <c r="H67" s="1"/>
      <c r="I67" s="35" t="e">
        <f t="shared" si="1"/>
        <v>#N/A</v>
      </c>
      <c r="J67" s="1"/>
    </row>
    <row r="68" spans="1:10" ht="13.5">
      <c r="A68" s="7">
        <v>62</v>
      </c>
      <c r="B68" s="1"/>
      <c r="C68" s="1"/>
      <c r="D68" s="1"/>
      <c r="E68" s="1"/>
      <c r="F68" s="1"/>
      <c r="G68" s="1"/>
      <c r="H68" s="1"/>
      <c r="I68" s="35" t="e">
        <f t="shared" si="1"/>
        <v>#N/A</v>
      </c>
      <c r="J68" s="1"/>
    </row>
    <row r="69" spans="1:10" ht="13.5">
      <c r="A69" s="7">
        <v>63</v>
      </c>
      <c r="B69" s="1"/>
      <c r="C69" s="1"/>
      <c r="D69" s="1"/>
      <c r="E69" s="1"/>
      <c r="F69" s="1"/>
      <c r="G69" s="1"/>
      <c r="H69" s="1"/>
      <c r="I69" s="35" t="e">
        <f aca="true" t="shared" si="2" ref="I69:I81">VLOOKUP(H69,$M$6:$N$30,2)</f>
        <v>#N/A</v>
      </c>
      <c r="J69" s="1"/>
    </row>
    <row r="70" spans="1:10" ht="13.5">
      <c r="A70" s="7">
        <v>64</v>
      </c>
      <c r="B70" s="1"/>
      <c r="C70" s="1"/>
      <c r="D70" s="1"/>
      <c r="E70" s="1"/>
      <c r="F70" s="1"/>
      <c r="G70" s="1"/>
      <c r="H70" s="1"/>
      <c r="I70" s="35" t="e">
        <f t="shared" si="2"/>
        <v>#N/A</v>
      </c>
      <c r="J70" s="1"/>
    </row>
    <row r="71" spans="1:10" ht="13.5">
      <c r="A71" s="7">
        <v>65</v>
      </c>
      <c r="B71" s="1"/>
      <c r="C71" s="1"/>
      <c r="D71" s="1"/>
      <c r="E71" s="1"/>
      <c r="F71" s="1"/>
      <c r="G71" s="1"/>
      <c r="H71" s="1"/>
      <c r="I71" s="35" t="e">
        <f t="shared" si="2"/>
        <v>#N/A</v>
      </c>
      <c r="J71" s="1"/>
    </row>
    <row r="72" spans="1:10" ht="13.5">
      <c r="A72" s="7">
        <v>66</v>
      </c>
      <c r="B72" s="1"/>
      <c r="C72" s="1"/>
      <c r="D72" s="1"/>
      <c r="E72" s="1"/>
      <c r="F72" s="1"/>
      <c r="G72" s="1"/>
      <c r="H72" s="1"/>
      <c r="I72" s="35" t="e">
        <f t="shared" si="2"/>
        <v>#N/A</v>
      </c>
      <c r="J72" s="1"/>
    </row>
    <row r="73" spans="1:10" ht="13.5">
      <c r="A73" s="7">
        <v>67</v>
      </c>
      <c r="B73" s="1"/>
      <c r="C73" s="1"/>
      <c r="D73" s="1"/>
      <c r="E73" s="1"/>
      <c r="F73" s="1"/>
      <c r="G73" s="1"/>
      <c r="H73" s="1"/>
      <c r="I73" s="35" t="e">
        <f t="shared" si="2"/>
        <v>#N/A</v>
      </c>
      <c r="J73" s="1"/>
    </row>
    <row r="74" spans="1:10" ht="13.5">
      <c r="A74" s="7">
        <v>68</v>
      </c>
      <c r="B74" s="1"/>
      <c r="C74" s="1"/>
      <c r="D74" s="1"/>
      <c r="E74" s="1"/>
      <c r="F74" s="1"/>
      <c r="G74" s="1"/>
      <c r="H74" s="1"/>
      <c r="I74" s="35" t="e">
        <f t="shared" si="2"/>
        <v>#N/A</v>
      </c>
      <c r="J74" s="1"/>
    </row>
    <row r="75" spans="1:10" ht="13.5">
      <c r="A75" s="7">
        <v>69</v>
      </c>
      <c r="B75" s="1"/>
      <c r="C75" s="1"/>
      <c r="D75" s="1"/>
      <c r="E75" s="1"/>
      <c r="F75" s="1"/>
      <c r="G75" s="1"/>
      <c r="H75" s="1"/>
      <c r="I75" s="35" t="e">
        <f t="shared" si="2"/>
        <v>#N/A</v>
      </c>
      <c r="J75" s="1"/>
    </row>
    <row r="76" spans="1:10" ht="13.5">
      <c r="A76" s="7">
        <v>70</v>
      </c>
      <c r="B76" s="1"/>
      <c r="C76" s="1"/>
      <c r="D76" s="1"/>
      <c r="E76" s="1"/>
      <c r="F76" s="1"/>
      <c r="G76" s="1"/>
      <c r="H76" s="1"/>
      <c r="I76" s="35" t="e">
        <f t="shared" si="2"/>
        <v>#N/A</v>
      </c>
      <c r="J76" s="1"/>
    </row>
    <row r="77" spans="1:10" ht="13.5">
      <c r="A77" s="7">
        <v>71</v>
      </c>
      <c r="B77" s="1"/>
      <c r="C77" s="1"/>
      <c r="D77" s="1"/>
      <c r="E77" s="1"/>
      <c r="F77" s="1"/>
      <c r="G77" s="1"/>
      <c r="H77" s="1"/>
      <c r="I77" s="35" t="e">
        <f t="shared" si="2"/>
        <v>#N/A</v>
      </c>
      <c r="J77" s="1"/>
    </row>
    <row r="78" spans="1:10" ht="13.5">
      <c r="A78" s="7">
        <v>72</v>
      </c>
      <c r="B78" s="1"/>
      <c r="C78" s="1"/>
      <c r="D78" s="1"/>
      <c r="E78" s="1"/>
      <c r="F78" s="1"/>
      <c r="G78" s="1"/>
      <c r="H78" s="1"/>
      <c r="I78" s="35" t="e">
        <f t="shared" si="2"/>
        <v>#N/A</v>
      </c>
      <c r="J78" s="1"/>
    </row>
    <row r="79" spans="1:10" ht="13.5">
      <c r="A79" s="7">
        <v>73</v>
      </c>
      <c r="B79" s="1"/>
      <c r="C79" s="1"/>
      <c r="D79" s="1"/>
      <c r="E79" s="1"/>
      <c r="F79" s="1"/>
      <c r="G79" s="1"/>
      <c r="H79" s="1"/>
      <c r="I79" s="35" t="e">
        <f t="shared" si="2"/>
        <v>#N/A</v>
      </c>
      <c r="J79" s="1"/>
    </row>
    <row r="80" spans="1:10" ht="13.5">
      <c r="A80" s="7">
        <v>74</v>
      </c>
      <c r="B80" s="1"/>
      <c r="C80" s="1"/>
      <c r="D80" s="1"/>
      <c r="E80" s="1"/>
      <c r="F80" s="1"/>
      <c r="G80" s="1"/>
      <c r="H80" s="1"/>
      <c r="I80" s="35" t="e">
        <f t="shared" si="2"/>
        <v>#N/A</v>
      </c>
      <c r="J80" s="1"/>
    </row>
    <row r="81" spans="1:10" ht="13.5">
      <c r="A81" s="7">
        <v>75</v>
      </c>
      <c r="B81" s="1"/>
      <c r="C81" s="1"/>
      <c r="D81" s="1"/>
      <c r="E81" s="1"/>
      <c r="F81" s="1"/>
      <c r="G81" s="1"/>
      <c r="H81" s="1"/>
      <c r="I81" s="35" t="e">
        <f t="shared" si="2"/>
        <v>#N/A</v>
      </c>
      <c r="J81" s="1"/>
    </row>
  </sheetData>
  <sheetProtection password="D1C8" sheet="1"/>
  <mergeCells count="17">
    <mergeCell ref="R3:S22"/>
    <mergeCell ref="P11:P13"/>
    <mergeCell ref="P15:P16"/>
    <mergeCell ref="P22:P24"/>
    <mergeCell ref="P26:P27"/>
    <mergeCell ref="A2:A6"/>
    <mergeCell ref="B2:B3"/>
    <mergeCell ref="C2:C3"/>
    <mergeCell ref="D2:D3"/>
    <mergeCell ref="L6:L16"/>
    <mergeCell ref="L17:L27"/>
    <mergeCell ref="G2:G3"/>
    <mergeCell ref="B4:J4"/>
    <mergeCell ref="H2:J2"/>
    <mergeCell ref="H3:I3"/>
    <mergeCell ref="E2:E3"/>
    <mergeCell ref="F2:F3"/>
  </mergeCells>
  <printOptions horizontalCentered="1"/>
  <pageMargins left="0.4724409448818898" right="0.4330708661417323" top="0.6299212598425197" bottom="0.2755905511811024" header="0.3937007874015748" footer="0.2755905511811024"/>
  <pageSetup horizontalDpi="600" verticalDpi="600" orientation="portrait" paperSize="9" scale="74" r:id="rId2"/>
  <headerFooter alignWithMargins="0">
    <oddHeader>&amp;C&amp;16尼崎市陸上競技対抗選手権大会　個人種目申込み一覧表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tabSelected="1" view="pageBreakPreview" zoomScaleSheetLayoutView="100" zoomScalePageLayoutView="0" workbookViewId="0" topLeftCell="A1">
      <selection activeCell="T12" sqref="T12"/>
    </sheetView>
  </sheetViews>
  <sheetFormatPr defaultColWidth="9.00390625" defaultRowHeight="13.5"/>
  <cols>
    <col min="1" max="4" width="6.25390625" style="67" customWidth="1"/>
    <col min="5" max="27" width="6.25390625" style="66" customWidth="1"/>
    <col min="28" max="16384" width="9.00390625" style="66" customWidth="1"/>
  </cols>
  <sheetData>
    <row r="1" spans="1:7" ht="16.5" customHeight="1">
      <c r="A1" s="72" t="s">
        <v>78</v>
      </c>
      <c r="C1" s="74"/>
      <c r="D1" s="74"/>
      <c r="E1" s="75"/>
      <c r="F1" s="75"/>
      <c r="G1" s="75"/>
    </row>
    <row r="2" spans="1:16" ht="16.5" customHeight="1" thickBot="1">
      <c r="A2" s="70" t="s">
        <v>123</v>
      </c>
      <c r="B2" s="77" t="s">
        <v>128</v>
      </c>
      <c r="C2" s="71"/>
      <c r="D2" s="192" t="s">
        <v>124</v>
      </c>
      <c r="E2" s="192"/>
      <c r="F2" s="192"/>
      <c r="G2" s="192"/>
      <c r="H2" s="192"/>
      <c r="I2" s="192"/>
      <c r="J2" s="192"/>
      <c r="K2" s="192"/>
      <c r="L2" s="192"/>
      <c r="M2" s="67"/>
      <c r="N2" s="67"/>
      <c r="O2" s="68" t="s">
        <v>31</v>
      </c>
      <c r="P2" s="67"/>
    </row>
    <row r="3" spans="1:19" ht="16.5" customHeight="1">
      <c r="A3" s="70" t="s">
        <v>123</v>
      </c>
      <c r="B3" s="73" t="s">
        <v>17</v>
      </c>
      <c r="C3" s="73"/>
      <c r="D3" s="192" t="s">
        <v>126</v>
      </c>
      <c r="E3" s="192"/>
      <c r="F3" s="192"/>
      <c r="G3" s="192"/>
      <c r="H3" s="192"/>
      <c r="I3" s="192"/>
      <c r="J3" s="192"/>
      <c r="K3" s="192"/>
      <c r="L3" s="193"/>
      <c r="M3" s="209" t="s">
        <v>128</v>
      </c>
      <c r="N3" s="210"/>
      <c r="O3" s="210" t="s">
        <v>17</v>
      </c>
      <c r="P3" s="210"/>
      <c r="Q3" s="210"/>
      <c r="R3" s="210" t="s">
        <v>20</v>
      </c>
      <c r="S3" s="211"/>
    </row>
    <row r="4" spans="1:19" ht="16.5" customHeight="1" thickBot="1">
      <c r="A4" s="70"/>
      <c r="B4" s="69"/>
      <c r="D4" s="192" t="s">
        <v>127</v>
      </c>
      <c r="E4" s="192"/>
      <c r="F4" s="192"/>
      <c r="G4" s="192"/>
      <c r="H4" s="192"/>
      <c r="I4" s="192"/>
      <c r="J4" s="192"/>
      <c r="K4" s="192"/>
      <c r="L4" s="193"/>
      <c r="M4" s="218">
        <v>1</v>
      </c>
      <c r="N4" s="219"/>
      <c r="O4" s="220" t="s">
        <v>135</v>
      </c>
      <c r="P4" s="221"/>
      <c r="Q4" s="219"/>
      <c r="R4" s="220">
        <v>4321</v>
      </c>
      <c r="S4" s="222"/>
    </row>
    <row r="5" spans="1:19" ht="16.5" customHeight="1" thickBot="1">
      <c r="A5" s="70" t="s">
        <v>123</v>
      </c>
      <c r="B5" s="73" t="s">
        <v>20</v>
      </c>
      <c r="C5" s="73"/>
      <c r="D5" s="192" t="s">
        <v>80</v>
      </c>
      <c r="E5" s="192"/>
      <c r="F5" s="192"/>
      <c r="G5" s="192"/>
      <c r="H5" s="192"/>
      <c r="I5" s="192"/>
      <c r="J5" s="192"/>
      <c r="K5" s="192"/>
      <c r="L5" s="193"/>
      <c r="M5" s="78" t="s">
        <v>134</v>
      </c>
      <c r="N5" s="196" t="s">
        <v>16</v>
      </c>
      <c r="O5" s="196"/>
      <c r="P5" s="196"/>
      <c r="Q5" s="79" t="s">
        <v>18</v>
      </c>
      <c r="R5" s="196" t="s">
        <v>23</v>
      </c>
      <c r="S5" s="197"/>
    </row>
    <row r="6" spans="1:19" ht="16.5" customHeight="1">
      <c r="A6" s="70"/>
      <c r="B6" s="69"/>
      <c r="D6" s="194" t="s">
        <v>122</v>
      </c>
      <c r="E6" s="194"/>
      <c r="F6" s="194"/>
      <c r="G6" s="194"/>
      <c r="H6" s="194"/>
      <c r="I6" s="194"/>
      <c r="J6" s="194"/>
      <c r="K6" s="194"/>
      <c r="L6" s="195"/>
      <c r="M6" s="80">
        <v>12</v>
      </c>
      <c r="N6" s="215" t="s">
        <v>138</v>
      </c>
      <c r="O6" s="215"/>
      <c r="P6" s="215"/>
      <c r="Q6" s="81">
        <v>2</v>
      </c>
      <c r="R6" s="216" t="s">
        <v>144</v>
      </c>
      <c r="S6" s="217"/>
    </row>
    <row r="7" spans="1:19" ht="16.5" customHeight="1">
      <c r="A7" s="70"/>
      <c r="B7" s="69"/>
      <c r="D7" s="192" t="s">
        <v>125</v>
      </c>
      <c r="E7" s="192"/>
      <c r="F7" s="192"/>
      <c r="G7" s="192"/>
      <c r="H7" s="192"/>
      <c r="I7" s="192"/>
      <c r="J7" s="192"/>
      <c r="K7" s="192"/>
      <c r="L7" s="193"/>
      <c r="M7" s="82">
        <v>321</v>
      </c>
      <c r="N7" s="212" t="s">
        <v>139</v>
      </c>
      <c r="O7" s="212"/>
      <c r="P7" s="212"/>
      <c r="Q7" s="83">
        <v>3</v>
      </c>
      <c r="R7" s="213" t="s">
        <v>144</v>
      </c>
      <c r="S7" s="214"/>
    </row>
    <row r="8" spans="1:19" ht="16.5" customHeight="1">
      <c r="A8" s="70" t="s">
        <v>123</v>
      </c>
      <c r="B8" s="77" t="s">
        <v>133</v>
      </c>
      <c r="C8" s="71"/>
      <c r="D8" s="192" t="s">
        <v>81</v>
      </c>
      <c r="E8" s="192"/>
      <c r="F8" s="192"/>
      <c r="G8" s="192"/>
      <c r="H8" s="192"/>
      <c r="I8" s="192"/>
      <c r="J8" s="192"/>
      <c r="K8" s="192"/>
      <c r="L8" s="193"/>
      <c r="M8" s="82">
        <v>6235</v>
      </c>
      <c r="N8" s="212" t="s">
        <v>140</v>
      </c>
      <c r="O8" s="212"/>
      <c r="P8" s="212"/>
      <c r="Q8" s="83">
        <v>1</v>
      </c>
      <c r="R8" s="213" t="s">
        <v>144</v>
      </c>
      <c r="S8" s="214"/>
    </row>
    <row r="9" spans="1:19" ht="16.5" customHeight="1">
      <c r="A9" s="70"/>
      <c r="B9" s="69"/>
      <c r="D9" s="192" t="s">
        <v>129</v>
      </c>
      <c r="E9" s="192"/>
      <c r="F9" s="192"/>
      <c r="G9" s="192"/>
      <c r="H9" s="192"/>
      <c r="I9" s="192"/>
      <c r="J9" s="192"/>
      <c r="K9" s="192"/>
      <c r="L9" s="193"/>
      <c r="M9" s="82" t="s">
        <v>136</v>
      </c>
      <c r="N9" s="212" t="s">
        <v>141</v>
      </c>
      <c r="O9" s="212"/>
      <c r="P9" s="212"/>
      <c r="Q9" s="83">
        <v>3</v>
      </c>
      <c r="R9" s="213" t="s">
        <v>146</v>
      </c>
      <c r="S9" s="214"/>
    </row>
    <row r="10" spans="1:19" ht="16.5" customHeight="1">
      <c r="A10" s="70" t="s">
        <v>79</v>
      </c>
      <c r="B10" s="73" t="s">
        <v>16</v>
      </c>
      <c r="C10" s="73"/>
      <c r="D10" s="192" t="s">
        <v>132</v>
      </c>
      <c r="E10" s="192"/>
      <c r="F10" s="192"/>
      <c r="G10" s="192"/>
      <c r="H10" s="192"/>
      <c r="I10" s="192"/>
      <c r="J10" s="192"/>
      <c r="K10" s="192"/>
      <c r="L10" s="193"/>
      <c r="M10" s="82" t="s">
        <v>56</v>
      </c>
      <c r="N10" s="212" t="s">
        <v>142</v>
      </c>
      <c r="O10" s="212"/>
      <c r="P10" s="212"/>
      <c r="Q10" s="83">
        <v>2</v>
      </c>
      <c r="R10" s="213" t="s">
        <v>147</v>
      </c>
      <c r="S10" s="214"/>
    </row>
    <row r="11" spans="1:19" ht="16.5" customHeight="1" thickBot="1">
      <c r="A11" s="70" t="s">
        <v>123</v>
      </c>
      <c r="B11" s="77" t="s">
        <v>18</v>
      </c>
      <c r="C11" s="71"/>
      <c r="D11" s="192" t="s">
        <v>148</v>
      </c>
      <c r="E11" s="192"/>
      <c r="F11" s="192"/>
      <c r="G11" s="192"/>
      <c r="H11" s="192"/>
      <c r="I11" s="192"/>
      <c r="J11" s="192"/>
      <c r="K11" s="192"/>
      <c r="L11" s="193"/>
      <c r="M11" s="84" t="s">
        <v>137</v>
      </c>
      <c r="N11" s="206" t="s">
        <v>143</v>
      </c>
      <c r="O11" s="206"/>
      <c r="P11" s="206"/>
      <c r="Q11" s="85" t="s">
        <v>82</v>
      </c>
      <c r="R11" s="207" t="s">
        <v>145</v>
      </c>
      <c r="S11" s="208"/>
    </row>
    <row r="12" spans="1:13" ht="16.5" customHeight="1">
      <c r="A12" s="70" t="s">
        <v>123</v>
      </c>
      <c r="B12" s="77" t="s">
        <v>23</v>
      </c>
      <c r="C12" s="71"/>
      <c r="D12" s="192" t="s">
        <v>130</v>
      </c>
      <c r="E12" s="192"/>
      <c r="F12" s="192"/>
      <c r="G12" s="192"/>
      <c r="H12" s="192"/>
      <c r="I12" s="192"/>
      <c r="J12" s="192"/>
      <c r="K12" s="192"/>
      <c r="L12" s="192"/>
      <c r="M12" s="75"/>
    </row>
    <row r="13" spans="1:13" ht="16.5" customHeight="1">
      <c r="A13" s="70"/>
      <c r="B13" s="69" t="s">
        <v>131</v>
      </c>
      <c r="D13" s="76"/>
      <c r="E13" s="76"/>
      <c r="F13" s="76"/>
      <c r="G13" s="76"/>
      <c r="H13" s="76"/>
      <c r="I13" s="76"/>
      <c r="J13" s="76"/>
      <c r="K13" s="76"/>
      <c r="L13" s="76"/>
      <c r="M13" s="75"/>
    </row>
    <row r="14" spans="3:13" ht="13.5">
      <c r="C14" s="76"/>
      <c r="D14" s="76"/>
      <c r="E14" s="76"/>
      <c r="F14" s="76"/>
      <c r="G14" s="75"/>
      <c r="H14" s="75"/>
      <c r="I14" s="75"/>
      <c r="J14" s="75"/>
      <c r="K14" s="75"/>
      <c r="L14" s="75"/>
      <c r="M14" s="75"/>
    </row>
    <row r="15" ht="26.25" customHeight="1" thickBot="1"/>
    <row r="16" spans="2:17" ht="26.25" customHeight="1">
      <c r="B16" s="209" t="s">
        <v>128</v>
      </c>
      <c r="C16" s="210"/>
      <c r="D16" s="210" t="s">
        <v>17</v>
      </c>
      <c r="E16" s="210"/>
      <c r="F16" s="210"/>
      <c r="G16" s="210" t="s">
        <v>20</v>
      </c>
      <c r="H16" s="211"/>
      <c r="K16" s="209" t="s">
        <v>128</v>
      </c>
      <c r="L16" s="210"/>
      <c r="M16" s="210" t="s">
        <v>17</v>
      </c>
      <c r="N16" s="210"/>
      <c r="O16" s="210"/>
      <c r="P16" s="210" t="s">
        <v>20</v>
      </c>
      <c r="Q16" s="211"/>
    </row>
    <row r="17" spans="1:17" ht="26.25" customHeight="1" thickBot="1">
      <c r="A17" s="66"/>
      <c r="B17" s="201"/>
      <c r="C17" s="202"/>
      <c r="D17" s="203"/>
      <c r="E17" s="204"/>
      <c r="F17" s="202"/>
      <c r="G17" s="203"/>
      <c r="H17" s="205"/>
      <c r="K17" s="201"/>
      <c r="L17" s="202"/>
      <c r="M17" s="203"/>
      <c r="N17" s="204"/>
      <c r="O17" s="202"/>
      <c r="P17" s="203"/>
      <c r="Q17" s="205"/>
    </row>
    <row r="18" spans="1:17" ht="26.25" customHeight="1" thickBot="1">
      <c r="A18" s="66"/>
      <c r="B18" s="78" t="s">
        <v>134</v>
      </c>
      <c r="C18" s="196" t="s">
        <v>16</v>
      </c>
      <c r="D18" s="196"/>
      <c r="E18" s="196"/>
      <c r="F18" s="79" t="s">
        <v>18</v>
      </c>
      <c r="G18" s="196" t="s">
        <v>23</v>
      </c>
      <c r="H18" s="197"/>
      <c r="K18" s="78" t="s">
        <v>134</v>
      </c>
      <c r="L18" s="196" t="s">
        <v>16</v>
      </c>
      <c r="M18" s="196"/>
      <c r="N18" s="196"/>
      <c r="O18" s="79" t="s">
        <v>18</v>
      </c>
      <c r="P18" s="196" t="s">
        <v>23</v>
      </c>
      <c r="Q18" s="197"/>
    </row>
    <row r="19" spans="1:17" ht="26.25" customHeight="1">
      <c r="A19" s="66"/>
      <c r="B19" s="86"/>
      <c r="C19" s="198"/>
      <c r="D19" s="198"/>
      <c r="E19" s="198"/>
      <c r="F19" s="87"/>
      <c r="G19" s="199"/>
      <c r="H19" s="200"/>
      <c r="K19" s="86"/>
      <c r="L19" s="198"/>
      <c r="M19" s="198"/>
      <c r="N19" s="198"/>
      <c r="O19" s="87"/>
      <c r="P19" s="199"/>
      <c r="Q19" s="200"/>
    </row>
    <row r="20" spans="1:17" ht="26.25" customHeight="1">
      <c r="A20" s="66"/>
      <c r="B20" s="88"/>
      <c r="C20" s="189"/>
      <c r="D20" s="189"/>
      <c r="E20" s="189"/>
      <c r="F20" s="89"/>
      <c r="G20" s="190"/>
      <c r="H20" s="191"/>
      <c r="K20" s="88"/>
      <c r="L20" s="189"/>
      <c r="M20" s="189"/>
      <c r="N20" s="189"/>
      <c r="O20" s="89"/>
      <c r="P20" s="190"/>
      <c r="Q20" s="191"/>
    </row>
    <row r="21" spans="1:17" ht="26.25" customHeight="1">
      <c r="A21" s="66"/>
      <c r="B21" s="88"/>
      <c r="C21" s="189"/>
      <c r="D21" s="189"/>
      <c r="E21" s="189"/>
      <c r="F21" s="89"/>
      <c r="G21" s="190"/>
      <c r="H21" s="191"/>
      <c r="K21" s="88"/>
      <c r="L21" s="189"/>
      <c r="M21" s="189"/>
      <c r="N21" s="189"/>
      <c r="O21" s="89"/>
      <c r="P21" s="190"/>
      <c r="Q21" s="191"/>
    </row>
    <row r="22" spans="1:17" ht="26.25" customHeight="1">
      <c r="A22" s="66"/>
      <c r="B22" s="88"/>
      <c r="C22" s="189"/>
      <c r="D22" s="189"/>
      <c r="E22" s="189"/>
      <c r="F22" s="89"/>
      <c r="G22" s="190"/>
      <c r="H22" s="191"/>
      <c r="K22" s="88"/>
      <c r="L22" s="189"/>
      <c r="M22" s="189"/>
      <c r="N22" s="189"/>
      <c r="O22" s="89"/>
      <c r="P22" s="190"/>
      <c r="Q22" s="191"/>
    </row>
    <row r="23" spans="1:17" ht="26.25" customHeight="1">
      <c r="A23" s="66"/>
      <c r="B23" s="88"/>
      <c r="C23" s="189"/>
      <c r="D23" s="189"/>
      <c r="E23" s="189"/>
      <c r="F23" s="89"/>
      <c r="G23" s="190"/>
      <c r="H23" s="191"/>
      <c r="K23" s="88"/>
      <c r="L23" s="189"/>
      <c r="M23" s="189"/>
      <c r="N23" s="189"/>
      <c r="O23" s="89"/>
      <c r="P23" s="190"/>
      <c r="Q23" s="191"/>
    </row>
    <row r="24" spans="2:17" ht="26.25" customHeight="1" thickBot="1">
      <c r="B24" s="90"/>
      <c r="C24" s="186"/>
      <c r="D24" s="186"/>
      <c r="E24" s="186"/>
      <c r="F24" s="91"/>
      <c r="G24" s="187"/>
      <c r="H24" s="188"/>
      <c r="K24" s="90"/>
      <c r="L24" s="186"/>
      <c r="M24" s="186"/>
      <c r="N24" s="186"/>
      <c r="O24" s="91"/>
      <c r="P24" s="187"/>
      <c r="Q24" s="188"/>
    </row>
    <row r="25" ht="26.25" customHeight="1" thickBot="1"/>
    <row r="26" spans="2:17" ht="26.25" customHeight="1">
      <c r="B26" s="209" t="s">
        <v>128</v>
      </c>
      <c r="C26" s="210"/>
      <c r="D26" s="210" t="s">
        <v>17</v>
      </c>
      <c r="E26" s="210"/>
      <c r="F26" s="210"/>
      <c r="G26" s="210" t="s">
        <v>20</v>
      </c>
      <c r="H26" s="211"/>
      <c r="K26" s="209" t="s">
        <v>128</v>
      </c>
      <c r="L26" s="210"/>
      <c r="M26" s="210" t="s">
        <v>17</v>
      </c>
      <c r="N26" s="210"/>
      <c r="O26" s="210"/>
      <c r="P26" s="210" t="s">
        <v>20</v>
      </c>
      <c r="Q26" s="211"/>
    </row>
    <row r="27" spans="1:17" ht="26.25" customHeight="1" thickBot="1">
      <c r="A27" s="66"/>
      <c r="B27" s="201"/>
      <c r="C27" s="202"/>
      <c r="D27" s="203"/>
      <c r="E27" s="204"/>
      <c r="F27" s="202"/>
      <c r="G27" s="203"/>
      <c r="H27" s="205"/>
      <c r="K27" s="201"/>
      <c r="L27" s="202"/>
      <c r="M27" s="203"/>
      <c r="N27" s="204"/>
      <c r="O27" s="202"/>
      <c r="P27" s="203"/>
      <c r="Q27" s="205"/>
    </row>
    <row r="28" spans="1:17" ht="26.25" customHeight="1" thickBot="1">
      <c r="A28" s="66"/>
      <c r="B28" s="78" t="s">
        <v>134</v>
      </c>
      <c r="C28" s="196" t="s">
        <v>16</v>
      </c>
      <c r="D28" s="196"/>
      <c r="E28" s="196"/>
      <c r="F28" s="79" t="s">
        <v>18</v>
      </c>
      <c r="G28" s="196" t="s">
        <v>23</v>
      </c>
      <c r="H28" s="197"/>
      <c r="K28" s="78" t="s">
        <v>134</v>
      </c>
      <c r="L28" s="196" t="s">
        <v>16</v>
      </c>
      <c r="M28" s="196"/>
      <c r="N28" s="196"/>
      <c r="O28" s="79" t="s">
        <v>18</v>
      </c>
      <c r="P28" s="196" t="s">
        <v>23</v>
      </c>
      <c r="Q28" s="197"/>
    </row>
    <row r="29" spans="1:17" ht="26.25" customHeight="1">
      <c r="A29" s="66"/>
      <c r="B29" s="86"/>
      <c r="C29" s="198"/>
      <c r="D29" s="198"/>
      <c r="E29" s="198"/>
      <c r="F29" s="87"/>
      <c r="G29" s="199"/>
      <c r="H29" s="200"/>
      <c r="K29" s="86"/>
      <c r="L29" s="198"/>
      <c r="M29" s="198"/>
      <c r="N29" s="198"/>
      <c r="O29" s="87"/>
      <c r="P29" s="199"/>
      <c r="Q29" s="200"/>
    </row>
    <row r="30" spans="1:17" ht="26.25" customHeight="1">
      <c r="A30" s="66"/>
      <c r="B30" s="88"/>
      <c r="C30" s="189"/>
      <c r="D30" s="189"/>
      <c r="E30" s="189"/>
      <c r="F30" s="89"/>
      <c r="G30" s="190"/>
      <c r="H30" s="191"/>
      <c r="K30" s="88"/>
      <c r="L30" s="189"/>
      <c r="M30" s="189"/>
      <c r="N30" s="189"/>
      <c r="O30" s="89"/>
      <c r="P30" s="190"/>
      <c r="Q30" s="191"/>
    </row>
    <row r="31" spans="1:17" ht="26.25" customHeight="1">
      <c r="A31" s="66"/>
      <c r="B31" s="88"/>
      <c r="C31" s="189"/>
      <c r="D31" s="189"/>
      <c r="E31" s="189"/>
      <c r="F31" s="89"/>
      <c r="G31" s="190"/>
      <c r="H31" s="191"/>
      <c r="K31" s="88"/>
      <c r="L31" s="189"/>
      <c r="M31" s="189"/>
      <c r="N31" s="189"/>
      <c r="O31" s="89"/>
      <c r="P31" s="190"/>
      <c r="Q31" s="191"/>
    </row>
    <row r="32" spans="1:17" ht="26.25" customHeight="1">
      <c r="A32" s="66"/>
      <c r="B32" s="88"/>
      <c r="C32" s="189"/>
      <c r="D32" s="189"/>
      <c r="E32" s="189"/>
      <c r="F32" s="89"/>
      <c r="G32" s="190"/>
      <c r="H32" s="191"/>
      <c r="K32" s="88"/>
      <c r="L32" s="189"/>
      <c r="M32" s="189"/>
      <c r="N32" s="189"/>
      <c r="O32" s="89"/>
      <c r="P32" s="190"/>
      <c r="Q32" s="191"/>
    </row>
    <row r="33" spans="1:17" ht="26.25" customHeight="1">
      <c r="A33" s="66"/>
      <c r="B33" s="88"/>
      <c r="C33" s="189"/>
      <c r="D33" s="189"/>
      <c r="E33" s="189"/>
      <c r="F33" s="89"/>
      <c r="G33" s="190"/>
      <c r="H33" s="191"/>
      <c r="K33" s="88"/>
      <c r="L33" s="189"/>
      <c r="M33" s="189"/>
      <c r="N33" s="189"/>
      <c r="O33" s="89"/>
      <c r="P33" s="190"/>
      <c r="Q33" s="191"/>
    </row>
    <row r="34" spans="2:17" ht="26.25" customHeight="1" thickBot="1">
      <c r="B34" s="90"/>
      <c r="C34" s="186"/>
      <c r="D34" s="186"/>
      <c r="E34" s="186"/>
      <c r="F34" s="91"/>
      <c r="G34" s="187"/>
      <c r="H34" s="188"/>
      <c r="K34" s="90"/>
      <c r="L34" s="186"/>
      <c r="M34" s="186"/>
      <c r="N34" s="186"/>
      <c r="O34" s="91"/>
      <c r="P34" s="187"/>
      <c r="Q34" s="188"/>
    </row>
    <row r="35" ht="22.5" customHeight="1"/>
  </sheetData>
  <sheetProtection password="D1C8" sheet="1"/>
  <mergeCells count="111">
    <mergeCell ref="D10:L10"/>
    <mergeCell ref="C22:E22"/>
    <mergeCell ref="G22:H22"/>
    <mergeCell ref="C23:E23"/>
    <mergeCell ref="G23:H23"/>
    <mergeCell ref="C24:E24"/>
    <mergeCell ref="G24:H24"/>
    <mergeCell ref="B16:C16"/>
    <mergeCell ref="D16:F16"/>
    <mergeCell ref="G16:H16"/>
    <mergeCell ref="D8:L8"/>
    <mergeCell ref="D9:L9"/>
    <mergeCell ref="C21:E21"/>
    <mergeCell ref="G21:H21"/>
    <mergeCell ref="B17:C17"/>
    <mergeCell ref="D17:F17"/>
    <mergeCell ref="G17:H17"/>
    <mergeCell ref="C18:E18"/>
    <mergeCell ref="G18:H18"/>
    <mergeCell ref="C19:E19"/>
    <mergeCell ref="G19:H19"/>
    <mergeCell ref="C20:E20"/>
    <mergeCell ref="G20:H20"/>
    <mergeCell ref="K16:L16"/>
    <mergeCell ref="M16:O16"/>
    <mergeCell ref="P16:Q16"/>
    <mergeCell ref="K17:L17"/>
    <mergeCell ref="M17:O17"/>
    <mergeCell ref="P17:Q17"/>
    <mergeCell ref="L18:N18"/>
    <mergeCell ref="P18:Q18"/>
    <mergeCell ref="L19:N19"/>
    <mergeCell ref="P19:Q19"/>
    <mergeCell ref="L20:N20"/>
    <mergeCell ref="P20:Q20"/>
    <mergeCell ref="L21:N21"/>
    <mergeCell ref="P21:Q21"/>
    <mergeCell ref="L22:N22"/>
    <mergeCell ref="P22:Q22"/>
    <mergeCell ref="L23:N23"/>
    <mergeCell ref="P23:Q23"/>
    <mergeCell ref="L24:N24"/>
    <mergeCell ref="P24:Q24"/>
    <mergeCell ref="M3:N3"/>
    <mergeCell ref="O3:Q3"/>
    <mergeCell ref="R3:S3"/>
    <mergeCell ref="M4:N4"/>
    <mergeCell ref="O4:Q4"/>
    <mergeCell ref="R4:S4"/>
    <mergeCell ref="N5:P5"/>
    <mergeCell ref="R5:S5"/>
    <mergeCell ref="N6:P6"/>
    <mergeCell ref="R6:S6"/>
    <mergeCell ref="N7:P7"/>
    <mergeCell ref="R7:S7"/>
    <mergeCell ref="N8:P8"/>
    <mergeCell ref="R8:S8"/>
    <mergeCell ref="N9:P9"/>
    <mergeCell ref="R9:S9"/>
    <mergeCell ref="N10:P10"/>
    <mergeCell ref="R10:S10"/>
    <mergeCell ref="N11:P11"/>
    <mergeCell ref="R11:S11"/>
    <mergeCell ref="B26:C26"/>
    <mergeCell ref="D26:F26"/>
    <mergeCell ref="G26:H26"/>
    <mergeCell ref="K26:L26"/>
    <mergeCell ref="M26:O26"/>
    <mergeCell ref="P26:Q26"/>
    <mergeCell ref="D11:L11"/>
    <mergeCell ref="D12:L12"/>
    <mergeCell ref="B27:C27"/>
    <mergeCell ref="D27:F27"/>
    <mergeCell ref="G27:H27"/>
    <mergeCell ref="K27:L27"/>
    <mergeCell ref="M27:O27"/>
    <mergeCell ref="P27:Q27"/>
    <mergeCell ref="C28:E28"/>
    <mergeCell ref="G28:H28"/>
    <mergeCell ref="L28:N28"/>
    <mergeCell ref="P28:Q28"/>
    <mergeCell ref="C29:E29"/>
    <mergeCell ref="G29:H29"/>
    <mergeCell ref="L29:N29"/>
    <mergeCell ref="P29:Q29"/>
    <mergeCell ref="L33:N33"/>
    <mergeCell ref="P33:Q33"/>
    <mergeCell ref="C30:E30"/>
    <mergeCell ref="G30:H30"/>
    <mergeCell ref="L30:N30"/>
    <mergeCell ref="P30:Q30"/>
    <mergeCell ref="C31:E31"/>
    <mergeCell ref="G31:H31"/>
    <mergeCell ref="L31:N31"/>
    <mergeCell ref="P31:Q31"/>
    <mergeCell ref="D2:L2"/>
    <mergeCell ref="D3:L3"/>
    <mergeCell ref="D4:L4"/>
    <mergeCell ref="D5:L5"/>
    <mergeCell ref="D6:L6"/>
    <mergeCell ref="D7:L7"/>
    <mergeCell ref="C34:E34"/>
    <mergeCell ref="G34:H34"/>
    <mergeCell ref="L34:N34"/>
    <mergeCell ref="P34:Q34"/>
    <mergeCell ref="C32:E32"/>
    <mergeCell ref="G32:H32"/>
    <mergeCell ref="L32:N32"/>
    <mergeCell ref="P32:Q32"/>
    <mergeCell ref="C33:E33"/>
    <mergeCell ref="G33:H3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透</dc:creator>
  <cp:keywords/>
  <dc:description/>
  <cp:lastModifiedBy>y-sakata.com</cp:lastModifiedBy>
  <cp:lastPrinted>2021-09-02T04:38:08Z</cp:lastPrinted>
  <dcterms:created xsi:type="dcterms:W3CDTF">2008-04-12T07:26:50Z</dcterms:created>
  <dcterms:modified xsi:type="dcterms:W3CDTF">2021-09-02T12:24:17Z</dcterms:modified>
  <cp:category/>
  <cp:version/>
  <cp:contentType/>
  <cp:contentStatus/>
</cp:coreProperties>
</file>