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4010" windowWidth="20520" windowHeight="4070" activeTab="0"/>
  </bookViews>
  <sheets>
    <sheet name="入力説明" sheetId="1" r:id="rId1"/>
    <sheet name="入力シート" sheetId="2" r:id="rId2"/>
    <sheet name="個人申込書(印刷用)" sheetId="3" r:id="rId3"/>
  </sheets>
  <definedNames>
    <definedName name="data">'入力シート'!$A$7:$AX$26</definedName>
    <definedName name="_xlnm.Print_Area" localSheetId="2">'個人申込書(印刷用)'!$A$2:$L$32</definedName>
    <definedName name="_xlnm.Print_Area" localSheetId="1">'入力シート'!$A$1:$AX$26</definedName>
    <definedName name="_xlnm.Print_Titles" localSheetId="1">'入力シート'!$A:$G,'入力シート'!$1:$6</definedName>
  </definedNames>
  <calcPr fullCalcOnLoad="1"/>
</workbook>
</file>

<file path=xl/comments2.xml><?xml version="1.0" encoding="utf-8"?>
<comments xmlns="http://schemas.openxmlformats.org/spreadsheetml/2006/main">
  <authors>
    <author>yotuka</author>
  </authors>
  <commentList>
    <comment ref="D3" authorId="0">
      <text>
        <r>
          <rPr>
            <b/>
            <sz val="9"/>
            <rFont val="ＭＳ Ｐゴシック"/>
            <family val="3"/>
          </rPr>
          <t>所属:</t>
        </r>
        <r>
          <rPr>
            <sz val="9"/>
            <rFont val="ＭＳ Ｐゴシック"/>
            <family val="3"/>
          </rPr>
          <t xml:space="preserve">
陸連登録正式名称
高校は　○○高
大学は　○○大とする</t>
        </r>
      </text>
    </comment>
    <comment ref="I3" authorId="0">
      <text>
        <r>
          <rPr>
            <b/>
            <sz val="9"/>
            <rFont val="ＭＳ Ｐゴシック"/>
            <family val="3"/>
          </rPr>
          <t>所属ﾌﾘｶﾞﾅ:</t>
        </r>
        <r>
          <rPr>
            <sz val="9"/>
            <rFont val="ＭＳ Ｐゴシック"/>
            <family val="3"/>
          </rPr>
          <t xml:space="preserve">
所属に入力した名称の
ﾌﾘｶﾞﾅ</t>
        </r>
      </text>
    </comment>
    <comment ref="S3" authorId="0">
      <text>
        <r>
          <rPr>
            <b/>
            <sz val="9"/>
            <rFont val="ＭＳ Ｐゴシック"/>
            <family val="3"/>
          </rPr>
          <t>郵便番号:</t>
        </r>
        <r>
          <rPr>
            <sz val="9"/>
            <rFont val="ＭＳ Ｐゴシック"/>
            <family val="3"/>
          </rPr>
          <t xml:space="preserve">
***-****の形式
-(ﾊｲﾌﾝ)を入れる。</t>
        </r>
      </text>
    </comment>
  </commentList>
</comments>
</file>

<file path=xl/sharedStrings.xml><?xml version="1.0" encoding="utf-8"?>
<sst xmlns="http://schemas.openxmlformats.org/spreadsheetml/2006/main" count="311" uniqueCount="224">
  <si>
    <t>氏</t>
  </si>
  <si>
    <t>名</t>
  </si>
  <si>
    <t>身長</t>
  </si>
  <si>
    <t>体重</t>
  </si>
  <si>
    <t>生年月日</t>
  </si>
  <si>
    <t>月</t>
  </si>
  <si>
    <t>日</t>
  </si>
  <si>
    <t>西暦
年</t>
  </si>
  <si>
    <t>申込種目</t>
  </si>
  <si>
    <t>M1</t>
  </si>
  <si>
    <t>M2</t>
  </si>
  <si>
    <t>M3</t>
  </si>
  <si>
    <t>M4</t>
  </si>
  <si>
    <t>参加資格</t>
  </si>
  <si>
    <t>年齢</t>
  </si>
  <si>
    <t>学年</t>
  </si>
  <si>
    <t>西暦</t>
  </si>
  <si>
    <t>身長
cm</t>
  </si>
  <si>
    <t>体重
kg</t>
  </si>
  <si>
    <t>申込者</t>
  </si>
  <si>
    <t>都道府県陸協</t>
  </si>
  <si>
    <t>No</t>
  </si>
  <si>
    <t>北海道</t>
  </si>
  <si>
    <t>大会名</t>
  </si>
  <si>
    <t>年</t>
  </si>
  <si>
    <t>種目</t>
  </si>
  <si>
    <t>時</t>
  </si>
  <si>
    <t>分</t>
  </si>
  <si>
    <t>秒</t>
  </si>
  <si>
    <t>1/100</t>
  </si>
  <si>
    <t>出場資格記録</t>
  </si>
  <si>
    <t>自己最高記録</t>
  </si>
  <si>
    <t>電話番号
***-***-****</t>
  </si>
  <si>
    <t>携帯電話
***-****-****</t>
  </si>
  <si>
    <t>FAX番号
***-***-****</t>
  </si>
  <si>
    <t>住所
都道府県から入力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</si>
  <si>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</si>
  <si>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</si>
  <si>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</si>
  <si>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</si>
  <si>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</si>
  <si>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</si>
  <si>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</si>
  <si>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</si>
  <si>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</si>
  <si>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</si>
  <si>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</si>
  <si>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</si>
  <si>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</si>
  <si>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</si>
  <si>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</si>
  <si>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</si>
  <si>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</si>
  <si>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</si>
  <si>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</si>
  <si>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</si>
  <si>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</si>
  <si>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</si>
  <si>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</si>
  <si>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</si>
  <si>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</si>
  <si>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</si>
  <si>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</si>
  <si>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</si>
  <si>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</si>
  <si>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</si>
  <si>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</si>
  <si>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</si>
  <si>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</si>
  <si>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</si>
  <si>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</si>
  <si>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</si>
  <si>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</si>
  <si>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</si>
  <si>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</si>
  <si>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</si>
  <si>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</si>
  <si>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</si>
  <si>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</si>
  <si>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</si>
  <si>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京都</t>
  </si>
  <si>
    <t>大阪</t>
  </si>
  <si>
    <t>携帯電話</t>
  </si>
  <si>
    <t>所属チームに関する情報および参加申込選手に関する情報　２０名まで入力可</t>
  </si>
  <si>
    <t>申込先</t>
  </si>
  <si>
    <t>同封物</t>
  </si>
  <si>
    <t>所属団体名・申込責任者名・問合わせ用電話番号</t>
  </si>
  <si>
    <t>指定期間より以前には電子メールは送付しないでください</t>
  </si>
  <si>
    <t>申込先アドレス</t>
  </si>
  <si>
    <t>添付ファイル</t>
  </si>
  <si>
    <t>申込選手 自宅連絡先</t>
  </si>
  <si>
    <t>メール申込用ファイル入力および
郵送用個人申込書作成　説明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</si>
  <si>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</si>
  <si>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</si>
  <si>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</si>
  <si>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</si>
  <si>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</si>
  <si>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</si>
  <si>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</si>
  <si>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</si>
  <si>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</si>
  <si>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</t>
  </si>
  <si>
    <t>この欄は
リスト▼から選択してください</t>
  </si>
  <si>
    <t>メール本文</t>
  </si>
  <si>
    <t>添付ファイル忘れ等が例年あります。メール本文に連絡先を明記してください。</t>
  </si>
  <si>
    <t>②個人申込書(印刷用)シートで郵送用個人申込書を印刷</t>
  </si>
  <si>
    <t>①入力シートに必要事項をもれなく入力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</si>
  <si>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</si>
  <si>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</si>
  <si>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</si>
  <si>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</si>
  <si>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</si>
  <si>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</si>
  <si>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</si>
  <si>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</si>
  <si>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</si>
  <si>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</si>
  <si>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個人申込書欄外のNo欄に入力シートの選手Noを入力し、申込人数分を印刷</t>
  </si>
  <si>
    <t>〒650-8571</t>
  </si>
  <si>
    <t>神戸市中央区東川崎町1-5-7　神戸新聞社地域活動局内</t>
  </si>
  <si>
    <t>兵庫リレーカーニバル係</t>
  </si>
  <si>
    <t>電話078-362-7086</t>
  </si>
  <si>
    <t>添付ファイル名は所属名に変更してください。</t>
  </si>
  <si>
    <t>郵便振替払込　口座番号 　00940=2=137252
加入者名　　　兵庫リレーカーニバル実行委員会</t>
  </si>
  <si>
    <t>出場希望種目</t>
  </si>
  <si>
    <t>申込標準記録突破者</t>
  </si>
  <si>
    <t>出場希望大会名</t>
  </si>
  <si>
    <t>秒
ｍ</t>
  </si>
  <si>
    <t>1500m</t>
  </si>
  <si>
    <t>5000m</t>
  </si>
  <si>
    <t>10000m</t>
  </si>
  <si>
    <t>3000mSC</t>
  </si>
  <si>
    <t>参加資格記録</t>
  </si>
  <si>
    <t>大会名</t>
  </si>
  <si>
    <t>大会期日</t>
  </si>
  <si>
    <t>主な大会の成績</t>
  </si>
  <si>
    <t>所属・都道府県陸協</t>
  </si>
  <si>
    <t>陸協</t>
  </si>
  <si>
    <t>氏名</t>
  </si>
  <si>
    <t>フリガナ</t>
  </si>
  <si>
    <t>性別</t>
  </si>
  <si>
    <t>ﾌﾘｶﾞﾅ</t>
  </si>
  <si>
    <t>FAX</t>
  </si>
  <si>
    <t>TEL</t>
  </si>
  <si>
    <t>Eﾒｰﾙｱﾄﾞﾚｽ</t>
  </si>
  <si>
    <t>勤務先(学校）名</t>
  </si>
  <si>
    <t>勤務先(学校）住所</t>
  </si>
  <si>
    <t>最寄駅(※招待選手の交通費清算に利用)</t>
  </si>
  <si>
    <t>男</t>
  </si>
  <si>
    <t>女</t>
  </si>
  <si>
    <t>登録クラブ名※個人登録者は所属陸協名
(日本陸連登録団体名)</t>
  </si>
  <si>
    <t>登録クラブ名
（フリガナ）</t>
  </si>
  <si>
    <t>勤務先(学校)名</t>
  </si>
  <si>
    <t>勤務先(学校)
住所：都道府県から入力</t>
  </si>
  <si>
    <t>勤務先〒
***-****</t>
  </si>
  <si>
    <t>勤務先(学校)
（電話番号）</t>
  </si>
  <si>
    <t>勤務先(学校)
（FAX番号）</t>
  </si>
  <si>
    <t>付添人宿泊希望</t>
  </si>
  <si>
    <t>宿泊斡旋
希望</t>
  </si>
  <si>
    <t>付添人の
宿泊希望</t>
  </si>
  <si>
    <t>　　尚、取得した個人情報は大会の資格審査、プログラム編成及び作成、記録発表、その他競技運営及び陸上競技に必要な連絡等に利用します。</t>
  </si>
  <si>
    <t>0</t>
  </si>
  <si>
    <t>登録クラブ名
※個人登録者
は所属陸協名</t>
  </si>
  <si>
    <t>1/10
1/100
cm</t>
  </si>
  <si>
    <r>
      <t>氏</t>
    </r>
    <r>
      <rPr>
        <b/>
        <sz val="10"/>
        <color indexed="8"/>
        <rFont val="ＭＳ ゴシック"/>
        <family val="3"/>
      </rPr>
      <t>(ﾛｰﾏ字)</t>
    </r>
  </si>
  <si>
    <r>
      <t>名</t>
    </r>
    <r>
      <rPr>
        <b/>
        <sz val="10"/>
        <color indexed="8"/>
        <rFont val="ＭＳ ゴシック"/>
        <family val="3"/>
      </rPr>
      <t>(ﾛｰﾏ字)</t>
    </r>
  </si>
  <si>
    <r>
      <t>氏</t>
    </r>
    <r>
      <rPr>
        <b/>
        <sz val="10"/>
        <color indexed="8"/>
        <rFont val="ＭＳ ゴシック"/>
        <family val="3"/>
      </rPr>
      <t>(ﾌﾘｶﾞﾅ)</t>
    </r>
  </si>
  <si>
    <r>
      <t>名</t>
    </r>
    <r>
      <rPr>
        <b/>
        <sz val="10"/>
        <color indexed="8"/>
        <rFont val="ＭＳ ゴシック"/>
        <family val="3"/>
      </rPr>
      <t>(ﾌﾘｶﾞﾅ)</t>
    </r>
  </si>
  <si>
    <t>〒
***-****</t>
  </si>
  <si>
    <t>eﾒｰﾙｱﾄﾞﾚｽ
****@+++.++.++</t>
  </si>
  <si>
    <t>申込責任者
緊急連絡先
（携帯電話）</t>
  </si>
  <si>
    <t>選手宿泊斡旋</t>
  </si>
  <si>
    <t>人数</t>
  </si>
  <si>
    <t>OUT日</t>
  </si>
  <si>
    <t>IN
日</t>
  </si>
  <si>
    <t>要</t>
  </si>
  <si>
    <t>不要</t>
  </si>
  <si>
    <t>要
不要</t>
  </si>
  <si>
    <t>所属都道
府県陸協</t>
  </si>
  <si>
    <t>4/1
現在</t>
  </si>
  <si>
    <t>勤務先最寄駅
※招待選手の
交通費清算用</t>
  </si>
  <si>
    <t>男子1500m</t>
  </si>
  <si>
    <t>男子10000m</t>
  </si>
  <si>
    <t>男子10000mC</t>
  </si>
  <si>
    <t>女子1500m</t>
  </si>
  <si>
    <t>女子10000m</t>
  </si>
  <si>
    <t>女子10000mC</t>
  </si>
  <si>
    <t>女子3000mSC</t>
  </si>
  <si>
    <t>本人現住所</t>
  </si>
  <si>
    <t>※ 兵庫ﾘﾚｰｶｰﾆﾊﾞﾙ男女10000mで出場定員規定で出場不可となった場合、ｱｼｯｸｽﾁｬﾚﾝｼﾞ(男子10000m、女子5000m)に出場を希望する競技者は出場種目に10000mCと記載する。</t>
  </si>
  <si>
    <t>※ 主催者は、個人情報保護に関する法令を順守し、日本陸上競技連盟個人情報保護方針に基づき取扱います。</t>
  </si>
  <si>
    <t>relay@kobe-np.co.jp</t>
  </si>
  <si>
    <t>女子円盤投</t>
  </si>
  <si>
    <t>男子3000mSC</t>
  </si>
  <si>
    <t>円盤投</t>
  </si>
  <si>
    <t xml:space="preserve">○申込書(A4サイズの用紙にし、1種目・1枚作成)は下記の形式を変えずに、直接出場を希望する各大会事務局へご郵送ください。
○進学、就職により所属クラブが変わる場合は4月1日よりの予定クラブ名とし、確定後大会事務局に通知する。
○外国籍で日本陸連登録者は氏名にローマ字とフリガナをクラブ名には国名も記載する。
○兵庫リレーカーニバルの出場申し込みは兵庫陸協のホームページ(http://www.haaa.jp)から申し込み要項に従い、申し込むこと。
</t>
  </si>
  <si>
    <t>男子円盤投</t>
  </si>
  <si>
    <r>
      <rPr>
        <b/>
        <sz val="12"/>
        <color indexed="56"/>
        <rFont val="ＭＳ ゴシック"/>
        <family val="3"/>
      </rPr>
      <t>1.個人申込書</t>
    </r>
    <r>
      <rPr>
        <b/>
        <sz val="11"/>
        <color indexed="56"/>
        <rFont val="ＭＳ ゴシック"/>
        <family val="3"/>
      </rPr>
      <t xml:space="preserve">
</t>
    </r>
    <r>
      <rPr>
        <b/>
        <sz val="12"/>
        <color indexed="10"/>
        <rFont val="ＭＳ ゴシック"/>
        <family val="3"/>
      </rPr>
      <t>※振込完了後に郵送用個人申込書に
振込内容を記入後、個人申込書を郵送ください。</t>
    </r>
  </si>
  <si>
    <t>兵庫陸協承認競技者</t>
  </si>
  <si>
    <t>日本陸連招待競技者</t>
  </si>
  <si>
    <t>日本陸連招待競技者</t>
  </si>
  <si>
    <t>申込者カテゴリー（✔を記入）</t>
  </si>
  <si>
    <t>1種目につき　\3,000</t>
  </si>
  <si>
    <t>女子走幅跳</t>
  </si>
  <si>
    <t>女子走高跳</t>
  </si>
  <si>
    <t>3000m</t>
  </si>
  <si>
    <t>走高跳</t>
  </si>
  <si>
    <t>走幅跳</t>
  </si>
  <si>
    <t>2018日本グランプリシリーズ プレミア神戸大会</t>
  </si>
  <si>
    <t>ジャカルタ2018　アジア競技大会代表選手選考競技会</t>
  </si>
  <si>
    <t>第66回兵庫リレーカーニバル</t>
  </si>
  <si>
    <r>
      <t>③個人申込書を郵送　</t>
    </r>
    <r>
      <rPr>
        <sz val="20"/>
        <color indexed="10"/>
        <rFont val="ＭＳ Ｐゴシック"/>
        <family val="3"/>
      </rPr>
      <t>2018年3月23日(金)17:00必着</t>
    </r>
  </si>
  <si>
    <r>
      <t>④このファイルを電子メールの添付ファイルで送付する　</t>
    </r>
    <r>
      <rPr>
        <sz val="20"/>
        <color indexed="10"/>
        <rFont val="ＭＳ Ｐゴシック"/>
        <family val="3"/>
      </rPr>
      <t>2018年3月9日－3月23日(金)17:00必着</t>
    </r>
  </si>
  <si>
    <r>
      <t xml:space="preserve">⑤大会参加料(1種目\3,000)合計金額を大会要項記載の郵便振替口座に振り込む </t>
    </r>
    <r>
      <rPr>
        <sz val="20"/>
        <color indexed="10"/>
        <rFont val="ＭＳ Ｐゴシック"/>
        <family val="3"/>
      </rPr>
      <t>3月23日(金)迄</t>
    </r>
  </si>
  <si>
    <t>2018日本グランプリシリーズ プレミア神戸大会
ジャカルタ2018アジア競技大会代表選手選考競技会</t>
  </si>
  <si>
    <t>男子U20:10000m</t>
  </si>
  <si>
    <t>男子U20:3000mSC</t>
  </si>
  <si>
    <t>女子U20:3000mSC</t>
  </si>
  <si>
    <t>英字名の選手は
英字で入力</t>
  </si>
  <si>
    <t>※U20種目出場者は
U20:**を選択</t>
  </si>
  <si>
    <t>※GP10000mｴﾝﾄﾘｰ選手で人数制限の対象となった場合Asicsﾁｬﾚﾝｼﾞへ希望する選手は10000mC を選択</t>
  </si>
  <si>
    <r>
      <rPr>
        <sz val="9"/>
        <color indexed="8"/>
        <rFont val="ＭＳ Ｐゴシック"/>
        <family val="3"/>
      </rPr>
      <t>■</t>
    </r>
    <r>
      <rPr>
        <sz val="12"/>
        <color indexed="8"/>
        <rFont val="ＭＳ Ｐゴシック"/>
        <family val="3"/>
      </rPr>
      <t>参加料振込内容を下記へ記載すること(印刷後に手書で記載すること)</t>
    </r>
    <r>
      <rPr>
        <sz val="9"/>
        <color indexed="8"/>
        <rFont val="ＭＳ Ｐゴシック"/>
        <family val="3"/>
      </rPr>
      <t xml:space="preserve">
</t>
    </r>
    <r>
      <rPr>
        <sz val="9"/>
        <color indexed="8"/>
        <rFont val="ＭＳ ゴシック"/>
        <family val="3"/>
      </rPr>
      <t>振 　込 　名　 義：　　　　　　　　　　　　　　　　　　振込金額：￥
店名(都道府県名) ：　　　　　　　　　　　（　　　　　）振込期日：　2018年　　　月　　　日</t>
    </r>
  </si>
  <si>
    <t>※20181月1日以降の記録については、記録を証明する資料(主催者・陸協が発行するリザルト等)を必ず添付すること。</t>
  </si>
  <si>
    <t>２０１８　日本グランプリシリーズ　プレミア神戸大会　出場申込書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</si>
</sst>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ゴシック"/>
      <family val="3"/>
    </font>
    <font>
      <sz val="20"/>
      <color indexed="10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2"/>
      <color indexed="56"/>
      <name val="ＭＳ Ｐゴシック"/>
      <family val="3"/>
    </font>
    <font>
      <b/>
      <sz val="14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20"/>
      <color indexed="30"/>
      <name val="HG丸ｺﾞｼｯｸM-PRO"/>
      <family val="3"/>
    </font>
    <font>
      <sz val="16"/>
      <color indexed="8"/>
      <name val="ＭＳ ゴシック"/>
      <family val="3"/>
    </font>
    <font>
      <sz val="36"/>
      <color indexed="8"/>
      <name val="ＭＳ Ｐゴシック"/>
      <family val="3"/>
    </font>
    <font>
      <b/>
      <sz val="12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8"/>
      <color indexed="56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20"/>
      <color indexed="8"/>
      <name val="ＭＳ ゴシック"/>
      <family val="3"/>
    </font>
    <font>
      <b/>
      <sz val="12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6"/>
      <color indexed="9"/>
      <name val="ＭＳ Ｐゴシック"/>
      <family val="3"/>
    </font>
    <font>
      <sz val="18"/>
      <color indexed="9"/>
      <name val="ＭＳ Ｐゴシック"/>
      <family val="3"/>
    </font>
    <font>
      <sz val="22"/>
      <color indexed="8"/>
      <name val="ＭＳ Ｐゴシック"/>
      <family val="3"/>
    </font>
    <font>
      <sz val="9"/>
      <name val="Meiryo UI"/>
      <family val="3"/>
    </font>
    <font>
      <b/>
      <i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22"/>
      <color theme="1"/>
      <name val="Calibri"/>
      <family val="3"/>
    </font>
    <font>
      <sz val="8"/>
      <color theme="1"/>
      <name val="Calibri"/>
      <family val="3"/>
    </font>
    <font>
      <b/>
      <sz val="16"/>
      <color theme="0"/>
      <name val="ＭＳ Ｐゴシック"/>
      <family val="3"/>
    </font>
    <font>
      <sz val="18"/>
      <color theme="0"/>
      <name val="ＭＳ Ｐゴシック"/>
      <family val="3"/>
    </font>
    <font>
      <u val="single"/>
      <sz val="10"/>
      <color theme="0"/>
      <name val="Calibri"/>
      <family val="3"/>
    </font>
    <font>
      <sz val="10"/>
      <color theme="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Ｐゴシック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uble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tted"/>
      <right style="double"/>
      <top style="thin"/>
      <bottom style="thin"/>
    </border>
    <border>
      <left style="double"/>
      <right style="dotted"/>
      <top style="thin"/>
      <bottom style="thin"/>
    </border>
    <border>
      <left style="dotted"/>
      <right style="double"/>
      <top style="thin"/>
      <bottom style="double"/>
    </border>
    <border>
      <left style="double"/>
      <right style="dotted"/>
      <top style="thin"/>
      <bottom style="double"/>
    </border>
    <border>
      <left style="thin"/>
      <right style="thin"/>
      <top style="dashed"/>
      <bottom style="double"/>
    </border>
    <border>
      <left style="thin"/>
      <right style="double"/>
      <top style="dashed"/>
      <bottom style="double"/>
    </border>
    <border>
      <left style="medium"/>
      <right style="medium"/>
      <top style="medium"/>
      <bottom style="medium"/>
    </border>
    <border>
      <left style="double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ashed"/>
    </border>
    <border>
      <left style="dashed"/>
      <right style="double"/>
      <top style="thin"/>
      <bottom style="double"/>
    </border>
    <border>
      <left style="thin"/>
      <right style="double"/>
      <top style="double"/>
      <bottom style="dashed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tted"/>
      <top style="double"/>
      <bottom style="thin"/>
    </border>
    <border>
      <left style="dashed"/>
      <right style="dashed"/>
      <top style="double"/>
      <bottom style="thin"/>
    </border>
    <border>
      <left style="dashed"/>
      <right>
        <color indexed="63"/>
      </right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dashed"/>
      <top style="thin"/>
      <bottom style="double"/>
    </border>
    <border>
      <left style="thin"/>
      <right style="dashed"/>
      <top style="thin"/>
      <bottom style="double"/>
    </border>
    <border>
      <left style="thin"/>
      <right style="dotted"/>
      <top style="double"/>
      <bottom style="thin"/>
    </border>
    <border>
      <left style="dotted"/>
      <right style="thin"/>
      <top style="double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ashed"/>
      <top style="double"/>
      <bottom style="thin"/>
    </border>
    <border>
      <left style="dashed"/>
      <right style="double"/>
      <top style="double"/>
      <bottom style="thin"/>
    </border>
    <border>
      <left style="thin"/>
      <right>
        <color indexed="63"/>
      </right>
      <top style="dashed"/>
      <bottom style="double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double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dashed"/>
      <right style="dashed"/>
      <top>
        <color indexed="63"/>
      </top>
      <bottom style="thin"/>
    </border>
    <border>
      <left style="dashed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ashed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1" applyNumberFormat="0" applyAlignment="0" applyProtection="0"/>
    <xf numFmtId="0" fontId="66" fillId="26" borderId="0" applyNumberFormat="0" applyBorder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68" fillId="0" borderId="3" applyNumberFormat="0" applyFill="0" applyAlignment="0" applyProtection="0"/>
    <xf numFmtId="0" fontId="69" fillId="28" borderId="0" applyNumberFormat="0" applyBorder="0" applyAlignment="0" applyProtection="0"/>
    <xf numFmtId="0" fontId="70" fillId="29" borderId="4" applyNumberFormat="0" applyAlignment="0" applyProtection="0"/>
    <xf numFmtId="0" fontId="7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29" borderId="9" applyNumberFormat="0" applyAlignment="0" applyProtection="0"/>
    <xf numFmtId="0" fontId="7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0" fontId="80" fillId="31" borderId="0" applyNumberFormat="0" applyBorder="0" applyAlignment="0" applyProtection="0"/>
  </cellStyleXfs>
  <cellXfs count="358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vertical="center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32" borderId="0" xfId="0" applyFont="1" applyFill="1" applyBorder="1" applyAlignment="1">
      <alignment vertical="center"/>
    </xf>
    <xf numFmtId="0" fontId="10" fillId="32" borderId="27" xfId="0" applyFont="1" applyFill="1" applyBorder="1" applyAlignment="1">
      <alignment vertical="center"/>
    </xf>
    <xf numFmtId="0" fontId="10" fillId="32" borderId="28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32" borderId="29" xfId="0" applyFont="1" applyFill="1" applyBorder="1" applyAlignment="1">
      <alignment vertical="center"/>
    </xf>
    <xf numFmtId="0" fontId="12" fillId="32" borderId="30" xfId="0" applyFont="1" applyFill="1" applyBorder="1" applyAlignment="1">
      <alignment vertical="center"/>
    </xf>
    <xf numFmtId="0" fontId="9" fillId="33" borderId="3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5" fillId="33" borderId="26" xfId="0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10" fillId="32" borderId="32" xfId="0" applyFont="1" applyFill="1" applyBorder="1" applyAlignment="1">
      <alignment horizontal="left" vertical="center"/>
    </xf>
    <xf numFmtId="0" fontId="20" fillId="32" borderId="33" xfId="0" applyFont="1" applyFill="1" applyBorder="1" applyAlignment="1">
      <alignment vertical="center"/>
    </xf>
    <xf numFmtId="0" fontId="20" fillId="32" borderId="29" xfId="0" applyFont="1" applyFill="1" applyBorder="1" applyAlignment="1">
      <alignment vertical="center"/>
    </xf>
    <xf numFmtId="0" fontId="20" fillId="32" borderId="30" xfId="0" applyFont="1" applyFill="1" applyBorder="1" applyAlignment="1">
      <alignment vertical="center"/>
    </xf>
    <xf numFmtId="0" fontId="21" fillId="32" borderId="34" xfId="0" applyFont="1" applyFill="1" applyBorder="1" applyAlignment="1">
      <alignment vertical="center"/>
    </xf>
    <xf numFmtId="0" fontId="21" fillId="32" borderId="27" xfId="0" applyFont="1" applyFill="1" applyBorder="1" applyAlignment="1">
      <alignment vertical="center"/>
    </xf>
    <xf numFmtId="0" fontId="21" fillId="32" borderId="28" xfId="0" applyFont="1" applyFill="1" applyBorder="1" applyAlignment="1">
      <alignment vertical="center"/>
    </xf>
    <xf numFmtId="0" fontId="20" fillId="32" borderId="35" xfId="0" applyFont="1" applyFill="1" applyBorder="1" applyAlignment="1">
      <alignment vertical="center"/>
    </xf>
    <xf numFmtId="0" fontId="20" fillId="32" borderId="34" xfId="0" applyFont="1" applyFill="1" applyBorder="1" applyAlignment="1">
      <alignment vertical="center"/>
    </xf>
    <xf numFmtId="0" fontId="24" fillId="33" borderId="26" xfId="0" applyFont="1" applyFill="1" applyBorder="1" applyAlignment="1">
      <alignment vertical="center" wrapText="1"/>
    </xf>
    <xf numFmtId="49" fontId="5" fillId="0" borderId="36" xfId="0" applyNumberFormat="1" applyFont="1" applyBorder="1" applyAlignment="1" applyProtection="1">
      <alignment vertical="center" wrapText="1"/>
      <protection locked="0"/>
    </xf>
    <xf numFmtId="49" fontId="5" fillId="0" borderId="37" xfId="0" applyNumberFormat="1" applyFont="1" applyBorder="1" applyAlignment="1" applyProtection="1">
      <alignment horizontal="center" vertical="center" wrapText="1"/>
      <protection locked="0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vertical="center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67" fillId="0" borderId="39" xfId="43" applyNumberFormat="1" applyBorder="1" applyAlignment="1" applyProtection="1">
      <alignment vertical="center" wrapText="1"/>
      <protection locked="0"/>
    </xf>
    <xf numFmtId="0" fontId="7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vertical="distributed"/>
    </xf>
    <xf numFmtId="49" fontId="67" fillId="0" borderId="31" xfId="43" applyNumberFormat="1" applyBorder="1" applyAlignment="1" applyProtection="1">
      <alignment vertical="center" wrapText="1"/>
      <protection locked="0"/>
    </xf>
    <xf numFmtId="0" fontId="1" fillId="0" borderId="4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1" fillId="0" borderId="40" xfId="0" applyFont="1" applyBorder="1" applyAlignment="1">
      <alignment vertical="center"/>
    </xf>
    <xf numFmtId="0" fontId="5" fillId="32" borderId="0" xfId="0" applyFont="1" applyFill="1" applyAlignment="1">
      <alignment horizontal="right" vertical="center" wrapText="1"/>
    </xf>
    <xf numFmtId="0" fontId="82" fillId="0" borderId="41" xfId="0" applyFont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49" fontId="67" fillId="0" borderId="36" xfId="43" applyNumberFormat="1" applyBorder="1" applyAlignment="1" applyProtection="1">
      <alignment vertical="center" wrapText="1"/>
      <protection locked="0"/>
    </xf>
    <xf numFmtId="0" fontId="24" fillId="33" borderId="42" xfId="0" applyFont="1" applyFill="1" applyBorder="1" applyAlignment="1">
      <alignment horizontal="center" vertical="center" wrapText="1"/>
    </xf>
    <xf numFmtId="0" fontId="33" fillId="33" borderId="43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/>
    </xf>
    <xf numFmtId="0" fontId="24" fillId="33" borderId="43" xfId="0" applyFont="1" applyFill="1" applyBorder="1" applyAlignment="1">
      <alignment horizontal="center" vertical="center" wrapText="1"/>
    </xf>
    <xf numFmtId="0" fontId="24" fillId="33" borderId="39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/>
    </xf>
    <xf numFmtId="0" fontId="24" fillId="33" borderId="44" xfId="0" applyFont="1" applyFill="1" applyBorder="1" applyAlignment="1">
      <alignment horizontal="center" vertical="center" wrapText="1"/>
    </xf>
    <xf numFmtId="0" fontId="5" fillId="0" borderId="45" xfId="0" applyFont="1" applyBorder="1" applyAlignment="1" applyProtection="1">
      <alignment horizontal="left" vertical="center" wrapText="1"/>
      <protection locked="0"/>
    </xf>
    <xf numFmtId="0" fontId="5" fillId="0" borderId="46" xfId="0" applyFont="1" applyBorder="1" applyAlignment="1" applyProtection="1">
      <alignment horizontal="left" vertical="center" wrapText="1"/>
      <protection locked="0"/>
    </xf>
    <xf numFmtId="0" fontId="5" fillId="0" borderId="47" xfId="0" applyFont="1" applyBorder="1" applyAlignment="1" applyProtection="1">
      <alignment horizontal="left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23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82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82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22" fillId="32" borderId="33" xfId="0" applyFont="1" applyFill="1" applyBorder="1" applyAlignment="1" quotePrefix="1">
      <alignment vertical="center"/>
    </xf>
    <xf numFmtId="0" fontId="23" fillId="0" borderId="0" xfId="0" applyFont="1" applyAlignment="1">
      <alignment vertical="center"/>
    </xf>
    <xf numFmtId="0" fontId="19" fillId="0" borderId="0" xfId="0" applyFont="1" applyBorder="1" applyAlignment="1" applyProtection="1">
      <alignment horizontal="center" vertical="center"/>
      <protection/>
    </xf>
    <xf numFmtId="0" fontId="35" fillId="33" borderId="61" xfId="0" applyFont="1" applyFill="1" applyBorder="1" applyAlignment="1">
      <alignment horizontal="center" vertical="center"/>
    </xf>
    <xf numFmtId="0" fontId="35" fillId="33" borderId="62" xfId="0" applyFont="1" applyFill="1" applyBorder="1" applyAlignment="1">
      <alignment horizontal="center" vertical="center"/>
    </xf>
    <xf numFmtId="0" fontId="35" fillId="33" borderId="63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vertical="center"/>
    </xf>
    <xf numFmtId="0" fontId="20" fillId="32" borderId="32" xfId="0" applyFont="1" applyFill="1" applyBorder="1" applyAlignment="1">
      <alignment vertical="center"/>
    </xf>
    <xf numFmtId="0" fontId="5" fillId="0" borderId="15" xfId="0" applyFont="1" applyBorder="1" applyAlignment="1" applyProtection="1">
      <alignment vertical="center" wrapText="1"/>
      <protection locked="0"/>
    </xf>
    <xf numFmtId="0" fontId="18" fillId="0" borderId="0" xfId="0" applyFont="1" applyAlignment="1">
      <alignment vertical="center"/>
    </xf>
    <xf numFmtId="0" fontId="20" fillId="32" borderId="64" xfId="0" applyFont="1" applyFill="1" applyBorder="1" applyAlignment="1">
      <alignment vertical="center" wrapText="1"/>
    </xf>
    <xf numFmtId="0" fontId="20" fillId="32" borderId="65" xfId="0" applyFont="1" applyFill="1" applyBorder="1" applyAlignment="1">
      <alignment vertical="center" wrapText="1"/>
    </xf>
    <xf numFmtId="0" fontId="20" fillId="32" borderId="66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34" borderId="33" xfId="0" applyFont="1" applyFill="1" applyBorder="1" applyAlignment="1">
      <alignment horizontal="center" vertical="center" wrapText="1"/>
    </xf>
    <xf numFmtId="0" fontId="17" fillId="34" borderId="29" xfId="0" applyFont="1" applyFill="1" applyBorder="1" applyAlignment="1">
      <alignment horizontal="center" vertical="center" wrapText="1"/>
    </xf>
    <xf numFmtId="0" fontId="17" fillId="34" borderId="30" xfId="0" applyFont="1" applyFill="1" applyBorder="1" applyAlignment="1">
      <alignment horizontal="center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32" xfId="0" applyFont="1" applyFill="1" applyBorder="1" applyAlignment="1">
      <alignment horizontal="center" vertical="center" wrapText="1"/>
    </xf>
    <xf numFmtId="0" fontId="17" fillId="34" borderId="34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17" fillId="34" borderId="28" xfId="0" applyFont="1" applyFill="1" applyBorder="1" applyAlignment="1">
      <alignment horizontal="center" vertical="center" wrapText="1"/>
    </xf>
    <xf numFmtId="0" fontId="83" fillId="35" borderId="64" xfId="0" applyFont="1" applyFill="1" applyBorder="1" applyAlignment="1">
      <alignment horizontal="center" vertical="center"/>
    </xf>
    <xf numFmtId="0" fontId="83" fillId="35" borderId="65" xfId="0" applyFont="1" applyFill="1" applyBorder="1" applyAlignment="1">
      <alignment horizontal="center" vertical="center"/>
    </xf>
    <xf numFmtId="0" fontId="83" fillId="35" borderId="66" xfId="0" applyFont="1" applyFill="1" applyBorder="1" applyAlignment="1">
      <alignment horizontal="center" vertical="center"/>
    </xf>
    <xf numFmtId="0" fontId="21" fillId="32" borderId="33" xfId="0" applyFont="1" applyFill="1" applyBorder="1" applyAlignment="1">
      <alignment horizontal="left" vertical="center" wrapText="1"/>
    </xf>
    <xf numFmtId="0" fontId="21" fillId="32" borderId="29" xfId="0" applyFont="1" applyFill="1" applyBorder="1" applyAlignment="1">
      <alignment horizontal="left" vertical="center"/>
    </xf>
    <xf numFmtId="0" fontId="21" fillId="32" borderId="30" xfId="0" applyFont="1" applyFill="1" applyBorder="1" applyAlignment="1">
      <alignment horizontal="left" vertical="center"/>
    </xf>
    <xf numFmtId="0" fontId="21" fillId="32" borderId="35" xfId="0" applyFont="1" applyFill="1" applyBorder="1" applyAlignment="1">
      <alignment horizontal="left" vertical="center"/>
    </xf>
    <xf numFmtId="0" fontId="21" fillId="32" borderId="0" xfId="0" applyFont="1" applyFill="1" applyBorder="1" applyAlignment="1">
      <alignment horizontal="left" vertical="center"/>
    </xf>
    <xf numFmtId="0" fontId="21" fillId="32" borderId="32" xfId="0" applyFont="1" applyFill="1" applyBorder="1" applyAlignment="1">
      <alignment horizontal="left" vertical="center"/>
    </xf>
    <xf numFmtId="0" fontId="21" fillId="32" borderId="34" xfId="0" applyFont="1" applyFill="1" applyBorder="1" applyAlignment="1">
      <alignment horizontal="left" vertical="center"/>
    </xf>
    <xf numFmtId="0" fontId="21" fillId="32" borderId="27" xfId="0" applyFont="1" applyFill="1" applyBorder="1" applyAlignment="1">
      <alignment horizontal="left" vertical="center"/>
    </xf>
    <xf numFmtId="0" fontId="21" fillId="32" borderId="28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center" vertical="center"/>
    </xf>
    <xf numFmtId="0" fontId="18" fillId="0" borderId="67" xfId="0" applyFont="1" applyBorder="1" applyAlignment="1" applyProtection="1">
      <alignment horizontal="center" vertical="center"/>
      <protection locked="0"/>
    </xf>
    <xf numFmtId="0" fontId="18" fillId="0" borderId="68" xfId="0" applyFont="1" applyBorder="1" applyAlignment="1" applyProtection="1">
      <alignment horizontal="center" vertical="center"/>
      <protection locked="0"/>
    </xf>
    <xf numFmtId="0" fontId="18" fillId="0" borderId="69" xfId="0" applyFont="1" applyBorder="1" applyAlignment="1" applyProtection="1">
      <alignment horizontal="center" vertical="center"/>
      <protection locked="0"/>
    </xf>
    <xf numFmtId="0" fontId="25" fillId="32" borderId="70" xfId="0" applyFont="1" applyFill="1" applyBorder="1" applyAlignment="1">
      <alignment horizontal="center" vertical="center" wrapText="1"/>
    </xf>
    <xf numFmtId="0" fontId="25" fillId="32" borderId="71" xfId="0" applyFont="1" applyFill="1" applyBorder="1" applyAlignment="1">
      <alignment horizontal="center" vertical="center" wrapText="1"/>
    </xf>
    <xf numFmtId="0" fontId="25" fillId="32" borderId="72" xfId="0" applyFont="1" applyFill="1" applyBorder="1" applyAlignment="1">
      <alignment horizontal="center" vertical="center" wrapText="1"/>
    </xf>
    <xf numFmtId="0" fontId="25" fillId="32" borderId="73" xfId="0" applyFont="1" applyFill="1" applyBorder="1" applyAlignment="1">
      <alignment horizontal="center" vertical="center" wrapText="1"/>
    </xf>
    <xf numFmtId="0" fontId="25" fillId="32" borderId="38" xfId="0" applyFont="1" applyFill="1" applyBorder="1" applyAlignment="1">
      <alignment horizontal="center" vertical="center" wrapText="1"/>
    </xf>
    <xf numFmtId="0" fontId="25" fillId="32" borderId="74" xfId="0" applyFont="1" applyFill="1" applyBorder="1" applyAlignment="1">
      <alignment horizontal="center" vertical="center" wrapText="1"/>
    </xf>
    <xf numFmtId="0" fontId="23" fillId="33" borderId="75" xfId="0" applyFont="1" applyFill="1" applyBorder="1" applyAlignment="1">
      <alignment horizontal="center" vertical="center"/>
    </xf>
    <xf numFmtId="0" fontId="23" fillId="33" borderId="49" xfId="0" applyFont="1" applyFill="1" applyBorder="1" applyAlignment="1">
      <alignment horizontal="center" vertical="center"/>
    </xf>
    <xf numFmtId="0" fontId="23" fillId="33" borderId="76" xfId="0" applyFont="1" applyFill="1" applyBorder="1" applyAlignment="1">
      <alignment horizontal="center" vertical="center"/>
    </xf>
    <xf numFmtId="0" fontId="23" fillId="33" borderId="45" xfId="0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/>
    </xf>
    <xf numFmtId="0" fontId="5" fillId="0" borderId="77" xfId="0" applyFont="1" applyBorder="1" applyAlignment="1" applyProtection="1">
      <alignment horizontal="left" vertical="center" wrapText="1"/>
      <protection locked="0"/>
    </xf>
    <xf numFmtId="0" fontId="5" fillId="0" borderId="68" xfId="0" applyFont="1" applyBorder="1" applyAlignment="1" applyProtection="1">
      <alignment horizontal="left" vertical="center" wrapText="1"/>
      <protection locked="0"/>
    </xf>
    <xf numFmtId="0" fontId="5" fillId="0" borderId="69" xfId="0" applyFont="1" applyBorder="1" applyAlignment="1" applyProtection="1">
      <alignment horizontal="left" vertical="center" wrapText="1"/>
      <protection locked="0"/>
    </xf>
    <xf numFmtId="0" fontId="9" fillId="0" borderId="77" xfId="0" applyFont="1" applyBorder="1" applyAlignment="1" applyProtection="1">
      <alignment horizontal="center" vertical="center" wrapText="1"/>
      <protection locked="0"/>
    </xf>
    <xf numFmtId="0" fontId="9" fillId="0" borderId="69" xfId="0" applyFont="1" applyBorder="1" applyAlignment="1" applyProtection="1">
      <alignment horizontal="center" vertical="center" wrapText="1"/>
      <protection locked="0"/>
    </xf>
    <xf numFmtId="0" fontId="23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78" xfId="0" applyFont="1" applyFill="1" applyBorder="1" applyAlignment="1">
      <alignment horizontal="center" vertical="center"/>
    </xf>
    <xf numFmtId="0" fontId="23" fillId="33" borderId="79" xfId="0" applyFont="1" applyFill="1" applyBorder="1" applyAlignment="1">
      <alignment horizontal="center" vertical="center"/>
    </xf>
    <xf numFmtId="0" fontId="23" fillId="33" borderId="80" xfId="0" applyFont="1" applyFill="1" applyBorder="1" applyAlignment="1">
      <alignment horizontal="center" vertical="center"/>
    </xf>
    <xf numFmtId="0" fontId="23" fillId="33" borderId="81" xfId="0" applyFont="1" applyFill="1" applyBorder="1" applyAlignment="1">
      <alignment horizontal="center" vertical="center"/>
    </xf>
    <xf numFmtId="0" fontId="25" fillId="32" borderId="82" xfId="0" applyFont="1" applyFill="1" applyBorder="1" applyAlignment="1">
      <alignment horizontal="center" vertical="center" wrapText="1"/>
    </xf>
    <xf numFmtId="0" fontId="25" fillId="32" borderId="83" xfId="0" applyFont="1" applyFill="1" applyBorder="1" applyAlignment="1">
      <alignment horizontal="center" vertical="center" wrapText="1"/>
    </xf>
    <xf numFmtId="0" fontId="25" fillId="32" borderId="84" xfId="0" applyFont="1" applyFill="1" applyBorder="1" applyAlignment="1">
      <alignment horizontal="center" vertical="center" wrapText="1"/>
    </xf>
    <xf numFmtId="0" fontId="24" fillId="33" borderId="85" xfId="0" applyFont="1" applyFill="1" applyBorder="1" applyAlignment="1">
      <alignment horizontal="center" vertical="center" wrapText="1"/>
    </xf>
    <xf numFmtId="0" fontId="24" fillId="33" borderId="86" xfId="0" applyFont="1" applyFill="1" applyBorder="1" applyAlignment="1">
      <alignment horizontal="center" vertical="center" wrapText="1"/>
    </xf>
    <xf numFmtId="0" fontId="24" fillId="33" borderId="87" xfId="0" applyFont="1" applyFill="1" applyBorder="1" applyAlignment="1">
      <alignment horizontal="center" vertical="center" wrapText="1"/>
    </xf>
    <xf numFmtId="0" fontId="24" fillId="33" borderId="88" xfId="0" applyFont="1" applyFill="1" applyBorder="1" applyAlignment="1">
      <alignment horizontal="center" vertical="center" wrapText="1"/>
    </xf>
    <xf numFmtId="0" fontId="23" fillId="33" borderId="89" xfId="0" applyFont="1" applyFill="1" applyBorder="1" applyAlignment="1">
      <alignment horizontal="center" vertical="center"/>
    </xf>
    <xf numFmtId="0" fontId="23" fillId="33" borderId="9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36" fillId="0" borderId="38" xfId="0" applyFont="1" applyBorder="1" applyAlignment="1">
      <alignment horizontal="left" vertical="center" wrapText="1"/>
    </xf>
    <xf numFmtId="0" fontId="24" fillId="33" borderId="42" xfId="0" applyFont="1" applyFill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center" vertical="center"/>
      <protection locked="0"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Alignment="1">
      <alignment horizontal="left" vertical="center"/>
    </xf>
    <xf numFmtId="0" fontId="32" fillId="0" borderId="40" xfId="0" applyFont="1" applyBorder="1" applyAlignment="1">
      <alignment horizontal="center" vertical="center"/>
    </xf>
    <xf numFmtId="0" fontId="32" fillId="0" borderId="91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left" vertical="center" wrapText="1" indent="1"/>
    </xf>
    <xf numFmtId="0" fontId="6" fillId="0" borderId="36" xfId="0" applyFont="1" applyBorder="1" applyAlignment="1">
      <alignment horizontal="left" vertical="center" wrapText="1" indent="1"/>
    </xf>
    <xf numFmtId="0" fontId="6" fillId="0" borderId="95" xfId="0" applyFont="1" applyBorder="1" applyAlignment="1">
      <alignment horizontal="left" vertical="center" wrapText="1" indent="1"/>
    </xf>
    <xf numFmtId="0" fontId="1" fillId="0" borderId="9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4" fillId="0" borderId="96" xfId="0" applyFont="1" applyBorder="1" applyAlignment="1">
      <alignment horizontal="left" vertical="center" indent="1"/>
    </xf>
    <xf numFmtId="0" fontId="14" fillId="0" borderId="72" xfId="0" applyFont="1" applyBorder="1" applyAlignment="1">
      <alignment horizontal="left" vertical="center" indent="1"/>
    </xf>
    <xf numFmtId="0" fontId="14" fillId="0" borderId="35" xfId="0" applyFont="1" applyBorder="1" applyAlignment="1">
      <alignment horizontal="left" vertical="center" indent="1"/>
    </xf>
    <xf numFmtId="0" fontId="14" fillId="0" borderId="97" xfId="0" applyFont="1" applyBorder="1" applyAlignment="1">
      <alignment horizontal="left" vertical="center" indent="1"/>
    </xf>
    <xf numFmtId="0" fontId="14" fillId="0" borderId="98" xfId="0" applyFont="1" applyBorder="1" applyAlignment="1">
      <alignment horizontal="left" vertical="center" indent="1"/>
    </xf>
    <xf numFmtId="0" fontId="14" fillId="0" borderId="84" xfId="0" applyFont="1" applyBorder="1" applyAlignment="1">
      <alignment horizontal="left" vertical="center" indent="1"/>
    </xf>
    <xf numFmtId="0" fontId="19" fillId="0" borderId="64" xfId="0" applyFont="1" applyBorder="1" applyAlignment="1" applyProtection="1">
      <alignment horizontal="center" vertical="center"/>
      <protection locked="0"/>
    </xf>
    <xf numFmtId="0" fontId="19" fillId="0" borderId="66" xfId="0" applyFont="1" applyBorder="1" applyAlignment="1" applyProtection="1">
      <alignment horizontal="center" vertical="center"/>
      <protection locked="0"/>
    </xf>
    <xf numFmtId="0" fontId="0" fillId="0" borderId="94" xfId="0" applyBorder="1" applyAlignment="1">
      <alignment horizontal="left" vertical="center" indent="2"/>
    </xf>
    <xf numFmtId="0" fontId="0" fillId="0" borderId="36" xfId="0" applyBorder="1" applyAlignment="1">
      <alignment horizontal="left" vertical="center" indent="2"/>
    </xf>
    <xf numFmtId="0" fontId="0" fillId="0" borderId="95" xfId="0" applyBorder="1" applyAlignment="1">
      <alignment horizontal="left" vertical="center" indent="2"/>
    </xf>
    <xf numFmtId="0" fontId="29" fillId="0" borderId="0" xfId="0" applyFont="1" applyAlignment="1">
      <alignment horizontal="left" vertical="distributed" wrapText="1"/>
    </xf>
    <xf numFmtId="0" fontId="29" fillId="0" borderId="0" xfId="0" applyFont="1" applyAlignment="1">
      <alignment horizontal="left" vertical="distributed"/>
    </xf>
    <xf numFmtId="0" fontId="1" fillId="0" borderId="99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85" fillId="36" borderId="0" xfId="0" applyFont="1" applyFill="1" applyAlignment="1">
      <alignment horizontal="center" vertical="center" wrapText="1"/>
    </xf>
    <xf numFmtId="0" fontId="86" fillId="36" borderId="0" xfId="0" applyFont="1" applyFill="1" applyAlignment="1">
      <alignment horizontal="center" vertical="center"/>
    </xf>
    <xf numFmtId="0" fontId="82" fillId="0" borderId="94" xfId="0" applyFont="1" applyBorder="1" applyAlignment="1">
      <alignment horizontal="center" vertical="center" wrapText="1"/>
    </xf>
    <xf numFmtId="0" fontId="82" fillId="0" borderId="36" xfId="0" applyFont="1" applyBorder="1" applyAlignment="1">
      <alignment horizontal="center" vertical="center" wrapText="1"/>
    </xf>
    <xf numFmtId="0" fontId="82" fillId="0" borderId="99" xfId="0" applyFont="1" applyBorder="1" applyAlignment="1">
      <alignment horizontal="center" vertical="center" wrapText="1"/>
    </xf>
    <xf numFmtId="0" fontId="28" fillId="0" borderId="100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102" xfId="0" applyFont="1" applyBorder="1" applyAlignment="1">
      <alignment horizontal="center" vertical="center"/>
    </xf>
    <xf numFmtId="0" fontId="28" fillId="0" borderId="103" xfId="0" applyFont="1" applyBorder="1" applyAlignment="1">
      <alignment horizontal="center" vertical="center"/>
    </xf>
    <xf numFmtId="0" fontId="28" fillId="0" borderId="40" xfId="0" applyFont="1" applyBorder="1" applyAlignment="1">
      <alignment horizontal="left" vertical="center"/>
    </xf>
    <xf numFmtId="0" fontId="28" fillId="0" borderId="91" xfId="0" applyFont="1" applyBorder="1" applyAlignment="1">
      <alignment horizontal="left" vertical="center"/>
    </xf>
    <xf numFmtId="0" fontId="82" fillId="0" borderId="40" xfId="0" applyFont="1" applyBorder="1" applyAlignment="1">
      <alignment horizontal="left" vertical="center"/>
    </xf>
    <xf numFmtId="0" fontId="82" fillId="0" borderId="91" xfId="0" applyFont="1" applyBorder="1" applyAlignment="1">
      <alignment horizontal="left" vertical="center"/>
    </xf>
    <xf numFmtId="0" fontId="28" fillId="0" borderId="104" xfId="0" applyFont="1" applyBorder="1" applyAlignment="1">
      <alignment horizontal="center" vertical="center"/>
    </xf>
    <xf numFmtId="0" fontId="82" fillId="0" borderId="105" xfId="0" applyFont="1" applyBorder="1" applyAlignment="1">
      <alignment horizontal="center" vertical="center" wrapText="1"/>
    </xf>
    <xf numFmtId="0" fontId="82" fillId="0" borderId="40" xfId="0" applyFont="1" applyBorder="1" applyAlignment="1">
      <alignment horizontal="center" vertical="center"/>
    </xf>
    <xf numFmtId="0" fontId="82" fillId="0" borderId="91" xfId="0" applyFont="1" applyBorder="1" applyAlignment="1">
      <alignment horizontal="center" vertical="center"/>
    </xf>
    <xf numFmtId="0" fontId="87" fillId="36" borderId="96" xfId="0" applyFont="1" applyFill="1" applyBorder="1" applyAlignment="1">
      <alignment horizontal="center" vertical="center" wrapText="1"/>
    </xf>
    <xf numFmtId="0" fontId="88" fillId="36" borderId="71" xfId="0" applyFont="1" applyFill="1" applyBorder="1" applyAlignment="1">
      <alignment horizontal="center" vertical="center" wrapText="1"/>
    </xf>
    <xf numFmtId="0" fontId="88" fillId="36" borderId="92" xfId="0" applyFont="1" applyFill="1" applyBorder="1" applyAlignment="1">
      <alignment horizontal="center" vertical="center" wrapText="1"/>
    </xf>
    <xf numFmtId="0" fontId="32" fillId="0" borderId="94" xfId="0" applyFont="1" applyBorder="1" applyAlignment="1">
      <alignment horizontal="left" vertical="center" wrapText="1" indent="2"/>
    </xf>
    <xf numFmtId="0" fontId="32" fillId="0" borderId="36" xfId="0" applyFont="1" applyBorder="1" applyAlignment="1">
      <alignment horizontal="left" vertical="center" wrapText="1" indent="2"/>
    </xf>
    <xf numFmtId="0" fontId="32" fillId="0" borderId="99" xfId="0" applyFont="1" applyBorder="1" applyAlignment="1">
      <alignment horizontal="left" vertical="center" wrapText="1" indent="2"/>
    </xf>
    <xf numFmtId="0" fontId="14" fillId="0" borderId="9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/>
    </xf>
    <xf numFmtId="0" fontId="32" fillId="0" borderId="99" xfId="0" applyFont="1" applyBorder="1" applyAlignment="1">
      <alignment horizontal="center" vertical="center"/>
    </xf>
    <xf numFmtId="0" fontId="32" fillId="0" borderId="95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 wrapText="1"/>
    </xf>
    <xf numFmtId="0" fontId="28" fillId="0" borderId="99" xfId="0" applyFont="1" applyBorder="1" applyAlignment="1">
      <alignment horizontal="center" vertical="center" wrapText="1"/>
    </xf>
    <xf numFmtId="0" fontId="28" fillId="0" borderId="94" xfId="0" applyFont="1" applyBorder="1" applyAlignment="1">
      <alignment horizontal="center" vertical="top"/>
    </xf>
    <xf numFmtId="0" fontId="28" fillId="0" borderId="99" xfId="0" applyFont="1" applyBorder="1" applyAlignment="1">
      <alignment horizontal="center" vertical="top"/>
    </xf>
    <xf numFmtId="0" fontId="28" fillId="0" borderId="95" xfId="0" applyFont="1" applyBorder="1" applyAlignment="1">
      <alignment horizontal="center" vertical="top"/>
    </xf>
    <xf numFmtId="0" fontId="28" fillId="0" borderId="98" xfId="0" applyFont="1" applyBorder="1" applyAlignment="1">
      <alignment horizontal="left" vertical="center" indent="1"/>
    </xf>
    <xf numFmtId="0" fontId="28" fillId="0" borderId="84" xfId="0" applyFont="1" applyBorder="1" applyAlignment="1">
      <alignment horizontal="left" vertical="center" indent="1"/>
    </xf>
    <xf numFmtId="0" fontId="29" fillId="0" borderId="41" xfId="0" applyFont="1" applyBorder="1" applyAlignment="1">
      <alignment horizontal="center" vertical="center" wrapText="1"/>
    </xf>
    <xf numFmtId="0" fontId="29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82" fillId="0" borderId="105" xfId="0" applyFont="1" applyBorder="1" applyAlignment="1">
      <alignment horizontal="center" vertical="center"/>
    </xf>
    <xf numFmtId="0" fontId="82" fillId="0" borderId="36" xfId="0" applyFont="1" applyBorder="1" applyAlignment="1">
      <alignment horizontal="center" vertical="center"/>
    </xf>
    <xf numFmtId="0" fontId="82" fillId="0" borderId="9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30" fillId="0" borderId="94" xfId="0" applyFont="1" applyBorder="1" applyAlignment="1">
      <alignment horizontal="center" vertical="center" wrapText="1"/>
    </xf>
    <xf numFmtId="0" fontId="30" fillId="0" borderId="99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89" fillId="0" borderId="94" xfId="0" applyFont="1" applyBorder="1" applyAlignment="1">
      <alignment horizontal="left" vertical="center" indent="2"/>
    </xf>
    <xf numFmtId="0" fontId="89" fillId="0" borderId="36" xfId="0" applyFont="1" applyBorder="1" applyAlignment="1">
      <alignment horizontal="left" vertical="center" indent="2"/>
    </xf>
    <xf numFmtId="0" fontId="89" fillId="0" borderId="95" xfId="0" applyFont="1" applyBorder="1" applyAlignment="1">
      <alignment horizontal="left" vertical="center" indent="2"/>
    </xf>
    <xf numFmtId="0" fontId="31" fillId="0" borderId="70" xfId="0" applyFont="1" applyBorder="1" applyAlignment="1">
      <alignment horizontal="left" vertical="center" indent="2"/>
    </xf>
    <xf numFmtId="0" fontId="31" fillId="0" borderId="71" xfId="0" applyFont="1" applyBorder="1" applyAlignment="1">
      <alignment horizontal="left" vertical="center" indent="2"/>
    </xf>
    <xf numFmtId="0" fontId="31" fillId="0" borderId="92" xfId="0" applyFont="1" applyBorder="1" applyAlignment="1">
      <alignment horizontal="left" vertical="center" indent="2"/>
    </xf>
    <xf numFmtId="0" fontId="31" fillId="0" borderId="82" xfId="0" applyFont="1" applyBorder="1" applyAlignment="1">
      <alignment horizontal="left" vertical="center" indent="2"/>
    </xf>
    <xf numFmtId="0" fontId="31" fillId="0" borderId="83" xfId="0" applyFont="1" applyBorder="1" applyAlignment="1">
      <alignment horizontal="left" vertical="center" indent="2"/>
    </xf>
    <xf numFmtId="0" fontId="31" fillId="0" borderId="107" xfId="0" applyFont="1" applyBorder="1" applyAlignment="1">
      <alignment horizontal="left" vertical="center" indent="2"/>
    </xf>
    <xf numFmtId="0" fontId="0" fillId="0" borderId="10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7" xfId="0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5" fillId="0" borderId="40" xfId="0" applyFont="1" applyBorder="1" applyAlignment="1">
      <alignment horizontal="left" vertical="center" indent="2"/>
    </xf>
    <xf numFmtId="0" fontId="5" fillId="0" borderId="91" xfId="0" applyFont="1" applyBorder="1" applyAlignment="1">
      <alignment horizontal="left" vertical="center" indent="2"/>
    </xf>
    <xf numFmtId="0" fontId="89" fillId="0" borderId="40" xfId="0" applyFont="1" applyBorder="1" applyAlignment="1">
      <alignment horizontal="left" vertical="center" indent="2"/>
    </xf>
    <xf numFmtId="0" fontId="89" fillId="0" borderId="91" xfId="0" applyFont="1" applyBorder="1" applyAlignment="1">
      <alignment horizontal="left" vertical="center" indent="2"/>
    </xf>
    <xf numFmtId="0" fontId="0" fillId="0" borderId="40" xfId="0" applyBorder="1" applyAlignment="1">
      <alignment horizontal="left" vertical="center" indent="2"/>
    </xf>
    <xf numFmtId="0" fontId="0" fillId="0" borderId="91" xfId="0" applyBorder="1" applyAlignment="1">
      <alignment horizontal="left" vertical="center" indent="2"/>
    </xf>
    <xf numFmtId="0" fontId="30" fillId="0" borderId="41" xfId="0" applyFont="1" applyBorder="1" applyAlignment="1">
      <alignment horizontal="center" vertical="center"/>
    </xf>
    <xf numFmtId="0" fontId="30" fillId="0" borderId="106" xfId="0" applyFont="1" applyBorder="1" applyAlignment="1">
      <alignment horizontal="center" vertical="center"/>
    </xf>
    <xf numFmtId="0" fontId="14" fillId="0" borderId="96" xfId="0" applyFont="1" applyBorder="1" applyAlignment="1">
      <alignment horizontal="left" vertical="top" wrapText="1"/>
    </xf>
    <xf numFmtId="0" fontId="81" fillId="0" borderId="71" xfId="0" applyFont="1" applyBorder="1" applyAlignment="1">
      <alignment horizontal="left" vertical="top" wrapText="1"/>
    </xf>
    <xf numFmtId="0" fontId="81" fillId="0" borderId="72" xfId="0" applyFont="1" applyBorder="1" applyAlignment="1">
      <alignment horizontal="left" vertical="top" wrapText="1"/>
    </xf>
    <xf numFmtId="0" fontId="81" fillId="0" borderId="34" xfId="0" applyFont="1" applyBorder="1" applyAlignment="1">
      <alignment horizontal="left" vertical="top" wrapText="1"/>
    </xf>
    <xf numFmtId="0" fontId="81" fillId="0" borderId="27" xfId="0" applyFont="1" applyBorder="1" applyAlignment="1">
      <alignment horizontal="left" vertical="top" wrapText="1"/>
    </xf>
    <xf numFmtId="0" fontId="81" fillId="0" borderId="109" xfId="0" applyFont="1" applyBorder="1" applyAlignment="1">
      <alignment horizontal="left" vertical="top" wrapText="1"/>
    </xf>
    <xf numFmtId="0" fontId="90" fillId="0" borderId="70" xfId="0" applyFont="1" applyBorder="1" applyAlignment="1">
      <alignment horizontal="center" vertical="center"/>
    </xf>
    <xf numFmtId="0" fontId="90" fillId="0" borderId="92" xfId="0" applyFont="1" applyBorder="1" applyAlignment="1">
      <alignment horizontal="center" vertical="center"/>
    </xf>
    <xf numFmtId="0" fontId="82" fillId="0" borderId="110" xfId="0" applyFont="1" applyBorder="1" applyAlignment="1">
      <alignment horizontal="center" vertical="center" wrapText="1"/>
    </xf>
    <xf numFmtId="0" fontId="82" fillId="0" borderId="111" xfId="0" applyFont="1" applyBorder="1" applyAlignment="1">
      <alignment horizontal="center" vertical="center" wrapText="1"/>
    </xf>
    <xf numFmtId="0" fontId="81" fillId="0" borderId="96" xfId="0" applyFont="1" applyBorder="1" applyAlignment="1">
      <alignment horizontal="center" vertical="center"/>
    </xf>
    <xf numFmtId="0" fontId="81" fillId="0" borderId="72" xfId="0" applyFont="1" applyBorder="1" applyAlignment="1">
      <alignment horizontal="center" vertical="center"/>
    </xf>
    <xf numFmtId="0" fontId="81" fillId="0" borderId="98" xfId="0" applyFont="1" applyBorder="1" applyAlignment="1">
      <alignment horizontal="center" vertical="center"/>
    </xf>
    <xf numFmtId="0" fontId="81" fillId="0" borderId="84" xfId="0" applyFont="1" applyBorder="1" applyAlignment="1">
      <alignment horizontal="center" vertical="center"/>
    </xf>
    <xf numFmtId="0" fontId="7" fillId="0" borderId="70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7" fillId="0" borderId="82" xfId="0" applyFont="1" applyBorder="1" applyAlignment="1">
      <alignment horizontal="left" vertical="center"/>
    </xf>
    <xf numFmtId="0" fontId="7" fillId="0" borderId="83" xfId="0" applyFont="1" applyBorder="1" applyAlignment="1">
      <alignment horizontal="left" vertical="center"/>
    </xf>
    <xf numFmtId="0" fontId="7" fillId="0" borderId="84" xfId="0" applyFont="1" applyBorder="1" applyAlignment="1">
      <alignment horizontal="left" vertical="center"/>
    </xf>
    <xf numFmtId="0" fontId="81" fillId="0" borderId="96" xfId="0" applyFont="1" applyBorder="1" applyAlignment="1">
      <alignment horizontal="left" vertical="center" indent="1"/>
    </xf>
    <xf numFmtId="0" fontId="81" fillId="0" borderId="72" xfId="0" applyFont="1" applyBorder="1" applyAlignment="1">
      <alignment horizontal="left" vertical="center" indent="1"/>
    </xf>
    <xf numFmtId="0" fontId="81" fillId="0" borderId="98" xfId="0" applyFont="1" applyBorder="1" applyAlignment="1">
      <alignment horizontal="left" vertical="center" indent="1"/>
    </xf>
    <xf numFmtId="0" fontId="81" fillId="0" borderId="84" xfId="0" applyFont="1" applyBorder="1" applyAlignment="1">
      <alignment horizontal="left" vertical="center" indent="1"/>
    </xf>
    <xf numFmtId="0" fontId="0" fillId="0" borderId="82" xfId="0" applyFont="1" applyBorder="1" applyAlignment="1">
      <alignment horizontal="left" vertical="center" wrapText="1"/>
    </xf>
    <xf numFmtId="0" fontId="0" fillId="0" borderId="83" xfId="0" applyFont="1" applyBorder="1" applyAlignment="1">
      <alignment horizontal="left" vertical="center" wrapText="1"/>
    </xf>
    <xf numFmtId="0" fontId="0" fillId="0" borderId="84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top"/>
    </xf>
    <xf numFmtId="0" fontId="0" fillId="0" borderId="71" xfId="0" applyFont="1" applyBorder="1" applyAlignment="1">
      <alignment horizontal="left" vertical="top"/>
    </xf>
    <xf numFmtId="0" fontId="0" fillId="0" borderId="72" xfId="0" applyFont="1" applyBorder="1" applyAlignment="1">
      <alignment horizontal="left" vertical="top"/>
    </xf>
    <xf numFmtId="0" fontId="82" fillId="0" borderId="94" xfId="0" applyFont="1" applyBorder="1" applyAlignment="1">
      <alignment horizontal="center" vertical="center"/>
    </xf>
    <xf numFmtId="0" fontId="82" fillId="0" borderId="95" xfId="0" applyFont="1" applyBorder="1" applyAlignment="1">
      <alignment horizontal="center" vertical="center"/>
    </xf>
    <xf numFmtId="0" fontId="23" fillId="33" borderId="31" xfId="0" applyFont="1" applyFill="1" applyBorder="1" applyAlignment="1">
      <alignment vertical="center"/>
    </xf>
    <xf numFmtId="0" fontId="23" fillId="33" borderId="112" xfId="0" applyFont="1" applyFill="1" applyBorder="1" applyAlignment="1">
      <alignment vertical="center"/>
    </xf>
    <xf numFmtId="0" fontId="23" fillId="35" borderId="31" xfId="0" applyFont="1" applyFill="1" applyBorder="1" applyAlignment="1">
      <alignment horizontal="center" vertical="center" wrapText="1"/>
    </xf>
    <xf numFmtId="0" fontId="23" fillId="35" borderId="31" xfId="0" applyFont="1" applyFill="1" applyBorder="1" applyAlignment="1">
      <alignment horizontal="center" vertical="center"/>
    </xf>
    <xf numFmtId="0" fontId="23" fillId="35" borderId="45" xfId="0" applyFont="1" applyFill="1" applyBorder="1" applyAlignment="1">
      <alignment horizontal="center" vertical="center" wrapText="1"/>
    </xf>
    <xf numFmtId="0" fontId="23" fillId="35" borderId="113" xfId="0" applyFont="1" applyFill="1" applyBorder="1" applyAlignment="1">
      <alignment horizontal="center" vertical="center"/>
    </xf>
    <xf numFmtId="0" fontId="23" fillId="35" borderId="114" xfId="0" applyFont="1" applyFill="1" applyBorder="1" applyAlignment="1">
      <alignment horizontal="center" vertical="center" wrapText="1"/>
    </xf>
    <xf numFmtId="0" fontId="23" fillId="35" borderId="115" xfId="0" applyFont="1" applyFill="1" applyBorder="1" applyAlignment="1">
      <alignment horizontal="center" vertical="center" wrapText="1"/>
    </xf>
    <xf numFmtId="0" fontId="23" fillId="35" borderId="116" xfId="0" applyFont="1" applyFill="1" applyBorder="1" applyAlignment="1">
      <alignment horizontal="center" vertical="center" wrapText="1"/>
    </xf>
    <xf numFmtId="0" fontId="23" fillId="35" borderId="117" xfId="0" applyFont="1" applyFill="1" applyBorder="1" applyAlignment="1">
      <alignment horizontal="center" vertical="center" wrapText="1"/>
    </xf>
    <xf numFmtId="0" fontId="23" fillId="35" borderId="118" xfId="0" applyFont="1" applyFill="1" applyBorder="1" applyAlignment="1">
      <alignment horizontal="center" vertical="center" wrapText="1"/>
    </xf>
    <xf numFmtId="0" fontId="23" fillId="35" borderId="119" xfId="0" applyFont="1" applyFill="1" applyBorder="1" applyAlignment="1">
      <alignment horizontal="center" vertical="center" wrapText="1"/>
    </xf>
    <xf numFmtId="0" fontId="91" fillId="0" borderId="96" xfId="0" applyFont="1" applyBorder="1" applyAlignment="1">
      <alignment horizontal="center" vertical="center"/>
    </xf>
    <xf numFmtId="0" fontId="91" fillId="0" borderId="71" xfId="0" applyFont="1" applyBorder="1" applyAlignment="1">
      <alignment horizontal="center" vertical="center"/>
    </xf>
    <xf numFmtId="0" fontId="91" fillId="0" borderId="72" xfId="0" applyFont="1" applyBorder="1" applyAlignment="1">
      <alignment horizontal="center" vertical="center"/>
    </xf>
    <xf numFmtId="0" fontId="91" fillId="0" borderId="98" xfId="0" applyFont="1" applyBorder="1" applyAlignment="1">
      <alignment horizontal="center" vertical="center"/>
    </xf>
    <xf numFmtId="0" fontId="91" fillId="0" borderId="83" xfId="0" applyFont="1" applyBorder="1" applyAlignment="1">
      <alignment horizontal="center" vertical="center"/>
    </xf>
    <xf numFmtId="0" fontId="91" fillId="0" borderId="84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 shrinkToFit="1"/>
    </xf>
    <xf numFmtId="0" fontId="31" fillId="0" borderId="71" xfId="0" applyFont="1" applyBorder="1" applyAlignment="1">
      <alignment horizontal="center" vertical="center" shrinkToFit="1"/>
    </xf>
    <xf numFmtId="0" fontId="31" fillId="0" borderId="72" xfId="0" applyFont="1" applyBorder="1" applyAlignment="1">
      <alignment horizontal="center" vertical="center" shrinkToFit="1"/>
    </xf>
    <xf numFmtId="0" fontId="31" fillId="0" borderId="82" xfId="0" applyFont="1" applyBorder="1" applyAlignment="1">
      <alignment horizontal="center" vertical="center" shrinkToFit="1"/>
    </xf>
    <xf numFmtId="0" fontId="31" fillId="0" borderId="83" xfId="0" applyFont="1" applyBorder="1" applyAlignment="1">
      <alignment horizontal="center" vertical="center" shrinkToFit="1"/>
    </xf>
    <xf numFmtId="0" fontId="31" fillId="0" borderId="8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0</xdr:row>
      <xdr:rowOff>66675</xdr:rowOff>
    </xdr:from>
    <xdr:to>
      <xdr:col>12</xdr:col>
      <xdr:colOff>200025</xdr:colOff>
      <xdr:row>8</xdr:row>
      <xdr:rowOff>104775</xdr:rowOff>
    </xdr:to>
    <xdr:pic>
      <xdr:nvPicPr>
        <xdr:cNvPr id="1" name="図 2" descr="jaaf小文字入り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66675"/>
          <a:ext cx="2352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104775</xdr:rowOff>
    </xdr:from>
    <xdr:to>
      <xdr:col>2</xdr:col>
      <xdr:colOff>1304925</xdr:colOff>
      <xdr:row>3</xdr:row>
      <xdr:rowOff>28575</xdr:rowOff>
    </xdr:to>
    <xdr:pic>
      <xdr:nvPicPr>
        <xdr:cNvPr id="1" name="図 2" descr="jaaf小文字入り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581025"/>
          <a:ext cx="1276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0</xdr:rowOff>
    </xdr:from>
    <xdr:to>
      <xdr:col>8</xdr:col>
      <xdr:colOff>171450</xdr:colOff>
      <xdr:row>1</xdr:row>
      <xdr:rowOff>0</xdr:rowOff>
    </xdr:to>
    <xdr:sp>
      <xdr:nvSpPr>
        <xdr:cNvPr id="1" name="左矢印 1"/>
        <xdr:cNvSpPr>
          <a:spLocks/>
        </xdr:cNvSpPr>
      </xdr:nvSpPr>
      <xdr:spPr>
        <a:xfrm>
          <a:off x="1924050" y="0"/>
          <a:ext cx="3105150" cy="571500"/>
        </a:xfrm>
        <a:prstGeom prst="leftArrow">
          <a:avLst>
            <a:gd name="adj1" fmla="val -41870"/>
            <a:gd name="adj2" fmla="val -28847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この欄の番号を変更する</a:t>
          </a:r>
        </a:p>
      </xdr:txBody>
    </xdr:sp>
    <xdr:clientData/>
  </xdr:twoCellAnchor>
  <xdr:twoCellAnchor>
    <xdr:from>
      <xdr:col>9</xdr:col>
      <xdr:colOff>390525</xdr:colOff>
      <xdr:row>0</xdr:row>
      <xdr:rowOff>409575</xdr:rowOff>
    </xdr:from>
    <xdr:to>
      <xdr:col>19</xdr:col>
      <xdr:colOff>104775</xdr:colOff>
      <xdr:row>0</xdr:row>
      <xdr:rowOff>409575</xdr:rowOff>
    </xdr:to>
    <xdr:sp>
      <xdr:nvSpPr>
        <xdr:cNvPr id="2" name="直線コネクタ 4"/>
        <xdr:cNvSpPr>
          <a:spLocks/>
        </xdr:cNvSpPr>
      </xdr:nvSpPr>
      <xdr:spPr>
        <a:xfrm>
          <a:off x="5857875" y="409575"/>
          <a:ext cx="648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276225</xdr:colOff>
      <xdr:row>0</xdr:row>
      <xdr:rowOff>9525</xdr:rowOff>
    </xdr:from>
    <xdr:to>
      <xdr:col>9</xdr:col>
      <xdr:colOff>390525</xdr:colOff>
      <xdr:row>0</xdr:row>
      <xdr:rowOff>533400</xdr:rowOff>
    </xdr:to>
    <xdr:pic>
      <xdr:nvPicPr>
        <xdr:cNvPr id="3" name="図 5" descr="jaaf小文字入り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9525"/>
          <a:ext cx="723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showRowColHeaders="0" tabSelected="1" zoomScalePageLayoutView="0" workbookViewId="0" topLeftCell="A1">
      <selection activeCell="A2" sqref="A2"/>
    </sheetView>
  </sheetViews>
  <sheetFormatPr defaultColWidth="9.140625" defaultRowHeight="15"/>
  <sheetData>
    <row r="1" spans="1:10" ht="23.25">
      <c r="A1" s="134" t="s">
        <v>208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3" ht="20.25">
      <c r="A2" s="130" t="s">
        <v>209</v>
      </c>
      <c r="C2" s="2"/>
    </row>
    <row r="3" spans="1:3" ht="15">
      <c r="A3" s="122"/>
      <c r="C3" s="2"/>
    </row>
    <row r="4" spans="1:17" ht="21" customHeight="1">
      <c r="A4" s="134" t="s">
        <v>210</v>
      </c>
      <c r="B4" s="135"/>
      <c r="C4" s="135"/>
      <c r="D4" s="135"/>
      <c r="E4" s="135"/>
      <c r="F4" s="135"/>
      <c r="G4" s="135"/>
      <c r="H4" s="135"/>
      <c r="I4" s="42"/>
      <c r="J4" s="42"/>
      <c r="N4" s="76"/>
      <c r="O4" s="76"/>
      <c r="P4" s="76"/>
      <c r="Q4" s="76"/>
    </row>
    <row r="5" spans="1:17" ht="4.5" customHeight="1" thickBot="1">
      <c r="A5" s="35"/>
      <c r="C5" s="2"/>
      <c r="N5" s="76"/>
      <c r="O5" s="76"/>
      <c r="P5" s="76"/>
      <c r="Q5" s="76"/>
    </row>
    <row r="6" spans="1:17" ht="18.75" customHeight="1">
      <c r="A6" s="136" t="s">
        <v>91</v>
      </c>
      <c r="B6" s="137"/>
      <c r="C6" s="137"/>
      <c r="D6" s="137"/>
      <c r="E6" s="137"/>
      <c r="F6" s="137"/>
      <c r="G6" s="137"/>
      <c r="H6" s="138"/>
      <c r="N6" s="76"/>
      <c r="O6" s="76"/>
      <c r="P6" s="76"/>
      <c r="Q6" s="76"/>
    </row>
    <row r="7" spans="1:17" ht="13.5" customHeight="1">
      <c r="A7" s="139"/>
      <c r="B7" s="140"/>
      <c r="C7" s="140"/>
      <c r="D7" s="140"/>
      <c r="E7" s="140"/>
      <c r="F7" s="140"/>
      <c r="G7" s="140"/>
      <c r="H7" s="141"/>
      <c r="N7" s="76"/>
      <c r="O7" s="76"/>
      <c r="P7" s="76"/>
      <c r="Q7" s="76"/>
    </row>
    <row r="8" spans="1:17" ht="13.5" customHeight="1">
      <c r="A8" s="139"/>
      <c r="B8" s="140"/>
      <c r="C8" s="140"/>
      <c r="D8" s="140"/>
      <c r="E8" s="140"/>
      <c r="F8" s="140"/>
      <c r="G8" s="140"/>
      <c r="H8" s="141"/>
      <c r="N8" s="76"/>
      <c r="O8" s="76"/>
      <c r="P8" s="76"/>
      <c r="Q8" s="76"/>
    </row>
    <row r="9" spans="1:17" ht="14.25" customHeight="1" thickBot="1">
      <c r="A9" s="142"/>
      <c r="B9" s="143"/>
      <c r="C9" s="143"/>
      <c r="D9" s="143"/>
      <c r="E9" s="143"/>
      <c r="F9" s="143"/>
      <c r="G9" s="143"/>
      <c r="H9" s="144"/>
      <c r="N9" s="76"/>
      <c r="O9" s="76"/>
      <c r="P9" s="76"/>
      <c r="Q9" s="76"/>
    </row>
    <row r="10" spans="2:17" ht="23.25">
      <c r="B10" s="46" t="s">
        <v>106</v>
      </c>
      <c r="N10" s="76"/>
      <c r="O10" s="76"/>
      <c r="P10" s="76"/>
      <c r="Q10" s="76"/>
    </row>
    <row r="11" spans="3:11" ht="24" customHeight="1">
      <c r="C11" s="47" t="s">
        <v>83</v>
      </c>
      <c r="D11" s="48"/>
      <c r="E11" s="48"/>
      <c r="F11" s="48"/>
      <c r="G11" s="60"/>
      <c r="H11" s="48"/>
      <c r="I11" s="48"/>
      <c r="J11" s="48"/>
      <c r="K11" s="48"/>
    </row>
    <row r="12" spans="3:11" ht="4.5" customHeight="1">
      <c r="C12" s="47"/>
      <c r="D12" s="48"/>
      <c r="E12" s="48"/>
      <c r="F12" s="48"/>
      <c r="G12" s="48"/>
      <c r="H12" s="48"/>
      <c r="I12" s="48"/>
      <c r="J12" s="48"/>
      <c r="K12" s="48"/>
    </row>
    <row r="13" ht="23.25">
      <c r="B13" s="46" t="s">
        <v>105</v>
      </c>
    </row>
    <row r="14" spans="3:12" ht="24" customHeight="1">
      <c r="C14" s="47" t="s">
        <v>117</v>
      </c>
      <c r="D14" s="48"/>
      <c r="E14" s="48"/>
      <c r="F14" s="48"/>
      <c r="G14" s="48"/>
      <c r="H14" s="48"/>
      <c r="I14" s="48"/>
      <c r="J14" s="48"/>
      <c r="K14" s="48"/>
      <c r="L14" s="48"/>
    </row>
    <row r="15" ht="24" thickBot="1">
      <c r="B15" s="46" t="s">
        <v>211</v>
      </c>
    </row>
    <row r="16" spans="3:17" ht="18" customHeight="1">
      <c r="C16" s="53" t="s">
        <v>84</v>
      </c>
      <c r="D16" s="62" t="s">
        <v>118</v>
      </c>
      <c r="E16" s="63"/>
      <c r="F16" s="63"/>
      <c r="G16" s="63"/>
      <c r="H16" s="63"/>
      <c r="I16" s="63"/>
      <c r="J16" s="64"/>
      <c r="K16" s="53" t="s">
        <v>85</v>
      </c>
      <c r="L16" s="148" t="s">
        <v>197</v>
      </c>
      <c r="M16" s="149"/>
      <c r="N16" s="149"/>
      <c r="O16" s="149"/>
      <c r="P16" s="149"/>
      <c r="Q16" s="150"/>
    </row>
    <row r="17" spans="4:17" ht="18" customHeight="1">
      <c r="D17" s="68" t="s">
        <v>119</v>
      </c>
      <c r="E17" s="127"/>
      <c r="F17" s="127"/>
      <c r="G17" s="127"/>
      <c r="H17" s="127"/>
      <c r="I17" s="127"/>
      <c r="J17" s="128"/>
      <c r="L17" s="151"/>
      <c r="M17" s="152"/>
      <c r="N17" s="152"/>
      <c r="O17" s="152"/>
      <c r="P17" s="152"/>
      <c r="Q17" s="153"/>
    </row>
    <row r="18" spans="4:17" ht="18" customHeight="1" thickBot="1">
      <c r="D18" s="68" t="s">
        <v>120</v>
      </c>
      <c r="E18" s="127"/>
      <c r="F18" s="127"/>
      <c r="G18" s="127"/>
      <c r="H18" s="127" t="s">
        <v>121</v>
      </c>
      <c r="I18" s="127"/>
      <c r="J18" s="128"/>
      <c r="L18" s="154"/>
      <c r="M18" s="155"/>
      <c r="N18" s="155"/>
      <c r="O18" s="155"/>
      <c r="P18" s="155"/>
      <c r="Q18" s="156"/>
    </row>
    <row r="19" spans="4:10" ht="9" customHeight="1" thickBot="1">
      <c r="D19" s="65"/>
      <c r="E19" s="66"/>
      <c r="F19" s="66"/>
      <c r="G19" s="66"/>
      <c r="H19" s="66"/>
      <c r="I19" s="66"/>
      <c r="J19" s="67"/>
    </row>
    <row r="20" ht="24" customHeight="1" thickBot="1">
      <c r="B20" s="46" t="s">
        <v>212</v>
      </c>
    </row>
    <row r="21" spans="3:15" ht="19.5" customHeight="1">
      <c r="C21" s="47" t="s">
        <v>88</v>
      </c>
      <c r="E21" s="121" t="s">
        <v>191</v>
      </c>
      <c r="F21" s="54"/>
      <c r="G21" s="54"/>
      <c r="H21" s="54"/>
      <c r="I21" s="54"/>
      <c r="J21" s="55"/>
      <c r="K21" s="49" t="s">
        <v>87</v>
      </c>
      <c r="L21" s="49"/>
      <c r="M21" s="49"/>
      <c r="N21" s="49"/>
      <c r="O21" s="49"/>
    </row>
    <row r="22" spans="3:11" ht="19.5" customHeight="1">
      <c r="C22" s="47" t="s">
        <v>103</v>
      </c>
      <c r="E22" s="68" t="s">
        <v>86</v>
      </c>
      <c r="F22" s="50"/>
      <c r="G22" s="50"/>
      <c r="H22" s="50"/>
      <c r="I22" s="50"/>
      <c r="J22" s="61"/>
      <c r="K22" s="49" t="s">
        <v>104</v>
      </c>
    </row>
    <row r="23" spans="3:10" ht="19.5" customHeight="1" thickBot="1">
      <c r="C23" s="47" t="s">
        <v>89</v>
      </c>
      <c r="E23" s="69" t="s">
        <v>122</v>
      </c>
      <c r="F23" s="51"/>
      <c r="G23" s="51"/>
      <c r="H23" s="51"/>
      <c r="I23" s="51"/>
      <c r="J23" s="52"/>
    </row>
    <row r="24" ht="24" thickBot="1">
      <c r="B24" s="46" t="s">
        <v>213</v>
      </c>
    </row>
    <row r="25" spans="5:16" ht="36" customHeight="1" thickBot="1">
      <c r="E25" s="131" t="s">
        <v>123</v>
      </c>
      <c r="F25" s="132"/>
      <c r="G25" s="132"/>
      <c r="H25" s="132"/>
      <c r="I25" s="132"/>
      <c r="J25" s="132"/>
      <c r="K25" s="133"/>
      <c r="M25" s="145" t="s">
        <v>202</v>
      </c>
      <c r="N25" s="146"/>
      <c r="O25" s="146"/>
      <c r="P25" s="147"/>
    </row>
  </sheetData>
  <sheetProtection sheet="1" selectLockedCells="1"/>
  <mergeCells count="6">
    <mergeCell ref="E25:K25"/>
    <mergeCell ref="A1:J1"/>
    <mergeCell ref="A4:H4"/>
    <mergeCell ref="A6:H9"/>
    <mergeCell ref="M25:P25"/>
    <mergeCell ref="L16:Q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38"/>
  <sheetViews>
    <sheetView showGridLines="0" showRowColHeaders="0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7" sqref="J7"/>
    </sheetView>
  </sheetViews>
  <sheetFormatPr defaultColWidth="9.00390625" defaultRowHeight="15"/>
  <cols>
    <col min="1" max="1" width="4.28125" style="1" bestFit="1" customWidth="1"/>
    <col min="2" max="2" width="16.57421875" style="1" customWidth="1"/>
    <col min="3" max="3" width="20.421875" style="1" bestFit="1" customWidth="1"/>
    <col min="4" max="4" width="8.57421875" style="1" customWidth="1"/>
    <col min="5" max="5" width="4.57421875" style="1" customWidth="1"/>
    <col min="6" max="11" width="10.57421875" style="1" customWidth="1"/>
    <col min="12" max="14" width="4.57421875" style="1" customWidth="1"/>
    <col min="15" max="15" width="5.421875" style="1" customWidth="1"/>
    <col min="16" max="17" width="3.421875" style="1" bestFit="1" customWidth="1"/>
    <col min="18" max="18" width="4.57421875" style="1" customWidth="1"/>
    <col min="19" max="19" width="9.00390625" style="1" customWidth="1"/>
    <col min="20" max="20" width="30.57421875" style="1" customWidth="1"/>
    <col min="21" max="23" width="13.57421875" style="1" customWidth="1"/>
    <col min="24" max="24" width="16.57421875" style="1" customWidth="1"/>
    <col min="25" max="25" width="20.57421875" style="1" customWidth="1"/>
    <col min="26" max="26" width="5.421875" style="1" bestFit="1" customWidth="1"/>
    <col min="27" max="28" width="3.140625" style="1" customWidth="1"/>
    <col min="29" max="29" width="9.00390625" style="1" customWidth="1"/>
    <col min="30" max="30" width="3.421875" style="1" hidden="1" customWidth="1"/>
    <col min="31" max="33" width="3.140625" style="1" customWidth="1"/>
    <col min="34" max="34" width="20.57421875" style="1" customWidth="1"/>
    <col min="35" max="35" width="5.421875" style="1" bestFit="1" customWidth="1"/>
    <col min="36" max="37" width="3.140625" style="1" customWidth="1"/>
    <col min="38" max="38" width="9.00390625" style="1" customWidth="1"/>
    <col min="39" max="39" width="3.421875" style="1" hidden="1" customWidth="1"/>
    <col min="40" max="42" width="3.140625" style="1" customWidth="1"/>
    <col min="43" max="43" width="40.57421875" style="1" customWidth="1"/>
    <col min="44" max="50" width="4.57421875" style="1" customWidth="1"/>
    <col min="51" max="51" width="21.8515625" style="1" customWidth="1"/>
    <col min="52" max="16384" width="9.00390625" style="1" customWidth="1"/>
  </cols>
  <sheetData>
    <row r="1" spans="1:27" ht="37.5" customHeight="1" thickBot="1">
      <c r="A1" s="192" t="s">
        <v>214</v>
      </c>
      <c r="B1" s="192"/>
      <c r="C1" s="192"/>
      <c r="D1" s="192"/>
      <c r="E1" s="192"/>
      <c r="F1" s="192"/>
      <c r="G1" s="192"/>
      <c r="H1" s="193" t="s">
        <v>210</v>
      </c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77"/>
      <c r="T1" s="77"/>
      <c r="U1" s="77"/>
      <c r="V1" s="77"/>
      <c r="W1" s="77"/>
      <c r="X1" s="78"/>
      <c r="Y1" s="78"/>
      <c r="Z1" s="78"/>
      <c r="AA1" s="78"/>
    </row>
    <row r="2" spans="1:24" ht="40.5" customHeight="1" thickTop="1">
      <c r="A2" s="340" t="s">
        <v>220</v>
      </c>
      <c r="B2" s="341"/>
      <c r="D2" s="188" t="s">
        <v>150</v>
      </c>
      <c r="E2" s="189"/>
      <c r="F2" s="189"/>
      <c r="G2" s="189"/>
      <c r="H2" s="187"/>
      <c r="I2" s="186" t="s">
        <v>151</v>
      </c>
      <c r="J2" s="187"/>
      <c r="K2" s="194" t="s">
        <v>152</v>
      </c>
      <c r="L2" s="194"/>
      <c r="M2" s="194"/>
      <c r="N2" s="194"/>
      <c r="O2" s="194" t="s">
        <v>180</v>
      </c>
      <c r="P2" s="194"/>
      <c r="Q2" s="194"/>
      <c r="R2" s="194"/>
      <c r="S2" s="91" t="s">
        <v>154</v>
      </c>
      <c r="T2" s="91" t="s">
        <v>153</v>
      </c>
      <c r="U2" s="91" t="s">
        <v>155</v>
      </c>
      <c r="V2" s="91" t="s">
        <v>156</v>
      </c>
      <c r="W2" s="97" t="s">
        <v>170</v>
      </c>
      <c r="X2" s="59"/>
    </row>
    <row r="3" spans="1:50" ht="39.75" customHeight="1" thickBot="1">
      <c r="A3" s="342"/>
      <c r="B3" s="343"/>
      <c r="C3" s="2"/>
      <c r="D3" s="158"/>
      <c r="E3" s="159"/>
      <c r="F3" s="159"/>
      <c r="G3" s="159"/>
      <c r="H3" s="160"/>
      <c r="I3" s="175"/>
      <c r="J3" s="176"/>
      <c r="K3" s="195"/>
      <c r="L3" s="195"/>
      <c r="M3" s="195"/>
      <c r="N3" s="195"/>
      <c r="O3" s="172"/>
      <c r="P3" s="173"/>
      <c r="Q3" s="173"/>
      <c r="R3" s="174"/>
      <c r="S3" s="32"/>
      <c r="T3" s="33"/>
      <c r="U3" s="38"/>
      <c r="V3" s="38"/>
      <c r="W3" s="34"/>
      <c r="X3" s="59"/>
      <c r="AC3" s="161" t="s">
        <v>102</v>
      </c>
      <c r="AD3" s="162"/>
      <c r="AE3" s="162"/>
      <c r="AF3" s="162"/>
      <c r="AG3" s="163"/>
      <c r="AL3" s="161" t="s">
        <v>102</v>
      </c>
      <c r="AM3" s="162"/>
      <c r="AN3" s="162"/>
      <c r="AO3" s="162"/>
      <c r="AP3" s="163"/>
      <c r="AR3" s="161" t="s">
        <v>102</v>
      </c>
      <c r="AS3" s="162"/>
      <c r="AT3" s="162"/>
      <c r="AU3" s="162"/>
      <c r="AV3" s="162"/>
      <c r="AW3" s="162"/>
      <c r="AX3" s="163"/>
    </row>
    <row r="4" spans="1:50" ht="15.75" thickBot="1" thickTop="1">
      <c r="A4" s="344"/>
      <c r="B4" s="345"/>
      <c r="AC4" s="164"/>
      <c r="AD4" s="165"/>
      <c r="AE4" s="165"/>
      <c r="AF4" s="165"/>
      <c r="AG4" s="166"/>
      <c r="AL4" s="164"/>
      <c r="AM4" s="165"/>
      <c r="AN4" s="165"/>
      <c r="AO4" s="165"/>
      <c r="AP4" s="166"/>
      <c r="AR4" s="183"/>
      <c r="AS4" s="184"/>
      <c r="AT4" s="184"/>
      <c r="AU4" s="184"/>
      <c r="AV4" s="184"/>
      <c r="AW4" s="184"/>
      <c r="AX4" s="185"/>
    </row>
    <row r="5" spans="1:50" ht="28.5" thickTop="1">
      <c r="A5" s="338" t="s">
        <v>219</v>
      </c>
      <c r="B5" s="339"/>
      <c r="C5" s="170" t="s">
        <v>19</v>
      </c>
      <c r="D5" s="171"/>
      <c r="E5" s="171"/>
      <c r="F5" s="336" t="s">
        <v>218</v>
      </c>
      <c r="G5" s="337"/>
      <c r="H5" s="334"/>
      <c r="I5" s="334"/>
      <c r="J5" s="334"/>
      <c r="K5" s="334"/>
      <c r="L5" s="334"/>
      <c r="M5" s="334"/>
      <c r="N5" s="335"/>
      <c r="O5" s="168" t="s">
        <v>4</v>
      </c>
      <c r="P5" s="168"/>
      <c r="Q5" s="168"/>
      <c r="R5" s="105" t="s">
        <v>14</v>
      </c>
      <c r="S5" s="168" t="s">
        <v>90</v>
      </c>
      <c r="T5" s="168"/>
      <c r="U5" s="168"/>
      <c r="V5" s="168"/>
      <c r="W5" s="169"/>
      <c r="X5" s="56"/>
      <c r="Y5" s="167" t="s">
        <v>30</v>
      </c>
      <c r="Z5" s="168"/>
      <c r="AA5" s="168"/>
      <c r="AB5" s="168"/>
      <c r="AC5" s="168"/>
      <c r="AD5" s="168"/>
      <c r="AE5" s="190"/>
      <c r="AF5" s="190"/>
      <c r="AG5" s="191"/>
      <c r="AH5" s="167" t="s">
        <v>31</v>
      </c>
      <c r="AI5" s="168"/>
      <c r="AJ5" s="168"/>
      <c r="AK5" s="168"/>
      <c r="AL5" s="168"/>
      <c r="AM5" s="168"/>
      <c r="AN5" s="168"/>
      <c r="AO5" s="168"/>
      <c r="AP5" s="169"/>
      <c r="AR5" s="181" t="s">
        <v>171</v>
      </c>
      <c r="AS5" s="178"/>
      <c r="AT5" s="182"/>
      <c r="AU5" s="177" t="s">
        <v>157</v>
      </c>
      <c r="AV5" s="178"/>
      <c r="AW5" s="179"/>
      <c r="AX5" s="180"/>
    </row>
    <row r="6" spans="1:50" ht="30" thickBot="1">
      <c r="A6" s="40" t="s">
        <v>21</v>
      </c>
      <c r="B6" s="93" t="s">
        <v>8</v>
      </c>
      <c r="C6" s="93" t="s">
        <v>13</v>
      </c>
      <c r="D6" s="89" t="s">
        <v>178</v>
      </c>
      <c r="E6" s="93" t="s">
        <v>140</v>
      </c>
      <c r="F6" s="93" t="s">
        <v>0</v>
      </c>
      <c r="G6" s="93" t="s">
        <v>1</v>
      </c>
      <c r="H6" s="93" t="s">
        <v>164</v>
      </c>
      <c r="I6" s="93" t="s">
        <v>165</v>
      </c>
      <c r="J6" s="93" t="s">
        <v>166</v>
      </c>
      <c r="K6" s="93" t="s">
        <v>167</v>
      </c>
      <c r="L6" s="89" t="s">
        <v>17</v>
      </c>
      <c r="M6" s="89" t="s">
        <v>18</v>
      </c>
      <c r="N6" s="89" t="s">
        <v>15</v>
      </c>
      <c r="O6" s="89" t="s">
        <v>7</v>
      </c>
      <c r="P6" s="93" t="s">
        <v>5</v>
      </c>
      <c r="Q6" s="93" t="s">
        <v>6</v>
      </c>
      <c r="R6" s="89" t="s">
        <v>179</v>
      </c>
      <c r="S6" s="70" t="s">
        <v>168</v>
      </c>
      <c r="T6" s="70" t="s">
        <v>35</v>
      </c>
      <c r="U6" s="89" t="s">
        <v>32</v>
      </c>
      <c r="V6" s="89" t="s">
        <v>33</v>
      </c>
      <c r="W6" s="94" t="s">
        <v>34</v>
      </c>
      <c r="X6" s="95" t="s">
        <v>169</v>
      </c>
      <c r="Y6" s="96" t="s">
        <v>23</v>
      </c>
      <c r="Z6" s="89" t="s">
        <v>24</v>
      </c>
      <c r="AA6" s="93" t="s">
        <v>5</v>
      </c>
      <c r="AB6" s="93" t="s">
        <v>6</v>
      </c>
      <c r="AC6" s="93" t="s">
        <v>25</v>
      </c>
      <c r="AD6" s="41" t="s">
        <v>26</v>
      </c>
      <c r="AE6" s="89" t="s">
        <v>27</v>
      </c>
      <c r="AF6" s="89" t="s">
        <v>127</v>
      </c>
      <c r="AG6" s="92" t="s">
        <v>163</v>
      </c>
      <c r="AH6" s="96" t="s">
        <v>23</v>
      </c>
      <c r="AI6" s="89" t="s">
        <v>24</v>
      </c>
      <c r="AJ6" s="93" t="s">
        <v>5</v>
      </c>
      <c r="AK6" s="93" t="s">
        <v>6</v>
      </c>
      <c r="AL6" s="93" t="s">
        <v>25</v>
      </c>
      <c r="AM6" s="89" t="s">
        <v>26</v>
      </c>
      <c r="AN6" s="89" t="s">
        <v>27</v>
      </c>
      <c r="AO6" s="89" t="s">
        <v>127</v>
      </c>
      <c r="AP6" s="92" t="s">
        <v>163</v>
      </c>
      <c r="AQ6" s="106" t="s">
        <v>135</v>
      </c>
      <c r="AR6" s="109" t="s">
        <v>177</v>
      </c>
      <c r="AS6" s="41" t="s">
        <v>174</v>
      </c>
      <c r="AT6" s="107" t="s">
        <v>173</v>
      </c>
      <c r="AU6" s="108" t="s">
        <v>177</v>
      </c>
      <c r="AV6" s="41" t="s">
        <v>174</v>
      </c>
      <c r="AW6" s="41" t="s">
        <v>173</v>
      </c>
      <c r="AX6" s="58" t="s">
        <v>172</v>
      </c>
    </row>
    <row r="7" spans="1:51" ht="39.75" customHeight="1" thickTop="1">
      <c r="A7" s="124">
        <v>1</v>
      </c>
      <c r="B7" s="8"/>
      <c r="C7" s="22"/>
      <c r="D7" s="9"/>
      <c r="E7" s="10"/>
      <c r="F7" s="11"/>
      <c r="G7" s="11"/>
      <c r="H7" s="11"/>
      <c r="I7" s="11"/>
      <c r="J7" s="11"/>
      <c r="K7" s="11"/>
      <c r="L7" s="9"/>
      <c r="M7" s="9"/>
      <c r="N7" s="9"/>
      <c r="O7" s="9"/>
      <c r="P7" s="9"/>
      <c r="Q7" s="9"/>
      <c r="R7" s="43">
        <f>IF(O7="","",DATEDIF(DATE(O7,P7,Q7),DATE(2018,4,1),"y"))</f>
      </c>
      <c r="S7" s="21"/>
      <c r="T7" s="22"/>
      <c r="U7" s="10"/>
      <c r="V7" s="10"/>
      <c r="W7" s="72"/>
      <c r="X7" s="83"/>
      <c r="Y7" s="23"/>
      <c r="Z7" s="24"/>
      <c r="AA7" s="9"/>
      <c r="AB7" s="9"/>
      <c r="AC7" s="24"/>
      <c r="AD7" s="24"/>
      <c r="AE7" s="75"/>
      <c r="AF7" s="75"/>
      <c r="AG7" s="73"/>
      <c r="AH7" s="23"/>
      <c r="AI7" s="24"/>
      <c r="AJ7" s="9"/>
      <c r="AK7" s="9"/>
      <c r="AL7" s="24"/>
      <c r="AM7" s="24"/>
      <c r="AN7" s="75"/>
      <c r="AO7" s="75"/>
      <c r="AP7" s="73"/>
      <c r="AQ7" s="98"/>
      <c r="AR7" s="110"/>
      <c r="AS7" s="104"/>
      <c r="AT7" s="111"/>
      <c r="AU7" s="101"/>
      <c r="AV7" s="104"/>
      <c r="AW7" s="101"/>
      <c r="AX7" s="101"/>
      <c r="AY7" s="1">
        <f>IF(B7="","",$D$3)</f>
      </c>
    </row>
    <row r="8" spans="1:51" ht="39.75" customHeight="1">
      <c r="A8" s="125">
        <v>2</v>
      </c>
      <c r="B8" s="12"/>
      <c r="C8" s="26"/>
      <c r="D8" s="13"/>
      <c r="E8" s="14"/>
      <c r="F8" s="15"/>
      <c r="G8" s="15"/>
      <c r="H8" s="15"/>
      <c r="I8" s="15"/>
      <c r="J8" s="15"/>
      <c r="K8" s="15"/>
      <c r="L8" s="13"/>
      <c r="M8" s="13"/>
      <c r="N8" s="13"/>
      <c r="O8" s="9"/>
      <c r="P8" s="9"/>
      <c r="Q8" s="9"/>
      <c r="R8" s="44">
        <f aca="true" t="shared" si="0" ref="R8:R26">IF(O8="","",DATEDIF(DATE(O8,P8,Q8),DATE(2018,4,1),"y"))</f>
      </c>
      <c r="S8" s="25"/>
      <c r="T8" s="26"/>
      <c r="U8" s="14"/>
      <c r="V8" s="14"/>
      <c r="W8" s="27"/>
      <c r="X8" s="90"/>
      <c r="Y8" s="28"/>
      <c r="Z8" s="13"/>
      <c r="AA8" s="13"/>
      <c r="AB8" s="13"/>
      <c r="AC8" s="13"/>
      <c r="AD8" s="13"/>
      <c r="AE8" s="14"/>
      <c r="AF8" s="14"/>
      <c r="AG8" s="27"/>
      <c r="AH8" s="28"/>
      <c r="AI8" s="13"/>
      <c r="AJ8" s="13"/>
      <c r="AK8" s="13"/>
      <c r="AL8" s="13"/>
      <c r="AM8" s="13"/>
      <c r="AN8" s="14"/>
      <c r="AO8" s="14"/>
      <c r="AP8" s="27"/>
      <c r="AQ8" s="99"/>
      <c r="AR8" s="112"/>
      <c r="AS8" s="15"/>
      <c r="AT8" s="113"/>
      <c r="AU8" s="102"/>
      <c r="AV8" s="15"/>
      <c r="AW8" s="102"/>
      <c r="AX8" s="102"/>
      <c r="AY8" s="1">
        <f aca="true" t="shared" si="1" ref="AY8:AY26">IF(B8="","",$D$3)</f>
      </c>
    </row>
    <row r="9" spans="1:51" ht="39.75" customHeight="1">
      <c r="A9" s="125">
        <v>3</v>
      </c>
      <c r="B9" s="12"/>
      <c r="C9" s="26"/>
      <c r="D9" s="13"/>
      <c r="E9" s="14"/>
      <c r="F9" s="15"/>
      <c r="G9" s="15"/>
      <c r="H9" s="15"/>
      <c r="I9" s="15"/>
      <c r="J9" s="15"/>
      <c r="K9" s="15"/>
      <c r="L9" s="13"/>
      <c r="M9" s="13"/>
      <c r="N9" s="13"/>
      <c r="O9" s="13"/>
      <c r="P9" s="13"/>
      <c r="Q9" s="13"/>
      <c r="R9" s="44">
        <f t="shared" si="0"/>
      </c>
      <c r="S9" s="25"/>
      <c r="T9" s="26"/>
      <c r="U9" s="14"/>
      <c r="V9" s="14"/>
      <c r="W9" s="27"/>
      <c r="X9" s="71"/>
      <c r="Y9" s="28"/>
      <c r="Z9" s="13"/>
      <c r="AA9" s="13"/>
      <c r="AB9" s="13"/>
      <c r="AC9" s="13"/>
      <c r="AD9" s="13"/>
      <c r="AE9" s="14"/>
      <c r="AF9" s="14"/>
      <c r="AG9" s="27"/>
      <c r="AH9" s="28"/>
      <c r="AI9" s="13"/>
      <c r="AJ9" s="13"/>
      <c r="AK9" s="13"/>
      <c r="AL9" s="13"/>
      <c r="AM9" s="13"/>
      <c r="AN9" s="14"/>
      <c r="AO9" s="14"/>
      <c r="AP9" s="27"/>
      <c r="AQ9" s="99"/>
      <c r="AR9" s="112"/>
      <c r="AS9" s="15"/>
      <c r="AT9" s="113"/>
      <c r="AU9" s="102"/>
      <c r="AV9" s="15"/>
      <c r="AW9" s="102"/>
      <c r="AX9" s="102"/>
      <c r="AY9" s="1">
        <f t="shared" si="1"/>
      </c>
    </row>
    <row r="10" spans="1:51" ht="39.75" customHeight="1">
      <c r="A10" s="125">
        <v>4</v>
      </c>
      <c r="B10" s="12"/>
      <c r="C10" s="26"/>
      <c r="D10" s="13"/>
      <c r="E10" s="14"/>
      <c r="F10" s="15"/>
      <c r="G10" s="15"/>
      <c r="H10" s="15"/>
      <c r="I10" s="15"/>
      <c r="J10" s="15"/>
      <c r="K10" s="15"/>
      <c r="L10" s="13"/>
      <c r="M10" s="13"/>
      <c r="N10" s="13"/>
      <c r="O10" s="13"/>
      <c r="P10" s="13"/>
      <c r="Q10" s="13"/>
      <c r="R10" s="44">
        <f t="shared" si="0"/>
      </c>
      <c r="S10" s="25"/>
      <c r="T10" s="26"/>
      <c r="U10" s="14"/>
      <c r="V10" s="14"/>
      <c r="W10" s="27"/>
      <c r="X10" s="71"/>
      <c r="Y10" s="28"/>
      <c r="Z10" s="13"/>
      <c r="AA10" s="13"/>
      <c r="AB10" s="13"/>
      <c r="AC10" s="13"/>
      <c r="AD10" s="13"/>
      <c r="AE10" s="14"/>
      <c r="AF10" s="14"/>
      <c r="AG10" s="27"/>
      <c r="AH10" s="28"/>
      <c r="AI10" s="13"/>
      <c r="AJ10" s="13"/>
      <c r="AK10" s="13"/>
      <c r="AL10" s="13"/>
      <c r="AM10" s="13"/>
      <c r="AN10" s="14"/>
      <c r="AO10" s="14"/>
      <c r="AP10" s="27"/>
      <c r="AQ10" s="99"/>
      <c r="AR10" s="112"/>
      <c r="AS10" s="15"/>
      <c r="AT10" s="113"/>
      <c r="AU10" s="102"/>
      <c r="AV10" s="15"/>
      <c r="AW10" s="102"/>
      <c r="AX10" s="102"/>
      <c r="AY10" s="1">
        <f t="shared" si="1"/>
      </c>
    </row>
    <row r="11" spans="1:51" ht="39.75" customHeight="1">
      <c r="A11" s="125">
        <v>5</v>
      </c>
      <c r="B11" s="12"/>
      <c r="C11" s="26"/>
      <c r="D11" s="13"/>
      <c r="E11" s="14"/>
      <c r="F11" s="15"/>
      <c r="G11" s="15"/>
      <c r="H11" s="15"/>
      <c r="I11" s="15"/>
      <c r="J11" s="15"/>
      <c r="K11" s="15"/>
      <c r="L11" s="13"/>
      <c r="M11" s="13"/>
      <c r="N11" s="13"/>
      <c r="O11" s="13"/>
      <c r="P11" s="13"/>
      <c r="Q11" s="13"/>
      <c r="R11" s="44">
        <f t="shared" si="0"/>
      </c>
      <c r="S11" s="25"/>
      <c r="T11" s="26"/>
      <c r="U11" s="14"/>
      <c r="V11" s="14"/>
      <c r="W11" s="27"/>
      <c r="X11" s="71"/>
      <c r="Y11" s="28"/>
      <c r="Z11" s="13"/>
      <c r="AA11" s="13"/>
      <c r="AB11" s="13"/>
      <c r="AC11" s="13"/>
      <c r="AD11" s="13"/>
      <c r="AE11" s="14"/>
      <c r="AF11" s="14"/>
      <c r="AG11" s="27"/>
      <c r="AH11" s="28"/>
      <c r="AI11" s="13"/>
      <c r="AJ11" s="13"/>
      <c r="AK11" s="13"/>
      <c r="AL11" s="13"/>
      <c r="AM11" s="13"/>
      <c r="AN11" s="14"/>
      <c r="AO11" s="14"/>
      <c r="AP11" s="27"/>
      <c r="AQ11" s="99"/>
      <c r="AR11" s="112"/>
      <c r="AS11" s="15"/>
      <c r="AT11" s="113"/>
      <c r="AU11" s="102"/>
      <c r="AV11" s="15"/>
      <c r="AW11" s="102"/>
      <c r="AX11" s="102"/>
      <c r="AY11" s="1">
        <f t="shared" si="1"/>
      </c>
    </row>
    <row r="12" spans="1:51" ht="39.75" customHeight="1">
      <c r="A12" s="125">
        <v>6</v>
      </c>
      <c r="B12" s="12"/>
      <c r="C12" s="26"/>
      <c r="D12" s="13"/>
      <c r="E12" s="14"/>
      <c r="F12" s="15"/>
      <c r="G12" s="15"/>
      <c r="H12" s="15"/>
      <c r="I12" s="15"/>
      <c r="J12" s="15"/>
      <c r="K12" s="15"/>
      <c r="L12" s="13"/>
      <c r="M12" s="13"/>
      <c r="N12" s="13"/>
      <c r="O12" s="13"/>
      <c r="P12" s="13"/>
      <c r="Q12" s="13"/>
      <c r="R12" s="44">
        <f t="shared" si="0"/>
      </c>
      <c r="S12" s="25"/>
      <c r="T12" s="26"/>
      <c r="U12" s="14"/>
      <c r="V12" s="14"/>
      <c r="W12" s="27"/>
      <c r="X12" s="71"/>
      <c r="Y12" s="28"/>
      <c r="Z12" s="13"/>
      <c r="AA12" s="13"/>
      <c r="AB12" s="13"/>
      <c r="AC12" s="13"/>
      <c r="AD12" s="13"/>
      <c r="AE12" s="14"/>
      <c r="AF12" s="14"/>
      <c r="AG12" s="27"/>
      <c r="AH12" s="28"/>
      <c r="AI12" s="13"/>
      <c r="AJ12" s="13"/>
      <c r="AK12" s="13"/>
      <c r="AL12" s="13"/>
      <c r="AM12" s="13"/>
      <c r="AN12" s="14"/>
      <c r="AO12" s="14"/>
      <c r="AP12" s="27"/>
      <c r="AQ12" s="99"/>
      <c r="AR12" s="112"/>
      <c r="AS12" s="15"/>
      <c r="AT12" s="113"/>
      <c r="AU12" s="102"/>
      <c r="AV12" s="15"/>
      <c r="AW12" s="102"/>
      <c r="AX12" s="102"/>
      <c r="AY12" s="1">
        <f t="shared" si="1"/>
      </c>
    </row>
    <row r="13" spans="1:51" ht="39.75" customHeight="1">
      <c r="A13" s="125">
        <v>7</v>
      </c>
      <c r="B13" s="12"/>
      <c r="C13" s="26"/>
      <c r="D13" s="13"/>
      <c r="E13" s="14"/>
      <c r="F13" s="15"/>
      <c r="G13" s="15"/>
      <c r="H13" s="15"/>
      <c r="I13" s="15"/>
      <c r="J13" s="15"/>
      <c r="K13" s="15"/>
      <c r="L13" s="13"/>
      <c r="M13" s="13"/>
      <c r="N13" s="13"/>
      <c r="O13" s="13"/>
      <c r="P13" s="13"/>
      <c r="Q13" s="13"/>
      <c r="R13" s="44">
        <f t="shared" si="0"/>
      </c>
      <c r="S13" s="25"/>
      <c r="T13" s="26"/>
      <c r="U13" s="14"/>
      <c r="V13" s="14"/>
      <c r="W13" s="27"/>
      <c r="X13" s="71"/>
      <c r="Y13" s="28"/>
      <c r="Z13" s="13"/>
      <c r="AA13" s="13"/>
      <c r="AB13" s="13"/>
      <c r="AC13" s="13"/>
      <c r="AD13" s="13"/>
      <c r="AE13" s="14"/>
      <c r="AF13" s="14"/>
      <c r="AG13" s="27"/>
      <c r="AH13" s="28"/>
      <c r="AI13" s="13"/>
      <c r="AJ13" s="13"/>
      <c r="AK13" s="13"/>
      <c r="AL13" s="13"/>
      <c r="AM13" s="13"/>
      <c r="AN13" s="14"/>
      <c r="AO13" s="14"/>
      <c r="AP13" s="27"/>
      <c r="AQ13" s="99"/>
      <c r="AR13" s="112"/>
      <c r="AS13" s="15"/>
      <c r="AT13" s="113"/>
      <c r="AU13" s="102"/>
      <c r="AV13" s="15"/>
      <c r="AW13" s="102"/>
      <c r="AX13" s="102"/>
      <c r="AY13" s="1">
        <f t="shared" si="1"/>
      </c>
    </row>
    <row r="14" spans="1:51" ht="39.75" customHeight="1">
      <c r="A14" s="125">
        <v>8</v>
      </c>
      <c r="B14" s="12"/>
      <c r="C14" s="26"/>
      <c r="D14" s="13"/>
      <c r="E14" s="14"/>
      <c r="F14" s="15"/>
      <c r="G14" s="15"/>
      <c r="H14" s="15"/>
      <c r="I14" s="15"/>
      <c r="J14" s="15"/>
      <c r="K14" s="15"/>
      <c r="L14" s="13"/>
      <c r="M14" s="13"/>
      <c r="N14" s="13"/>
      <c r="O14" s="13"/>
      <c r="P14" s="13"/>
      <c r="Q14" s="13"/>
      <c r="R14" s="44">
        <f t="shared" si="0"/>
      </c>
      <c r="S14" s="25"/>
      <c r="T14" s="26"/>
      <c r="U14" s="14"/>
      <c r="V14" s="14"/>
      <c r="W14" s="27"/>
      <c r="X14" s="71"/>
      <c r="Y14" s="28"/>
      <c r="Z14" s="13"/>
      <c r="AA14" s="13"/>
      <c r="AB14" s="13"/>
      <c r="AC14" s="13"/>
      <c r="AD14" s="13"/>
      <c r="AE14" s="14"/>
      <c r="AF14" s="14"/>
      <c r="AG14" s="27"/>
      <c r="AH14" s="28"/>
      <c r="AI14" s="13"/>
      <c r="AJ14" s="13"/>
      <c r="AK14" s="13"/>
      <c r="AL14" s="13"/>
      <c r="AM14" s="13"/>
      <c r="AN14" s="14"/>
      <c r="AO14" s="14"/>
      <c r="AP14" s="27"/>
      <c r="AQ14" s="99"/>
      <c r="AR14" s="112"/>
      <c r="AS14" s="15"/>
      <c r="AT14" s="113"/>
      <c r="AU14" s="102"/>
      <c r="AV14" s="15"/>
      <c r="AW14" s="102"/>
      <c r="AX14" s="102"/>
      <c r="AY14" s="1">
        <f t="shared" si="1"/>
      </c>
    </row>
    <row r="15" spans="1:51" ht="39.75" customHeight="1">
      <c r="A15" s="125">
        <v>9</v>
      </c>
      <c r="B15" s="12"/>
      <c r="C15" s="26"/>
      <c r="D15" s="13"/>
      <c r="E15" s="14"/>
      <c r="F15" s="15"/>
      <c r="G15" s="15"/>
      <c r="H15" s="15"/>
      <c r="I15" s="15"/>
      <c r="J15" s="15"/>
      <c r="K15" s="15"/>
      <c r="L15" s="13"/>
      <c r="M15" s="13"/>
      <c r="N15" s="13"/>
      <c r="O15" s="13"/>
      <c r="P15" s="13"/>
      <c r="Q15" s="13"/>
      <c r="R15" s="44">
        <f t="shared" si="0"/>
      </c>
      <c r="S15" s="25"/>
      <c r="T15" s="26"/>
      <c r="U15" s="14"/>
      <c r="V15" s="14"/>
      <c r="W15" s="27"/>
      <c r="X15" s="71"/>
      <c r="Y15" s="28"/>
      <c r="Z15" s="13"/>
      <c r="AA15" s="13"/>
      <c r="AB15" s="13"/>
      <c r="AC15" s="13"/>
      <c r="AD15" s="13"/>
      <c r="AE15" s="14"/>
      <c r="AF15" s="14"/>
      <c r="AG15" s="27"/>
      <c r="AH15" s="28"/>
      <c r="AI15" s="13"/>
      <c r="AJ15" s="13"/>
      <c r="AK15" s="13"/>
      <c r="AL15" s="13"/>
      <c r="AM15" s="13"/>
      <c r="AN15" s="14"/>
      <c r="AO15" s="14"/>
      <c r="AP15" s="27"/>
      <c r="AQ15" s="99"/>
      <c r="AR15" s="112"/>
      <c r="AS15" s="15"/>
      <c r="AT15" s="113"/>
      <c r="AU15" s="102"/>
      <c r="AV15" s="15"/>
      <c r="AW15" s="102"/>
      <c r="AX15" s="102"/>
      <c r="AY15" s="1">
        <f t="shared" si="1"/>
      </c>
    </row>
    <row r="16" spans="1:51" ht="39.75" customHeight="1">
      <c r="A16" s="125">
        <v>10</v>
      </c>
      <c r="B16" s="12"/>
      <c r="C16" s="26"/>
      <c r="D16" s="13"/>
      <c r="E16" s="14"/>
      <c r="F16" s="15"/>
      <c r="G16" s="15"/>
      <c r="H16" s="15"/>
      <c r="I16" s="15"/>
      <c r="J16" s="15"/>
      <c r="K16" s="15"/>
      <c r="L16" s="13"/>
      <c r="M16" s="13"/>
      <c r="N16" s="13"/>
      <c r="O16" s="13"/>
      <c r="P16" s="13"/>
      <c r="Q16" s="13"/>
      <c r="R16" s="44">
        <f t="shared" si="0"/>
      </c>
      <c r="S16" s="25"/>
      <c r="T16" s="26"/>
      <c r="U16" s="14"/>
      <c r="V16" s="14"/>
      <c r="W16" s="27"/>
      <c r="X16" s="71"/>
      <c r="Y16" s="28"/>
      <c r="Z16" s="13"/>
      <c r="AA16" s="13"/>
      <c r="AB16" s="13"/>
      <c r="AC16" s="13"/>
      <c r="AD16" s="13"/>
      <c r="AE16" s="14"/>
      <c r="AF16" s="14"/>
      <c r="AG16" s="27"/>
      <c r="AH16" s="28"/>
      <c r="AI16" s="13"/>
      <c r="AJ16" s="13"/>
      <c r="AK16" s="13"/>
      <c r="AL16" s="13"/>
      <c r="AM16" s="13"/>
      <c r="AN16" s="14"/>
      <c r="AO16" s="14"/>
      <c r="AP16" s="27"/>
      <c r="AQ16" s="99"/>
      <c r="AR16" s="112"/>
      <c r="AS16" s="15"/>
      <c r="AT16" s="113"/>
      <c r="AU16" s="102"/>
      <c r="AV16" s="15"/>
      <c r="AW16" s="102"/>
      <c r="AX16" s="102"/>
      <c r="AY16" s="1">
        <f t="shared" si="1"/>
      </c>
    </row>
    <row r="17" spans="1:51" ht="39.75" customHeight="1">
      <c r="A17" s="125">
        <v>11</v>
      </c>
      <c r="B17" s="12"/>
      <c r="C17" s="26"/>
      <c r="D17" s="13"/>
      <c r="E17" s="14"/>
      <c r="F17" s="15"/>
      <c r="G17" s="15"/>
      <c r="H17" s="15"/>
      <c r="I17" s="15"/>
      <c r="J17" s="15"/>
      <c r="K17" s="15"/>
      <c r="L17" s="13"/>
      <c r="M17" s="13"/>
      <c r="N17" s="13"/>
      <c r="O17" s="13"/>
      <c r="P17" s="13"/>
      <c r="Q17" s="13"/>
      <c r="R17" s="44">
        <f t="shared" si="0"/>
      </c>
      <c r="S17" s="25"/>
      <c r="T17" s="26"/>
      <c r="U17" s="14"/>
      <c r="V17" s="14"/>
      <c r="W17" s="27"/>
      <c r="X17" s="71"/>
      <c r="Y17" s="28"/>
      <c r="Z17" s="13"/>
      <c r="AA17" s="13"/>
      <c r="AB17" s="13"/>
      <c r="AC17" s="13"/>
      <c r="AD17" s="13"/>
      <c r="AE17" s="14"/>
      <c r="AF17" s="14"/>
      <c r="AG17" s="27"/>
      <c r="AH17" s="28"/>
      <c r="AI17" s="13"/>
      <c r="AJ17" s="13"/>
      <c r="AK17" s="13"/>
      <c r="AL17" s="13"/>
      <c r="AM17" s="13"/>
      <c r="AN17" s="14"/>
      <c r="AO17" s="14"/>
      <c r="AP17" s="27"/>
      <c r="AQ17" s="99"/>
      <c r="AR17" s="112"/>
      <c r="AS17" s="15"/>
      <c r="AT17" s="113"/>
      <c r="AU17" s="102"/>
      <c r="AV17" s="15"/>
      <c r="AW17" s="102"/>
      <c r="AX17" s="102"/>
      <c r="AY17" s="1">
        <f t="shared" si="1"/>
      </c>
    </row>
    <row r="18" spans="1:51" ht="39.75" customHeight="1">
      <c r="A18" s="125">
        <v>12</v>
      </c>
      <c r="B18" s="12"/>
      <c r="C18" s="26"/>
      <c r="D18" s="13"/>
      <c r="E18" s="14"/>
      <c r="F18" s="15"/>
      <c r="G18" s="15"/>
      <c r="H18" s="15"/>
      <c r="I18" s="15"/>
      <c r="J18" s="15"/>
      <c r="K18" s="15"/>
      <c r="L18" s="13"/>
      <c r="M18" s="13"/>
      <c r="N18" s="13"/>
      <c r="O18" s="13"/>
      <c r="P18" s="13"/>
      <c r="Q18" s="13"/>
      <c r="R18" s="44">
        <f t="shared" si="0"/>
      </c>
      <c r="S18" s="25"/>
      <c r="T18" s="26"/>
      <c r="U18" s="14"/>
      <c r="V18" s="14"/>
      <c r="W18" s="27"/>
      <c r="X18" s="71"/>
      <c r="Y18" s="28"/>
      <c r="Z18" s="13"/>
      <c r="AA18" s="13"/>
      <c r="AB18" s="13"/>
      <c r="AC18" s="13"/>
      <c r="AD18" s="13"/>
      <c r="AE18" s="14"/>
      <c r="AF18" s="14"/>
      <c r="AG18" s="27"/>
      <c r="AH18" s="28"/>
      <c r="AI18" s="13"/>
      <c r="AJ18" s="13"/>
      <c r="AK18" s="13"/>
      <c r="AL18" s="13"/>
      <c r="AM18" s="13"/>
      <c r="AN18" s="14"/>
      <c r="AO18" s="14"/>
      <c r="AP18" s="27"/>
      <c r="AQ18" s="99"/>
      <c r="AR18" s="112"/>
      <c r="AS18" s="15"/>
      <c r="AT18" s="113"/>
      <c r="AU18" s="102"/>
      <c r="AV18" s="15"/>
      <c r="AW18" s="102"/>
      <c r="AX18" s="102"/>
      <c r="AY18" s="1">
        <f t="shared" si="1"/>
      </c>
    </row>
    <row r="19" spans="1:51" ht="39.75" customHeight="1">
      <c r="A19" s="125">
        <v>13</v>
      </c>
      <c r="B19" s="12"/>
      <c r="C19" s="26"/>
      <c r="D19" s="13"/>
      <c r="E19" s="14"/>
      <c r="F19" s="15"/>
      <c r="G19" s="15"/>
      <c r="H19" s="15"/>
      <c r="I19" s="15"/>
      <c r="J19" s="15"/>
      <c r="K19" s="15"/>
      <c r="L19" s="13"/>
      <c r="M19" s="13"/>
      <c r="N19" s="13"/>
      <c r="O19" s="13"/>
      <c r="P19" s="13"/>
      <c r="Q19" s="13"/>
      <c r="R19" s="44">
        <f t="shared" si="0"/>
      </c>
      <c r="S19" s="25"/>
      <c r="T19" s="26"/>
      <c r="U19" s="14"/>
      <c r="V19" s="14"/>
      <c r="W19" s="27"/>
      <c r="X19" s="71"/>
      <c r="Y19" s="28"/>
      <c r="Z19" s="13"/>
      <c r="AA19" s="13"/>
      <c r="AB19" s="13"/>
      <c r="AC19" s="13"/>
      <c r="AD19" s="13"/>
      <c r="AE19" s="14"/>
      <c r="AF19" s="14"/>
      <c r="AG19" s="27"/>
      <c r="AH19" s="28"/>
      <c r="AI19" s="13"/>
      <c r="AJ19" s="13"/>
      <c r="AK19" s="13"/>
      <c r="AL19" s="13"/>
      <c r="AM19" s="13"/>
      <c r="AN19" s="14"/>
      <c r="AO19" s="14"/>
      <c r="AP19" s="27"/>
      <c r="AQ19" s="99"/>
      <c r="AR19" s="112"/>
      <c r="AS19" s="15"/>
      <c r="AT19" s="113"/>
      <c r="AU19" s="102"/>
      <c r="AV19" s="15"/>
      <c r="AW19" s="102"/>
      <c r="AX19" s="102"/>
      <c r="AY19" s="1">
        <f t="shared" si="1"/>
      </c>
    </row>
    <row r="20" spans="1:51" ht="39.75" customHeight="1">
      <c r="A20" s="125">
        <v>14</v>
      </c>
      <c r="B20" s="12"/>
      <c r="C20" s="26"/>
      <c r="D20" s="13"/>
      <c r="E20" s="14"/>
      <c r="F20" s="15"/>
      <c r="G20" s="15"/>
      <c r="H20" s="15"/>
      <c r="I20" s="15"/>
      <c r="J20" s="15"/>
      <c r="K20" s="15"/>
      <c r="L20" s="13"/>
      <c r="M20" s="13"/>
      <c r="N20" s="13"/>
      <c r="O20" s="13"/>
      <c r="P20" s="13"/>
      <c r="Q20" s="13"/>
      <c r="R20" s="44">
        <f t="shared" si="0"/>
      </c>
      <c r="S20" s="25"/>
      <c r="T20" s="26"/>
      <c r="U20" s="14"/>
      <c r="V20" s="14"/>
      <c r="W20" s="27"/>
      <c r="X20" s="71"/>
      <c r="Y20" s="28"/>
      <c r="Z20" s="13"/>
      <c r="AA20" s="13"/>
      <c r="AB20" s="13"/>
      <c r="AC20" s="13"/>
      <c r="AD20" s="13"/>
      <c r="AE20" s="14"/>
      <c r="AF20" s="14"/>
      <c r="AG20" s="27"/>
      <c r="AH20" s="28"/>
      <c r="AI20" s="13"/>
      <c r="AJ20" s="13"/>
      <c r="AK20" s="13"/>
      <c r="AL20" s="13"/>
      <c r="AM20" s="13"/>
      <c r="AN20" s="14"/>
      <c r="AO20" s="14"/>
      <c r="AP20" s="27"/>
      <c r="AQ20" s="99"/>
      <c r="AR20" s="112"/>
      <c r="AS20" s="15"/>
      <c r="AT20" s="113"/>
      <c r="AU20" s="102"/>
      <c r="AV20" s="15"/>
      <c r="AW20" s="102"/>
      <c r="AX20" s="102"/>
      <c r="AY20" s="1">
        <f t="shared" si="1"/>
      </c>
    </row>
    <row r="21" spans="1:51" ht="39.75" customHeight="1">
      <c r="A21" s="125">
        <v>15</v>
      </c>
      <c r="B21" s="12"/>
      <c r="C21" s="26"/>
      <c r="D21" s="13"/>
      <c r="E21" s="14"/>
      <c r="F21" s="15"/>
      <c r="G21" s="15"/>
      <c r="H21" s="15"/>
      <c r="I21" s="15"/>
      <c r="J21" s="15"/>
      <c r="K21" s="15"/>
      <c r="L21" s="13"/>
      <c r="M21" s="13"/>
      <c r="N21" s="13"/>
      <c r="O21" s="13"/>
      <c r="P21" s="13"/>
      <c r="Q21" s="13"/>
      <c r="R21" s="44">
        <f t="shared" si="0"/>
      </c>
      <c r="S21" s="25"/>
      <c r="T21" s="26"/>
      <c r="U21" s="14"/>
      <c r="V21" s="14"/>
      <c r="W21" s="27"/>
      <c r="X21" s="71"/>
      <c r="Y21" s="28"/>
      <c r="Z21" s="13"/>
      <c r="AA21" s="13"/>
      <c r="AB21" s="13"/>
      <c r="AC21" s="13"/>
      <c r="AD21" s="13"/>
      <c r="AE21" s="14"/>
      <c r="AF21" s="14"/>
      <c r="AG21" s="27"/>
      <c r="AH21" s="28"/>
      <c r="AI21" s="13"/>
      <c r="AJ21" s="13"/>
      <c r="AK21" s="13"/>
      <c r="AL21" s="13"/>
      <c r="AM21" s="13"/>
      <c r="AN21" s="14"/>
      <c r="AO21" s="14"/>
      <c r="AP21" s="27"/>
      <c r="AQ21" s="99"/>
      <c r="AR21" s="112"/>
      <c r="AS21" s="15"/>
      <c r="AT21" s="113"/>
      <c r="AU21" s="102"/>
      <c r="AV21" s="15"/>
      <c r="AW21" s="102"/>
      <c r="AX21" s="102"/>
      <c r="AY21" s="1">
        <f t="shared" si="1"/>
      </c>
    </row>
    <row r="22" spans="1:51" ht="39.75" customHeight="1">
      <c r="A22" s="125">
        <v>16</v>
      </c>
      <c r="B22" s="12"/>
      <c r="C22" s="26"/>
      <c r="D22" s="13"/>
      <c r="E22" s="14"/>
      <c r="F22" s="15"/>
      <c r="G22" s="15"/>
      <c r="H22" s="15"/>
      <c r="I22" s="15"/>
      <c r="J22" s="15"/>
      <c r="K22" s="15"/>
      <c r="L22" s="13"/>
      <c r="M22" s="13"/>
      <c r="N22" s="13"/>
      <c r="O22" s="13"/>
      <c r="P22" s="13"/>
      <c r="Q22" s="13"/>
      <c r="R22" s="44">
        <f t="shared" si="0"/>
      </c>
      <c r="S22" s="25"/>
      <c r="T22" s="26"/>
      <c r="U22" s="14"/>
      <c r="V22" s="14"/>
      <c r="W22" s="27"/>
      <c r="X22" s="71"/>
      <c r="Y22" s="28"/>
      <c r="Z22" s="13"/>
      <c r="AA22" s="13"/>
      <c r="AB22" s="13"/>
      <c r="AC22" s="13"/>
      <c r="AD22" s="13"/>
      <c r="AE22" s="14"/>
      <c r="AF22" s="14"/>
      <c r="AG22" s="27"/>
      <c r="AH22" s="28"/>
      <c r="AI22" s="13"/>
      <c r="AJ22" s="13"/>
      <c r="AK22" s="13"/>
      <c r="AL22" s="13"/>
      <c r="AM22" s="13"/>
      <c r="AN22" s="14"/>
      <c r="AO22" s="14"/>
      <c r="AP22" s="27"/>
      <c r="AQ22" s="99"/>
      <c r="AR22" s="112"/>
      <c r="AS22" s="15"/>
      <c r="AT22" s="113"/>
      <c r="AU22" s="102"/>
      <c r="AV22" s="15"/>
      <c r="AW22" s="102"/>
      <c r="AX22" s="102"/>
      <c r="AY22" s="1">
        <f t="shared" si="1"/>
      </c>
    </row>
    <row r="23" spans="1:51" ht="39.75" customHeight="1">
      <c r="A23" s="125">
        <v>17</v>
      </c>
      <c r="B23" s="12"/>
      <c r="C23" s="26"/>
      <c r="D23" s="13"/>
      <c r="E23" s="14"/>
      <c r="F23" s="15"/>
      <c r="G23" s="15"/>
      <c r="H23" s="15"/>
      <c r="I23" s="15"/>
      <c r="J23" s="15"/>
      <c r="K23" s="15"/>
      <c r="L23" s="13"/>
      <c r="M23" s="13"/>
      <c r="N23" s="13"/>
      <c r="O23" s="13"/>
      <c r="P23" s="13"/>
      <c r="Q23" s="13"/>
      <c r="R23" s="44">
        <f t="shared" si="0"/>
      </c>
      <c r="S23" s="25"/>
      <c r="T23" s="26"/>
      <c r="U23" s="14"/>
      <c r="V23" s="14"/>
      <c r="W23" s="27"/>
      <c r="X23" s="71"/>
      <c r="Y23" s="28"/>
      <c r="Z23" s="13"/>
      <c r="AA23" s="13"/>
      <c r="AB23" s="13"/>
      <c r="AC23" s="13"/>
      <c r="AD23" s="13"/>
      <c r="AE23" s="14"/>
      <c r="AF23" s="14"/>
      <c r="AG23" s="27"/>
      <c r="AH23" s="28"/>
      <c r="AI23" s="13"/>
      <c r="AJ23" s="13"/>
      <c r="AK23" s="13"/>
      <c r="AL23" s="13"/>
      <c r="AM23" s="13"/>
      <c r="AN23" s="14"/>
      <c r="AO23" s="14"/>
      <c r="AP23" s="27"/>
      <c r="AQ23" s="99"/>
      <c r="AR23" s="112"/>
      <c r="AS23" s="15"/>
      <c r="AT23" s="113"/>
      <c r="AU23" s="102"/>
      <c r="AV23" s="15"/>
      <c r="AW23" s="102"/>
      <c r="AX23" s="102"/>
      <c r="AY23" s="1">
        <f t="shared" si="1"/>
      </c>
    </row>
    <row r="24" spans="1:51" ht="39.75" customHeight="1">
      <c r="A24" s="125">
        <v>18</v>
      </c>
      <c r="B24" s="12"/>
      <c r="C24" s="26"/>
      <c r="D24" s="13"/>
      <c r="E24" s="14"/>
      <c r="F24" s="15"/>
      <c r="G24" s="15"/>
      <c r="H24" s="15"/>
      <c r="I24" s="15"/>
      <c r="J24" s="15"/>
      <c r="K24" s="15"/>
      <c r="L24" s="13"/>
      <c r="M24" s="13"/>
      <c r="N24" s="13"/>
      <c r="O24" s="13"/>
      <c r="P24" s="13"/>
      <c r="Q24" s="13"/>
      <c r="R24" s="44">
        <f t="shared" si="0"/>
      </c>
      <c r="S24" s="25"/>
      <c r="T24" s="26"/>
      <c r="U24" s="14"/>
      <c r="V24" s="14"/>
      <c r="W24" s="27"/>
      <c r="X24" s="71"/>
      <c r="Y24" s="28"/>
      <c r="Z24" s="13"/>
      <c r="AA24" s="13"/>
      <c r="AB24" s="13"/>
      <c r="AC24" s="13"/>
      <c r="AD24" s="13"/>
      <c r="AE24" s="14"/>
      <c r="AF24" s="14"/>
      <c r="AG24" s="27"/>
      <c r="AH24" s="28"/>
      <c r="AI24" s="13"/>
      <c r="AJ24" s="13"/>
      <c r="AK24" s="13"/>
      <c r="AL24" s="13"/>
      <c r="AM24" s="13"/>
      <c r="AN24" s="14"/>
      <c r="AO24" s="14"/>
      <c r="AP24" s="27"/>
      <c r="AQ24" s="99"/>
      <c r="AR24" s="112"/>
      <c r="AS24" s="15"/>
      <c r="AT24" s="113"/>
      <c r="AU24" s="102"/>
      <c r="AV24" s="15"/>
      <c r="AW24" s="102"/>
      <c r="AX24" s="102"/>
      <c r="AY24" s="1">
        <f t="shared" si="1"/>
      </c>
    </row>
    <row r="25" spans="1:51" ht="39.75" customHeight="1">
      <c r="A25" s="125">
        <v>19</v>
      </c>
      <c r="B25" s="12"/>
      <c r="C25" s="26"/>
      <c r="D25" s="13"/>
      <c r="E25" s="14"/>
      <c r="F25" s="15"/>
      <c r="G25" s="15"/>
      <c r="H25" s="15"/>
      <c r="I25" s="15"/>
      <c r="J25" s="15"/>
      <c r="K25" s="15"/>
      <c r="L25" s="13"/>
      <c r="M25" s="13"/>
      <c r="N25" s="13"/>
      <c r="O25" s="13"/>
      <c r="P25" s="13"/>
      <c r="Q25" s="13"/>
      <c r="R25" s="44">
        <f t="shared" si="0"/>
      </c>
      <c r="S25" s="25"/>
      <c r="T25" s="26"/>
      <c r="U25" s="14"/>
      <c r="V25" s="14"/>
      <c r="W25" s="27"/>
      <c r="X25" s="71"/>
      <c r="Y25" s="28"/>
      <c r="Z25" s="13"/>
      <c r="AA25" s="13"/>
      <c r="AB25" s="13"/>
      <c r="AC25" s="13"/>
      <c r="AD25" s="13"/>
      <c r="AE25" s="14"/>
      <c r="AF25" s="14"/>
      <c r="AG25" s="27"/>
      <c r="AH25" s="28"/>
      <c r="AI25" s="13"/>
      <c r="AJ25" s="13"/>
      <c r="AK25" s="13"/>
      <c r="AL25" s="13"/>
      <c r="AM25" s="13"/>
      <c r="AN25" s="14"/>
      <c r="AO25" s="14"/>
      <c r="AP25" s="27"/>
      <c r="AQ25" s="99"/>
      <c r="AR25" s="112"/>
      <c r="AS25" s="15"/>
      <c r="AT25" s="113"/>
      <c r="AU25" s="102"/>
      <c r="AV25" s="15"/>
      <c r="AW25" s="102"/>
      <c r="AX25" s="102"/>
      <c r="AY25" s="1">
        <f t="shared" si="1"/>
      </c>
    </row>
    <row r="26" spans="1:51" ht="39.75" customHeight="1" thickBot="1">
      <c r="A26" s="126">
        <v>20</v>
      </c>
      <c r="B26" s="16"/>
      <c r="C26" s="129"/>
      <c r="D26" s="18"/>
      <c r="E26" s="19"/>
      <c r="F26" s="20"/>
      <c r="G26" s="20"/>
      <c r="H26" s="20"/>
      <c r="I26" s="20"/>
      <c r="J26" s="20"/>
      <c r="K26" s="20"/>
      <c r="L26" s="18"/>
      <c r="M26" s="18"/>
      <c r="N26" s="18"/>
      <c r="O26" s="18"/>
      <c r="P26" s="18"/>
      <c r="Q26" s="18"/>
      <c r="R26" s="45">
        <f t="shared" si="0"/>
      </c>
      <c r="S26" s="29"/>
      <c r="T26" s="17"/>
      <c r="U26" s="19"/>
      <c r="V26" s="19"/>
      <c r="W26" s="30"/>
      <c r="X26" s="79"/>
      <c r="Y26" s="31"/>
      <c r="Z26" s="18"/>
      <c r="AA26" s="18"/>
      <c r="AB26" s="18"/>
      <c r="AC26" s="18"/>
      <c r="AD26" s="18"/>
      <c r="AE26" s="19"/>
      <c r="AF26" s="19"/>
      <c r="AG26" s="30"/>
      <c r="AH26" s="31"/>
      <c r="AI26" s="18"/>
      <c r="AJ26" s="18"/>
      <c r="AK26" s="18"/>
      <c r="AL26" s="18"/>
      <c r="AM26" s="18"/>
      <c r="AN26" s="19"/>
      <c r="AO26" s="19"/>
      <c r="AP26" s="30"/>
      <c r="AQ26" s="100"/>
      <c r="AR26" s="114"/>
      <c r="AS26" s="20"/>
      <c r="AT26" s="115"/>
      <c r="AU26" s="103"/>
      <c r="AV26" s="20"/>
      <c r="AW26" s="103"/>
      <c r="AX26" s="103"/>
      <c r="AY26" s="1">
        <f t="shared" si="1"/>
      </c>
    </row>
    <row r="27" ht="13.5" thickTop="1">
      <c r="R27" s="4"/>
    </row>
    <row r="28" spans="2:50" ht="12.75" hidden="1">
      <c r="B28" s="5" t="s">
        <v>8</v>
      </c>
      <c r="C28" s="5" t="s">
        <v>13</v>
      </c>
      <c r="D28" s="157" t="s">
        <v>20</v>
      </c>
      <c r="E28" s="157"/>
      <c r="F28" s="1" t="s">
        <v>140</v>
      </c>
      <c r="L28" s="5" t="s">
        <v>2</v>
      </c>
      <c r="M28" s="5" t="s">
        <v>3</v>
      </c>
      <c r="N28" s="6" t="s">
        <v>15</v>
      </c>
      <c r="O28" s="6" t="s">
        <v>16</v>
      </c>
      <c r="P28" s="5" t="s">
        <v>5</v>
      </c>
      <c r="Q28" s="5" t="s">
        <v>6</v>
      </c>
      <c r="Z28" s="6" t="s">
        <v>16</v>
      </c>
      <c r="AA28" s="5" t="s">
        <v>5</v>
      </c>
      <c r="AB28" s="5" t="s">
        <v>6</v>
      </c>
      <c r="AC28" s="7" t="s">
        <v>25</v>
      </c>
      <c r="AD28" s="7" t="s">
        <v>26</v>
      </c>
      <c r="AE28" s="7" t="s">
        <v>27</v>
      </c>
      <c r="AF28" s="7" t="s">
        <v>28</v>
      </c>
      <c r="AG28" s="7" t="s">
        <v>29</v>
      </c>
      <c r="AI28" s="6" t="s">
        <v>16</v>
      </c>
      <c r="AJ28" s="5" t="s">
        <v>5</v>
      </c>
      <c r="AK28" s="5" t="s">
        <v>6</v>
      </c>
      <c r="AL28" s="7" t="s">
        <v>25</v>
      </c>
      <c r="AM28" s="7" t="s">
        <v>26</v>
      </c>
      <c r="AN28" s="7" t="s">
        <v>27</v>
      </c>
      <c r="AO28" s="7" t="s">
        <v>28</v>
      </c>
      <c r="AP28" s="7" t="s">
        <v>29</v>
      </c>
      <c r="AQ28" s="7"/>
      <c r="AR28" s="7"/>
      <c r="AS28" s="7"/>
      <c r="AT28" s="7"/>
      <c r="AU28" s="7"/>
      <c r="AV28" s="7"/>
      <c r="AW28" s="7"/>
      <c r="AX28" s="7"/>
    </row>
    <row r="29" spans="2:44" ht="12.75" hidden="1">
      <c r="B29" s="1" t="s">
        <v>181</v>
      </c>
      <c r="C29" s="1" t="s">
        <v>125</v>
      </c>
      <c r="D29" s="1">
        <v>1</v>
      </c>
      <c r="E29" s="1" t="s">
        <v>22</v>
      </c>
      <c r="F29" s="1" t="s">
        <v>148</v>
      </c>
      <c r="L29" s="1">
        <v>130</v>
      </c>
      <c r="M29" s="1">
        <v>30</v>
      </c>
      <c r="O29" s="87">
        <v>2004</v>
      </c>
      <c r="P29" s="1">
        <v>1</v>
      </c>
      <c r="Q29" s="1">
        <v>1</v>
      </c>
      <c r="Z29" s="1">
        <v>2017</v>
      </c>
      <c r="AA29" s="1">
        <v>1</v>
      </c>
      <c r="AB29" s="1">
        <v>1</v>
      </c>
      <c r="AC29" s="1" t="s">
        <v>128</v>
      </c>
      <c r="AD29" s="1">
        <v>1</v>
      </c>
      <c r="AE29" s="74" t="s">
        <v>161</v>
      </c>
      <c r="AF29" s="74" t="s">
        <v>107</v>
      </c>
      <c r="AG29" s="74" t="s">
        <v>107</v>
      </c>
      <c r="AI29" s="1">
        <v>2018</v>
      </c>
      <c r="AJ29" s="1">
        <v>1</v>
      </c>
      <c r="AK29" s="1">
        <v>1</v>
      </c>
      <c r="AL29" s="1" t="s">
        <v>128</v>
      </c>
      <c r="AM29" s="1">
        <v>1</v>
      </c>
      <c r="AN29" s="1">
        <v>0</v>
      </c>
      <c r="AO29" s="1">
        <v>0</v>
      </c>
      <c r="AP29" s="1">
        <v>0</v>
      </c>
      <c r="AR29" s="1" t="s">
        <v>175</v>
      </c>
    </row>
    <row r="30" spans="2:44" ht="12.75" hidden="1">
      <c r="B30" s="1" t="s">
        <v>182</v>
      </c>
      <c r="C30" s="1" t="s">
        <v>199</v>
      </c>
      <c r="D30" s="1">
        <v>2</v>
      </c>
      <c r="E30" s="1" t="s">
        <v>36</v>
      </c>
      <c r="F30" s="1" t="s">
        <v>149</v>
      </c>
      <c r="L30" s="1">
        <v>210</v>
      </c>
      <c r="M30" s="1">
        <v>140</v>
      </c>
      <c r="N30" s="1">
        <v>1</v>
      </c>
      <c r="O30" s="87">
        <v>2003</v>
      </c>
      <c r="P30" s="1">
        <v>2</v>
      </c>
      <c r="Q30" s="1">
        <v>2</v>
      </c>
      <c r="Z30" s="1">
        <v>2018</v>
      </c>
      <c r="AA30" s="1">
        <v>2</v>
      </c>
      <c r="AB30" s="1">
        <v>2</v>
      </c>
      <c r="AC30" s="1" t="s">
        <v>205</v>
      </c>
      <c r="AD30" s="1">
        <v>2</v>
      </c>
      <c r="AE30" s="74" t="s">
        <v>108</v>
      </c>
      <c r="AF30" s="74" t="s">
        <v>108</v>
      </c>
      <c r="AG30" s="74" t="s">
        <v>108</v>
      </c>
      <c r="AI30" s="1">
        <v>2017</v>
      </c>
      <c r="AJ30" s="1">
        <v>2</v>
      </c>
      <c r="AK30" s="1">
        <v>2</v>
      </c>
      <c r="AL30" s="1" t="s">
        <v>205</v>
      </c>
      <c r="AM30" s="1">
        <v>2</v>
      </c>
      <c r="AN30" s="1">
        <v>59</v>
      </c>
      <c r="AO30" s="1">
        <v>70</v>
      </c>
      <c r="AP30" s="1">
        <v>99</v>
      </c>
      <c r="AR30" s="1" t="s">
        <v>176</v>
      </c>
    </row>
    <row r="31" spans="2:39" ht="12.75" hidden="1">
      <c r="B31" s="1" t="s">
        <v>183</v>
      </c>
      <c r="C31" s="1" t="s">
        <v>198</v>
      </c>
      <c r="D31" s="1">
        <v>3</v>
      </c>
      <c r="E31" s="1" t="s">
        <v>37</v>
      </c>
      <c r="N31" s="1">
        <v>2</v>
      </c>
      <c r="O31" s="87">
        <v>2002</v>
      </c>
      <c r="P31" s="1">
        <v>3</v>
      </c>
      <c r="Q31" s="1">
        <v>3</v>
      </c>
      <c r="AA31" s="1">
        <v>3</v>
      </c>
      <c r="AB31" s="1">
        <v>3</v>
      </c>
      <c r="AC31" s="1" t="s">
        <v>129</v>
      </c>
      <c r="AD31" s="1">
        <v>3</v>
      </c>
      <c r="AE31" s="74" t="s">
        <v>109</v>
      </c>
      <c r="AF31" s="74" t="s">
        <v>109</v>
      </c>
      <c r="AG31" s="74" t="s">
        <v>109</v>
      </c>
      <c r="AI31" s="1">
        <v>2016</v>
      </c>
      <c r="AJ31" s="1">
        <v>3</v>
      </c>
      <c r="AK31" s="1">
        <v>3</v>
      </c>
      <c r="AL31" s="1" t="s">
        <v>129</v>
      </c>
      <c r="AM31" s="1">
        <v>3</v>
      </c>
    </row>
    <row r="32" spans="2:39" ht="12.75" hidden="1">
      <c r="B32" s="1" t="s">
        <v>193</v>
      </c>
      <c r="D32" s="1">
        <v>4</v>
      </c>
      <c r="E32" s="1" t="s">
        <v>38</v>
      </c>
      <c r="N32" s="1">
        <v>3</v>
      </c>
      <c r="O32" s="87">
        <v>2001</v>
      </c>
      <c r="P32" s="1">
        <v>4</v>
      </c>
      <c r="Q32" s="1">
        <v>4</v>
      </c>
      <c r="AA32" s="1">
        <v>4</v>
      </c>
      <c r="AB32" s="1">
        <v>4</v>
      </c>
      <c r="AC32" s="1" t="s">
        <v>130</v>
      </c>
      <c r="AD32" s="1">
        <v>4</v>
      </c>
      <c r="AE32" s="74" t="s">
        <v>110</v>
      </c>
      <c r="AF32" s="74" t="s">
        <v>110</v>
      </c>
      <c r="AG32" s="74" t="s">
        <v>110</v>
      </c>
      <c r="AI32" s="1">
        <v>2015</v>
      </c>
      <c r="AJ32" s="1">
        <v>4</v>
      </c>
      <c r="AK32" s="1">
        <v>4</v>
      </c>
      <c r="AL32" s="1" t="s">
        <v>130</v>
      </c>
      <c r="AM32" s="1">
        <v>4</v>
      </c>
    </row>
    <row r="33" spans="2:38" ht="12.75" hidden="1">
      <c r="B33" s="1" t="s">
        <v>196</v>
      </c>
      <c r="D33" s="1">
        <v>5</v>
      </c>
      <c r="E33" s="1" t="s">
        <v>39</v>
      </c>
      <c r="N33" s="1">
        <v>4</v>
      </c>
      <c r="O33" s="1">
        <v>2000</v>
      </c>
      <c r="P33" s="1">
        <v>5</v>
      </c>
      <c r="Q33" s="1">
        <v>5</v>
      </c>
      <c r="AA33" s="1">
        <v>5</v>
      </c>
      <c r="AB33" s="1">
        <v>5</v>
      </c>
      <c r="AC33" s="1" t="s">
        <v>131</v>
      </c>
      <c r="AE33" s="74" t="s">
        <v>111</v>
      </c>
      <c r="AF33" s="74" t="s">
        <v>111</v>
      </c>
      <c r="AG33" s="74" t="s">
        <v>111</v>
      </c>
      <c r="AI33" s="1">
        <v>2014</v>
      </c>
      <c r="AJ33" s="1">
        <v>5</v>
      </c>
      <c r="AK33" s="1">
        <v>5</v>
      </c>
      <c r="AL33" s="1" t="s">
        <v>131</v>
      </c>
    </row>
    <row r="34" spans="2:38" ht="12.75" hidden="1">
      <c r="B34" s="1" t="s">
        <v>215</v>
      </c>
      <c r="D34" s="1">
        <v>6</v>
      </c>
      <c r="E34" s="1" t="s">
        <v>40</v>
      </c>
      <c r="N34" s="1">
        <v>5</v>
      </c>
      <c r="O34" s="1">
        <v>1999</v>
      </c>
      <c r="P34" s="1">
        <v>6</v>
      </c>
      <c r="Q34" s="1">
        <v>6</v>
      </c>
      <c r="AA34" s="1">
        <v>6</v>
      </c>
      <c r="AB34" s="1">
        <v>6</v>
      </c>
      <c r="AC34" s="1" t="s">
        <v>206</v>
      </c>
      <c r="AE34" s="74" t="s">
        <v>112</v>
      </c>
      <c r="AF34" s="74" t="s">
        <v>112</v>
      </c>
      <c r="AG34" s="74" t="s">
        <v>112</v>
      </c>
      <c r="AI34" s="1">
        <v>2013</v>
      </c>
      <c r="AJ34" s="1">
        <v>6</v>
      </c>
      <c r="AK34" s="1">
        <v>6</v>
      </c>
      <c r="AL34" s="1" t="s">
        <v>206</v>
      </c>
    </row>
    <row r="35" spans="2:38" ht="12.75" hidden="1">
      <c r="B35" s="1" t="s">
        <v>216</v>
      </c>
      <c r="D35" s="1">
        <v>7</v>
      </c>
      <c r="E35" s="1" t="s">
        <v>41</v>
      </c>
      <c r="N35" s="1">
        <v>6</v>
      </c>
      <c r="O35" s="1">
        <v>1998</v>
      </c>
      <c r="P35" s="1">
        <v>7</v>
      </c>
      <c r="Q35" s="1">
        <v>7</v>
      </c>
      <c r="AA35" s="1">
        <v>7</v>
      </c>
      <c r="AB35" s="1">
        <v>7</v>
      </c>
      <c r="AC35" s="1" t="s">
        <v>207</v>
      </c>
      <c r="AE35" s="74" t="s">
        <v>113</v>
      </c>
      <c r="AF35" s="74" t="s">
        <v>113</v>
      </c>
      <c r="AG35" s="74" t="s">
        <v>113</v>
      </c>
      <c r="AI35" s="1">
        <v>2012</v>
      </c>
      <c r="AJ35" s="1">
        <v>7</v>
      </c>
      <c r="AK35" s="1">
        <v>7</v>
      </c>
      <c r="AL35" s="1" t="s">
        <v>207</v>
      </c>
    </row>
    <row r="36" spans="2:38" ht="12.75" hidden="1">
      <c r="B36" s="1" t="s">
        <v>184</v>
      </c>
      <c r="D36" s="1">
        <v>8</v>
      </c>
      <c r="E36" s="1" t="s">
        <v>42</v>
      </c>
      <c r="N36" s="3" t="s">
        <v>9</v>
      </c>
      <c r="O36" s="1">
        <v>1997</v>
      </c>
      <c r="P36" s="1">
        <v>8</v>
      </c>
      <c r="Q36" s="1">
        <v>8</v>
      </c>
      <c r="AA36" s="1">
        <v>8</v>
      </c>
      <c r="AB36" s="1">
        <v>8</v>
      </c>
      <c r="AC36" s="1" t="s">
        <v>194</v>
      </c>
      <c r="AE36" s="74" t="s">
        <v>114</v>
      </c>
      <c r="AF36" s="74" t="s">
        <v>114</v>
      </c>
      <c r="AG36" s="74" t="s">
        <v>114</v>
      </c>
      <c r="AI36" s="1">
        <v>2011</v>
      </c>
      <c r="AJ36" s="1">
        <v>8</v>
      </c>
      <c r="AK36" s="1">
        <v>8</v>
      </c>
      <c r="AL36" s="1" t="s">
        <v>194</v>
      </c>
    </row>
    <row r="37" spans="2:37" ht="12.75" hidden="1">
      <c r="B37" s="1" t="s">
        <v>185</v>
      </c>
      <c r="D37" s="1">
        <v>9</v>
      </c>
      <c r="E37" s="1" t="s">
        <v>43</v>
      </c>
      <c r="N37" s="3" t="s">
        <v>10</v>
      </c>
      <c r="O37" s="1">
        <v>1996</v>
      </c>
      <c r="P37" s="1">
        <v>9</v>
      </c>
      <c r="Q37" s="1">
        <v>9</v>
      </c>
      <c r="AA37" s="1">
        <v>9</v>
      </c>
      <c r="AB37" s="1">
        <v>9</v>
      </c>
      <c r="AE37" s="74" t="s">
        <v>115</v>
      </c>
      <c r="AF37" s="74" t="s">
        <v>115</v>
      </c>
      <c r="AG37" s="74" t="s">
        <v>115</v>
      </c>
      <c r="AI37" s="1">
        <v>2010</v>
      </c>
      <c r="AJ37" s="1">
        <v>9</v>
      </c>
      <c r="AK37" s="1">
        <v>9</v>
      </c>
    </row>
    <row r="38" spans="2:37" ht="12.75" hidden="1">
      <c r="B38" s="1" t="s">
        <v>186</v>
      </c>
      <c r="D38" s="1">
        <v>10</v>
      </c>
      <c r="E38" s="1" t="s">
        <v>44</v>
      </c>
      <c r="N38" s="3" t="s">
        <v>11</v>
      </c>
      <c r="O38" s="1">
        <v>1995</v>
      </c>
      <c r="P38" s="1">
        <v>10</v>
      </c>
      <c r="Q38" s="1">
        <v>10</v>
      </c>
      <c r="AA38" s="1">
        <v>10</v>
      </c>
      <c r="AB38" s="1">
        <v>10</v>
      </c>
      <c r="AE38" s="74" t="s">
        <v>116</v>
      </c>
      <c r="AF38" s="74" t="s">
        <v>116</v>
      </c>
      <c r="AG38" s="74" t="s">
        <v>116</v>
      </c>
      <c r="AI38" s="1">
        <v>2009</v>
      </c>
      <c r="AJ38" s="1">
        <v>10</v>
      </c>
      <c r="AK38" s="1">
        <v>10</v>
      </c>
    </row>
    <row r="39" spans="2:37" ht="12.75" hidden="1">
      <c r="B39" s="1" t="s">
        <v>187</v>
      </c>
      <c r="D39" s="1">
        <v>11</v>
      </c>
      <c r="E39" s="1" t="s">
        <v>45</v>
      </c>
      <c r="N39" s="3" t="s">
        <v>12</v>
      </c>
      <c r="O39" s="1">
        <v>1994</v>
      </c>
      <c r="P39" s="1">
        <v>11</v>
      </c>
      <c r="Q39" s="1">
        <v>11</v>
      </c>
      <c r="AA39" s="1">
        <v>11</v>
      </c>
      <c r="AB39" s="1">
        <v>11</v>
      </c>
      <c r="AE39" s="74">
        <v>10</v>
      </c>
      <c r="AF39" s="74" t="s">
        <v>101</v>
      </c>
      <c r="AG39" s="74" t="s">
        <v>101</v>
      </c>
      <c r="AI39" s="1">
        <v>2008</v>
      </c>
      <c r="AJ39" s="1">
        <v>11</v>
      </c>
      <c r="AK39" s="1">
        <v>11</v>
      </c>
    </row>
    <row r="40" spans="2:37" ht="12.75" hidden="1">
      <c r="B40" s="1" t="s">
        <v>204</v>
      </c>
      <c r="D40" s="1">
        <v>12</v>
      </c>
      <c r="E40" s="1" t="s">
        <v>46</v>
      </c>
      <c r="O40" s="1">
        <v>1993</v>
      </c>
      <c r="P40" s="1">
        <v>12</v>
      </c>
      <c r="Q40" s="1">
        <v>12</v>
      </c>
      <c r="AA40" s="1">
        <v>12</v>
      </c>
      <c r="AB40" s="1">
        <v>12</v>
      </c>
      <c r="AE40" s="74">
        <v>11</v>
      </c>
      <c r="AF40" s="74" t="s">
        <v>92</v>
      </c>
      <c r="AG40" s="74" t="s">
        <v>92</v>
      </c>
      <c r="AI40" s="1">
        <v>2007</v>
      </c>
      <c r="AJ40" s="1">
        <v>12</v>
      </c>
      <c r="AK40" s="1">
        <v>12</v>
      </c>
    </row>
    <row r="41" spans="2:37" ht="12.75" hidden="1">
      <c r="B41" s="1" t="s">
        <v>203</v>
      </c>
      <c r="D41" s="1">
        <v>13</v>
      </c>
      <c r="E41" s="1" t="s">
        <v>79</v>
      </c>
      <c r="O41" s="1">
        <v>1992</v>
      </c>
      <c r="Q41" s="1">
        <v>13</v>
      </c>
      <c r="AB41" s="1">
        <v>13</v>
      </c>
      <c r="AE41" s="74">
        <v>12</v>
      </c>
      <c r="AF41" s="74" t="s">
        <v>93</v>
      </c>
      <c r="AG41" s="74" t="s">
        <v>93</v>
      </c>
      <c r="AI41" s="1">
        <v>2006</v>
      </c>
      <c r="AK41" s="1">
        <v>13</v>
      </c>
    </row>
    <row r="42" spans="2:37" ht="12.75" hidden="1">
      <c r="B42" s="1" t="s">
        <v>192</v>
      </c>
      <c r="D42" s="1">
        <v>14</v>
      </c>
      <c r="E42" s="1" t="s">
        <v>47</v>
      </c>
      <c r="O42" s="1">
        <v>1991</v>
      </c>
      <c r="Q42" s="1">
        <v>14</v>
      </c>
      <c r="AB42" s="1">
        <v>14</v>
      </c>
      <c r="AE42" s="74">
        <v>13</v>
      </c>
      <c r="AF42" s="74" t="s">
        <v>94</v>
      </c>
      <c r="AG42" s="74" t="s">
        <v>94</v>
      </c>
      <c r="AI42" s="1">
        <v>2005</v>
      </c>
      <c r="AK42" s="1">
        <v>14</v>
      </c>
    </row>
    <row r="43" spans="2:37" ht="12.75" hidden="1">
      <c r="B43" s="1" t="s">
        <v>217</v>
      </c>
      <c r="D43" s="1">
        <v>15</v>
      </c>
      <c r="E43" s="1" t="s">
        <v>48</v>
      </c>
      <c r="O43" s="1">
        <v>1990</v>
      </c>
      <c r="Q43" s="1">
        <v>15</v>
      </c>
      <c r="AB43" s="1">
        <v>15</v>
      </c>
      <c r="AE43" s="74">
        <v>14</v>
      </c>
      <c r="AF43" s="74" t="s">
        <v>95</v>
      </c>
      <c r="AG43" s="74" t="s">
        <v>95</v>
      </c>
      <c r="AI43" s="1">
        <v>2004</v>
      </c>
      <c r="AK43" s="1">
        <v>15</v>
      </c>
    </row>
    <row r="44" spans="4:37" ht="12.75" hidden="1">
      <c r="D44" s="1">
        <v>16</v>
      </c>
      <c r="E44" s="1" t="s">
        <v>49</v>
      </c>
      <c r="O44" s="1">
        <v>1989</v>
      </c>
      <c r="Q44" s="1">
        <v>16</v>
      </c>
      <c r="AB44" s="1">
        <v>16</v>
      </c>
      <c r="AE44" s="74">
        <v>15</v>
      </c>
      <c r="AF44" s="74" t="s">
        <v>96</v>
      </c>
      <c r="AG44" s="74" t="s">
        <v>96</v>
      </c>
      <c r="AI44" s="1">
        <v>2003</v>
      </c>
      <c r="AK44" s="1">
        <v>16</v>
      </c>
    </row>
    <row r="45" spans="4:37" ht="12.75" hidden="1">
      <c r="D45" s="1">
        <v>17</v>
      </c>
      <c r="E45" s="1" t="s">
        <v>50</v>
      </c>
      <c r="O45" s="1">
        <v>1988</v>
      </c>
      <c r="Q45" s="1">
        <v>17</v>
      </c>
      <c r="AB45" s="1">
        <v>17</v>
      </c>
      <c r="AE45" s="74">
        <v>16</v>
      </c>
      <c r="AF45" s="74" t="s">
        <v>97</v>
      </c>
      <c r="AG45" s="74" t="s">
        <v>97</v>
      </c>
      <c r="AI45" s="1">
        <v>2002</v>
      </c>
      <c r="AK45" s="1">
        <v>17</v>
      </c>
    </row>
    <row r="46" spans="4:37" ht="12.75" hidden="1">
      <c r="D46" s="1">
        <v>18</v>
      </c>
      <c r="E46" s="1" t="s">
        <v>51</v>
      </c>
      <c r="O46" s="1">
        <v>1987</v>
      </c>
      <c r="Q46" s="1">
        <v>18</v>
      </c>
      <c r="AB46" s="1">
        <v>18</v>
      </c>
      <c r="AE46" s="74">
        <v>17</v>
      </c>
      <c r="AF46" s="74" t="s">
        <v>98</v>
      </c>
      <c r="AG46" s="74" t="s">
        <v>98</v>
      </c>
      <c r="AI46" s="1">
        <v>2001</v>
      </c>
      <c r="AK46" s="1">
        <v>18</v>
      </c>
    </row>
    <row r="47" spans="4:37" ht="12.75" hidden="1">
      <c r="D47" s="1">
        <v>19</v>
      </c>
      <c r="E47" s="1" t="s">
        <v>52</v>
      </c>
      <c r="O47" s="1">
        <v>1986</v>
      </c>
      <c r="Q47" s="1">
        <v>19</v>
      </c>
      <c r="AB47" s="1">
        <v>19</v>
      </c>
      <c r="AE47" s="74">
        <v>18</v>
      </c>
      <c r="AF47" s="74" t="s">
        <v>99</v>
      </c>
      <c r="AG47" s="74" t="s">
        <v>99</v>
      </c>
      <c r="AI47" s="1">
        <v>2000</v>
      </c>
      <c r="AK47" s="1">
        <v>19</v>
      </c>
    </row>
    <row r="48" spans="4:37" ht="12.75" hidden="1">
      <c r="D48" s="1">
        <v>20</v>
      </c>
      <c r="E48" s="1" t="s">
        <v>53</v>
      </c>
      <c r="O48" s="1">
        <v>1985</v>
      </c>
      <c r="Q48" s="1">
        <v>20</v>
      </c>
      <c r="AB48" s="1">
        <v>20</v>
      </c>
      <c r="AE48" s="74">
        <v>19</v>
      </c>
      <c r="AF48" s="74" t="s">
        <v>100</v>
      </c>
      <c r="AG48" s="74" t="s">
        <v>100</v>
      </c>
      <c r="AI48" s="1">
        <v>1999</v>
      </c>
      <c r="AK48" s="1">
        <v>20</v>
      </c>
    </row>
    <row r="49" spans="4:37" ht="12.75" hidden="1">
      <c r="D49" s="1">
        <v>21</v>
      </c>
      <c r="E49" s="1" t="s">
        <v>54</v>
      </c>
      <c r="O49" s="1">
        <v>1984</v>
      </c>
      <c r="Q49" s="1">
        <v>21</v>
      </c>
      <c r="AB49" s="1">
        <v>21</v>
      </c>
      <c r="AE49" s="74">
        <v>20</v>
      </c>
      <c r="AF49" s="74">
        <v>10</v>
      </c>
      <c r="AG49" s="74">
        <v>10</v>
      </c>
      <c r="AI49" s="1">
        <v>1998</v>
      </c>
      <c r="AK49" s="1">
        <v>21</v>
      </c>
    </row>
    <row r="50" spans="4:37" ht="12.75" hidden="1">
      <c r="D50" s="1">
        <v>22</v>
      </c>
      <c r="E50" s="1" t="s">
        <v>55</v>
      </c>
      <c r="O50" s="1">
        <v>1983</v>
      </c>
      <c r="Q50" s="1">
        <v>22</v>
      </c>
      <c r="AB50" s="1">
        <v>22</v>
      </c>
      <c r="AE50" s="74">
        <v>21</v>
      </c>
      <c r="AF50" s="74">
        <v>11</v>
      </c>
      <c r="AG50" s="74">
        <v>11</v>
      </c>
      <c r="AK50" s="1">
        <v>22</v>
      </c>
    </row>
    <row r="51" spans="4:37" ht="12.75" hidden="1">
      <c r="D51" s="1">
        <v>23</v>
      </c>
      <c r="E51" s="1" t="s">
        <v>56</v>
      </c>
      <c r="O51" s="1">
        <v>1982</v>
      </c>
      <c r="Q51" s="1">
        <v>23</v>
      </c>
      <c r="AB51" s="1">
        <v>23</v>
      </c>
      <c r="AE51" s="74">
        <v>22</v>
      </c>
      <c r="AF51" s="74">
        <v>12</v>
      </c>
      <c r="AG51" s="74">
        <v>12</v>
      </c>
      <c r="AK51" s="1">
        <v>23</v>
      </c>
    </row>
    <row r="52" spans="4:37" ht="12.75" hidden="1">
      <c r="D52" s="1">
        <v>24</v>
      </c>
      <c r="E52" s="1" t="s">
        <v>57</v>
      </c>
      <c r="O52" s="1">
        <v>1981</v>
      </c>
      <c r="Q52" s="1">
        <v>24</v>
      </c>
      <c r="AB52" s="1">
        <v>24</v>
      </c>
      <c r="AE52" s="74">
        <v>23</v>
      </c>
      <c r="AF52" s="74">
        <v>13</v>
      </c>
      <c r="AG52" s="74">
        <v>13</v>
      </c>
      <c r="AK52" s="1">
        <v>24</v>
      </c>
    </row>
    <row r="53" spans="4:37" ht="12.75" hidden="1">
      <c r="D53" s="1">
        <v>25</v>
      </c>
      <c r="E53" s="1" t="s">
        <v>58</v>
      </c>
      <c r="O53" s="1">
        <v>1980</v>
      </c>
      <c r="Q53" s="1">
        <v>25</v>
      </c>
      <c r="AB53" s="1">
        <v>25</v>
      </c>
      <c r="AE53" s="74">
        <v>24</v>
      </c>
      <c r="AF53" s="74">
        <v>14</v>
      </c>
      <c r="AG53" s="74">
        <v>14</v>
      </c>
      <c r="AK53" s="1">
        <v>25</v>
      </c>
    </row>
    <row r="54" spans="4:37" ht="12.75" hidden="1">
      <c r="D54" s="1">
        <v>26</v>
      </c>
      <c r="E54" s="1" t="s">
        <v>80</v>
      </c>
      <c r="O54" s="1">
        <v>1979</v>
      </c>
      <c r="Q54" s="1">
        <v>26</v>
      </c>
      <c r="AB54" s="1">
        <v>26</v>
      </c>
      <c r="AE54" s="74">
        <v>25</v>
      </c>
      <c r="AF54" s="74">
        <v>15</v>
      </c>
      <c r="AG54" s="74">
        <v>15</v>
      </c>
      <c r="AK54" s="1">
        <v>26</v>
      </c>
    </row>
    <row r="55" spans="4:37" ht="12.75" hidden="1">
      <c r="D55" s="1">
        <v>27</v>
      </c>
      <c r="E55" s="1" t="s">
        <v>81</v>
      </c>
      <c r="O55" s="1">
        <v>1978</v>
      </c>
      <c r="Q55" s="1">
        <v>27</v>
      </c>
      <c r="AB55" s="1">
        <v>27</v>
      </c>
      <c r="AE55" s="74">
        <v>26</v>
      </c>
      <c r="AF55" s="74">
        <v>16</v>
      </c>
      <c r="AG55" s="74">
        <v>16</v>
      </c>
      <c r="AK55" s="1">
        <v>27</v>
      </c>
    </row>
    <row r="56" spans="4:37" ht="12.75" hidden="1">
      <c r="D56" s="1">
        <v>28</v>
      </c>
      <c r="E56" s="1" t="s">
        <v>59</v>
      </c>
      <c r="O56" s="1">
        <v>1977</v>
      </c>
      <c r="Q56" s="1">
        <v>28</v>
      </c>
      <c r="AB56" s="1">
        <v>28</v>
      </c>
      <c r="AE56" s="74">
        <v>27</v>
      </c>
      <c r="AF56" s="74">
        <v>17</v>
      </c>
      <c r="AG56" s="74">
        <v>17</v>
      </c>
      <c r="AK56" s="1">
        <v>28</v>
      </c>
    </row>
    <row r="57" spans="4:37" ht="12.75" hidden="1">
      <c r="D57" s="1">
        <v>29</v>
      </c>
      <c r="E57" s="1" t="s">
        <v>60</v>
      </c>
      <c r="O57" s="1">
        <v>1976</v>
      </c>
      <c r="Q57" s="1">
        <v>29</v>
      </c>
      <c r="AB57" s="1">
        <v>29</v>
      </c>
      <c r="AE57" s="74">
        <v>28</v>
      </c>
      <c r="AF57" s="74">
        <v>18</v>
      </c>
      <c r="AG57" s="74">
        <v>18</v>
      </c>
      <c r="AK57" s="1">
        <v>29</v>
      </c>
    </row>
    <row r="58" spans="4:37" ht="12.75" hidden="1">
      <c r="D58" s="1">
        <v>30</v>
      </c>
      <c r="E58" s="1" t="s">
        <v>61</v>
      </c>
      <c r="O58" s="1">
        <v>1975</v>
      </c>
      <c r="Q58" s="1">
        <v>30</v>
      </c>
      <c r="AB58" s="1">
        <v>30</v>
      </c>
      <c r="AE58" s="74">
        <v>29</v>
      </c>
      <c r="AF58" s="74">
        <v>19</v>
      </c>
      <c r="AG58" s="74">
        <v>19</v>
      </c>
      <c r="AK58" s="1">
        <v>30</v>
      </c>
    </row>
    <row r="59" spans="4:37" ht="12.75" hidden="1">
      <c r="D59" s="1">
        <v>31</v>
      </c>
      <c r="E59" s="1" t="s">
        <v>62</v>
      </c>
      <c r="O59" s="1">
        <v>1974</v>
      </c>
      <c r="Q59" s="1">
        <v>31</v>
      </c>
      <c r="AB59" s="1">
        <v>31</v>
      </c>
      <c r="AE59" s="74">
        <v>30</v>
      </c>
      <c r="AF59" s="74">
        <v>20</v>
      </c>
      <c r="AG59" s="74">
        <v>20</v>
      </c>
      <c r="AK59" s="1">
        <v>31</v>
      </c>
    </row>
    <row r="60" spans="4:33" ht="12.75" hidden="1">
      <c r="D60" s="1">
        <v>32</v>
      </c>
      <c r="E60" s="1" t="s">
        <v>63</v>
      </c>
      <c r="O60" s="1">
        <v>1973</v>
      </c>
      <c r="AE60" s="74">
        <v>31</v>
      </c>
      <c r="AF60" s="74">
        <v>21</v>
      </c>
      <c r="AG60" s="74">
        <v>21</v>
      </c>
    </row>
    <row r="61" spans="4:33" ht="12.75" hidden="1">
      <c r="D61" s="1">
        <v>33</v>
      </c>
      <c r="E61" s="1" t="s">
        <v>64</v>
      </c>
      <c r="O61" s="1">
        <v>1972</v>
      </c>
      <c r="AE61" s="74">
        <v>32</v>
      </c>
      <c r="AF61" s="74">
        <v>22</v>
      </c>
      <c r="AG61" s="74">
        <v>22</v>
      </c>
    </row>
    <row r="62" spans="4:33" ht="12.75" hidden="1">
      <c r="D62" s="1">
        <v>34</v>
      </c>
      <c r="E62" s="1" t="s">
        <v>65</v>
      </c>
      <c r="O62" s="1">
        <v>1971</v>
      </c>
      <c r="AE62" s="74">
        <v>33</v>
      </c>
      <c r="AF62" s="74">
        <v>23</v>
      </c>
      <c r="AG62" s="74">
        <v>23</v>
      </c>
    </row>
    <row r="63" spans="4:33" ht="12.75" hidden="1">
      <c r="D63" s="1">
        <v>35</v>
      </c>
      <c r="E63" s="1" t="s">
        <v>66</v>
      </c>
      <c r="O63" s="1">
        <v>1970</v>
      </c>
      <c r="AE63" s="74">
        <v>34</v>
      </c>
      <c r="AF63" s="74">
        <v>24</v>
      </c>
      <c r="AG63" s="74">
        <v>24</v>
      </c>
    </row>
    <row r="64" spans="4:33" ht="12.75" hidden="1">
      <c r="D64" s="1">
        <v>36</v>
      </c>
      <c r="E64" s="1" t="s">
        <v>67</v>
      </c>
      <c r="O64" s="1">
        <v>1969</v>
      </c>
      <c r="AE64" s="74">
        <v>35</v>
      </c>
      <c r="AF64" s="74">
        <v>25</v>
      </c>
      <c r="AG64" s="74">
        <v>25</v>
      </c>
    </row>
    <row r="65" spans="4:33" ht="12.75" hidden="1">
      <c r="D65" s="1">
        <v>37</v>
      </c>
      <c r="E65" s="1" t="s">
        <v>68</v>
      </c>
      <c r="O65" s="1">
        <v>1968</v>
      </c>
      <c r="AE65" s="74">
        <v>36</v>
      </c>
      <c r="AF65" s="74">
        <v>26</v>
      </c>
      <c r="AG65" s="74">
        <v>26</v>
      </c>
    </row>
    <row r="66" spans="4:33" ht="12.75" hidden="1">
      <c r="D66" s="1">
        <v>38</v>
      </c>
      <c r="E66" s="1" t="s">
        <v>69</v>
      </c>
      <c r="O66" s="1">
        <v>1967</v>
      </c>
      <c r="AE66" s="74">
        <v>37</v>
      </c>
      <c r="AF66" s="74">
        <v>27</v>
      </c>
      <c r="AG66" s="74">
        <v>27</v>
      </c>
    </row>
    <row r="67" spans="4:33" ht="12.75" hidden="1">
      <c r="D67" s="1">
        <v>39</v>
      </c>
      <c r="E67" s="1" t="s">
        <v>70</v>
      </c>
      <c r="O67" s="1">
        <v>1966</v>
      </c>
      <c r="AE67" s="74">
        <v>38</v>
      </c>
      <c r="AF67" s="74">
        <v>28</v>
      </c>
      <c r="AG67" s="74">
        <v>28</v>
      </c>
    </row>
    <row r="68" spans="4:33" ht="12.75" hidden="1">
      <c r="D68" s="1">
        <v>40</v>
      </c>
      <c r="E68" s="1" t="s">
        <v>71</v>
      </c>
      <c r="O68" s="1">
        <v>1965</v>
      </c>
      <c r="AE68" s="74">
        <v>39</v>
      </c>
      <c r="AF68" s="74">
        <v>29</v>
      </c>
      <c r="AG68" s="74">
        <v>29</v>
      </c>
    </row>
    <row r="69" spans="4:33" ht="12.75" hidden="1">
      <c r="D69" s="1">
        <v>41</v>
      </c>
      <c r="E69" s="1" t="s">
        <v>72</v>
      </c>
      <c r="O69" s="1">
        <v>1964</v>
      </c>
      <c r="AE69" s="74">
        <v>40</v>
      </c>
      <c r="AF69" s="74">
        <v>30</v>
      </c>
      <c r="AG69" s="74">
        <v>30</v>
      </c>
    </row>
    <row r="70" spans="4:33" ht="12.75" hidden="1">
      <c r="D70" s="1">
        <v>42</v>
      </c>
      <c r="E70" s="1" t="s">
        <v>73</v>
      </c>
      <c r="O70" s="1">
        <v>1963</v>
      </c>
      <c r="AE70" s="74">
        <v>41</v>
      </c>
      <c r="AF70" s="74">
        <v>31</v>
      </c>
      <c r="AG70" s="74">
        <v>31</v>
      </c>
    </row>
    <row r="71" spans="4:33" ht="12.75" hidden="1">
      <c r="D71" s="1">
        <v>43</v>
      </c>
      <c r="E71" s="1" t="s">
        <v>74</v>
      </c>
      <c r="O71" s="1">
        <v>1962</v>
      </c>
      <c r="AE71" s="74">
        <v>42</v>
      </c>
      <c r="AF71" s="74">
        <v>32</v>
      </c>
      <c r="AG71" s="74">
        <v>32</v>
      </c>
    </row>
    <row r="72" spans="4:33" ht="12.75" hidden="1">
      <c r="D72" s="1">
        <v>44</v>
      </c>
      <c r="E72" s="1" t="s">
        <v>75</v>
      </c>
      <c r="AE72" s="74">
        <v>43</v>
      </c>
      <c r="AF72" s="74">
        <v>33</v>
      </c>
      <c r="AG72" s="74">
        <v>33</v>
      </c>
    </row>
    <row r="73" spans="4:33" ht="12.75" hidden="1">
      <c r="D73" s="1">
        <v>45</v>
      </c>
      <c r="E73" s="1" t="s">
        <v>76</v>
      </c>
      <c r="AE73" s="74">
        <v>44</v>
      </c>
      <c r="AF73" s="74">
        <v>34</v>
      </c>
      <c r="AG73" s="74">
        <v>34</v>
      </c>
    </row>
    <row r="74" spans="4:33" ht="12.75" hidden="1">
      <c r="D74" s="1">
        <v>46</v>
      </c>
      <c r="E74" s="1" t="s">
        <v>77</v>
      </c>
      <c r="AE74" s="74">
        <v>45</v>
      </c>
      <c r="AF74" s="74">
        <v>35</v>
      </c>
      <c r="AG74" s="74">
        <v>35</v>
      </c>
    </row>
    <row r="75" spans="4:33" ht="12.75" hidden="1">
      <c r="D75" s="1">
        <v>47</v>
      </c>
      <c r="E75" s="1" t="s">
        <v>78</v>
      </c>
      <c r="AE75" s="74">
        <v>46</v>
      </c>
      <c r="AF75" s="74">
        <v>36</v>
      </c>
      <c r="AG75" s="74">
        <v>36</v>
      </c>
    </row>
    <row r="76" spans="31:33" ht="12.75">
      <c r="AE76" s="74">
        <v>47</v>
      </c>
      <c r="AF76" s="74">
        <v>37</v>
      </c>
      <c r="AG76" s="74">
        <v>37</v>
      </c>
    </row>
    <row r="77" spans="31:33" ht="12.75">
      <c r="AE77" s="74">
        <v>48</v>
      </c>
      <c r="AF77" s="74">
        <v>38</v>
      </c>
      <c r="AG77" s="74">
        <v>38</v>
      </c>
    </row>
    <row r="78" spans="31:33" ht="12.75">
      <c r="AE78" s="74">
        <v>49</v>
      </c>
      <c r="AF78" s="74">
        <v>39</v>
      </c>
      <c r="AG78" s="74">
        <v>39</v>
      </c>
    </row>
    <row r="79" spans="31:33" ht="12.75">
      <c r="AE79" s="74">
        <v>50</v>
      </c>
      <c r="AF79" s="74">
        <v>40</v>
      </c>
      <c r="AG79" s="74">
        <v>40</v>
      </c>
    </row>
    <row r="80" spans="31:33" ht="12.75">
      <c r="AE80" s="74">
        <v>51</v>
      </c>
      <c r="AF80" s="74">
        <v>41</v>
      </c>
      <c r="AG80" s="74">
        <v>41</v>
      </c>
    </row>
    <row r="81" spans="31:33" ht="12.75">
      <c r="AE81" s="74">
        <v>52</v>
      </c>
      <c r="AF81" s="74">
        <v>42</v>
      </c>
      <c r="AG81" s="74">
        <v>42</v>
      </c>
    </row>
    <row r="82" spans="31:33" ht="12.75">
      <c r="AE82" s="74">
        <v>53</v>
      </c>
      <c r="AF82" s="74">
        <v>43</v>
      </c>
      <c r="AG82" s="74">
        <v>43</v>
      </c>
    </row>
    <row r="83" spans="31:33" ht="12.75">
      <c r="AE83" s="74">
        <v>54</v>
      </c>
      <c r="AF83" s="74">
        <v>44</v>
      </c>
      <c r="AG83" s="74">
        <v>44</v>
      </c>
    </row>
    <row r="84" spans="31:33" ht="12.75">
      <c r="AE84" s="74">
        <v>55</v>
      </c>
      <c r="AF84" s="74">
        <v>45</v>
      </c>
      <c r="AG84" s="74">
        <v>45</v>
      </c>
    </row>
    <row r="85" spans="31:33" ht="12.75">
      <c r="AE85" s="74">
        <v>56</v>
      </c>
      <c r="AF85" s="74">
        <v>46</v>
      </c>
      <c r="AG85" s="74">
        <v>46</v>
      </c>
    </row>
    <row r="86" spans="31:33" ht="12.75">
      <c r="AE86" s="74">
        <v>57</v>
      </c>
      <c r="AF86" s="74">
        <v>47</v>
      </c>
      <c r="AG86" s="74">
        <v>47</v>
      </c>
    </row>
    <row r="87" spans="31:33" ht="12.75">
      <c r="AE87" s="74">
        <v>58</v>
      </c>
      <c r="AF87" s="74">
        <v>48</v>
      </c>
      <c r="AG87" s="74">
        <v>48</v>
      </c>
    </row>
    <row r="88" spans="31:33" ht="12.75">
      <c r="AE88" s="74">
        <v>59</v>
      </c>
      <c r="AF88" s="74">
        <v>49</v>
      </c>
      <c r="AG88" s="74">
        <v>49</v>
      </c>
    </row>
    <row r="89" spans="32:33" ht="12.75">
      <c r="AF89" s="74">
        <v>50</v>
      </c>
      <c r="AG89" s="74">
        <v>50</v>
      </c>
    </row>
    <row r="90" spans="32:33" ht="12.75">
      <c r="AF90" s="74">
        <v>51</v>
      </c>
      <c r="AG90" s="74">
        <v>51</v>
      </c>
    </row>
    <row r="91" spans="32:33" ht="12.75">
      <c r="AF91" s="74">
        <v>52</v>
      </c>
      <c r="AG91" s="74">
        <v>52</v>
      </c>
    </row>
    <row r="92" spans="32:33" ht="12.75">
      <c r="AF92" s="74">
        <v>53</v>
      </c>
      <c r="AG92" s="74">
        <v>53</v>
      </c>
    </row>
    <row r="93" spans="32:33" ht="12.75">
      <c r="AF93" s="74">
        <v>54</v>
      </c>
      <c r="AG93" s="74">
        <v>54</v>
      </c>
    </row>
    <row r="94" spans="32:33" ht="12.75">
      <c r="AF94" s="74">
        <v>55</v>
      </c>
      <c r="AG94" s="74">
        <v>55</v>
      </c>
    </row>
    <row r="95" spans="32:33" ht="12.75">
      <c r="AF95" s="74">
        <v>56</v>
      </c>
      <c r="AG95" s="74">
        <v>56</v>
      </c>
    </row>
    <row r="96" spans="32:33" ht="12.75">
      <c r="AF96" s="74">
        <v>57</v>
      </c>
      <c r="AG96" s="74">
        <v>57</v>
      </c>
    </row>
    <row r="97" spans="32:33" ht="12.75">
      <c r="AF97" s="74">
        <v>58</v>
      </c>
      <c r="AG97" s="74">
        <v>58</v>
      </c>
    </row>
    <row r="98" spans="32:33" ht="12.75">
      <c r="AF98" s="74">
        <v>59</v>
      </c>
      <c r="AG98" s="74">
        <v>59</v>
      </c>
    </row>
    <row r="99" spans="32:33" ht="12.75">
      <c r="AF99" s="74">
        <v>60</v>
      </c>
      <c r="AG99" s="74">
        <v>60</v>
      </c>
    </row>
    <row r="100" spans="32:33" ht="12.75">
      <c r="AF100" s="74">
        <v>61</v>
      </c>
      <c r="AG100" s="74">
        <v>61</v>
      </c>
    </row>
    <row r="101" spans="32:33" ht="12.75">
      <c r="AF101" s="74">
        <v>62</v>
      </c>
      <c r="AG101" s="74">
        <v>62</v>
      </c>
    </row>
    <row r="102" spans="32:33" ht="12.75">
      <c r="AF102" s="74">
        <v>63</v>
      </c>
      <c r="AG102" s="74">
        <v>63</v>
      </c>
    </row>
    <row r="103" spans="32:33" ht="12.75">
      <c r="AF103" s="74">
        <v>64</v>
      </c>
      <c r="AG103" s="74">
        <v>64</v>
      </c>
    </row>
    <row r="104" spans="32:33" ht="12.75">
      <c r="AF104" s="74">
        <v>65</v>
      </c>
      <c r="AG104" s="74">
        <v>65</v>
      </c>
    </row>
    <row r="105" spans="32:33" ht="12.75">
      <c r="AF105" s="74">
        <v>66</v>
      </c>
      <c r="AG105" s="74">
        <v>66</v>
      </c>
    </row>
    <row r="106" spans="32:33" ht="12.75">
      <c r="AF106" s="74">
        <v>67</v>
      </c>
      <c r="AG106" s="74">
        <v>67</v>
      </c>
    </row>
    <row r="107" spans="32:33" ht="12.75">
      <c r="AF107" s="74">
        <v>68</v>
      </c>
      <c r="AG107" s="74">
        <v>68</v>
      </c>
    </row>
    <row r="108" spans="32:33" ht="12.75">
      <c r="AF108" s="74">
        <v>69</v>
      </c>
      <c r="AG108" s="74">
        <v>69</v>
      </c>
    </row>
    <row r="109" spans="32:33" ht="12.75">
      <c r="AF109" s="74">
        <v>70</v>
      </c>
      <c r="AG109" s="74">
        <v>70</v>
      </c>
    </row>
    <row r="110" ht="12.75">
      <c r="AG110" s="74">
        <v>71</v>
      </c>
    </row>
    <row r="111" ht="12.75">
      <c r="AG111" s="74">
        <v>72</v>
      </c>
    </row>
    <row r="112" ht="12.75">
      <c r="AG112" s="74">
        <v>73</v>
      </c>
    </row>
    <row r="113" ht="12.75">
      <c r="AG113" s="74">
        <v>74</v>
      </c>
    </row>
    <row r="114" ht="12.75">
      <c r="AG114" s="74">
        <v>75</v>
      </c>
    </row>
    <row r="115" ht="12.75">
      <c r="AG115" s="74">
        <v>76</v>
      </c>
    </row>
    <row r="116" ht="12.75">
      <c r="AG116" s="74">
        <v>77</v>
      </c>
    </row>
    <row r="117" ht="12.75">
      <c r="AG117" s="74">
        <v>78</v>
      </c>
    </row>
    <row r="118" ht="12.75">
      <c r="AG118" s="74">
        <v>79</v>
      </c>
    </row>
    <row r="119" ht="12.75">
      <c r="AG119" s="74">
        <v>80</v>
      </c>
    </row>
    <row r="120" ht="12.75">
      <c r="AG120" s="74">
        <v>81</v>
      </c>
    </row>
    <row r="121" ht="12.75">
      <c r="AG121" s="74">
        <v>82</v>
      </c>
    </row>
    <row r="122" ht="12.75">
      <c r="AG122" s="74">
        <v>83</v>
      </c>
    </row>
    <row r="123" ht="12.75">
      <c r="AG123" s="74">
        <v>84</v>
      </c>
    </row>
    <row r="124" ht="12.75">
      <c r="AG124" s="74">
        <v>85</v>
      </c>
    </row>
    <row r="125" ht="12.75">
      <c r="AG125" s="74">
        <v>86</v>
      </c>
    </row>
    <row r="126" ht="12.75">
      <c r="AG126" s="74">
        <v>87</v>
      </c>
    </row>
    <row r="127" ht="12.75">
      <c r="AG127" s="74">
        <v>88</v>
      </c>
    </row>
    <row r="128" ht="12.75">
      <c r="AG128" s="74">
        <v>89</v>
      </c>
    </row>
    <row r="129" ht="12.75">
      <c r="AG129" s="74">
        <v>90</v>
      </c>
    </row>
    <row r="130" ht="12.75">
      <c r="AG130" s="74">
        <v>91</v>
      </c>
    </row>
    <row r="131" ht="12.75">
      <c r="AG131" s="74">
        <v>92</v>
      </c>
    </row>
    <row r="132" ht="12.75">
      <c r="AG132" s="74">
        <v>93</v>
      </c>
    </row>
    <row r="133" ht="12.75">
      <c r="AG133" s="74">
        <v>94</v>
      </c>
    </row>
    <row r="134" ht="12.75">
      <c r="AG134" s="74">
        <v>95</v>
      </c>
    </row>
    <row r="135" ht="12.75">
      <c r="AG135" s="74">
        <v>96</v>
      </c>
    </row>
    <row r="136" ht="12.75">
      <c r="AG136" s="74">
        <v>97</v>
      </c>
    </row>
    <row r="137" ht="12.75">
      <c r="AG137" s="74">
        <v>98</v>
      </c>
    </row>
    <row r="138" ht="12.75">
      <c r="AG138" s="74">
        <v>99</v>
      </c>
    </row>
  </sheetData>
  <sheetProtection sheet="1" selectLockedCells="1"/>
  <mergeCells count="24">
    <mergeCell ref="A2:B4"/>
    <mergeCell ref="A1:G1"/>
    <mergeCell ref="H1:R1"/>
    <mergeCell ref="K2:N2"/>
    <mergeCell ref="K3:N3"/>
    <mergeCell ref="S5:W5"/>
    <mergeCell ref="O2:R2"/>
    <mergeCell ref="F5:G5"/>
    <mergeCell ref="C5:E5"/>
    <mergeCell ref="A5:B5"/>
    <mergeCell ref="AU5:AX5"/>
    <mergeCell ref="AR5:AT5"/>
    <mergeCell ref="AR3:AX4"/>
    <mergeCell ref="I2:J2"/>
    <mergeCell ref="O5:Q5"/>
    <mergeCell ref="D2:H2"/>
    <mergeCell ref="Y5:AG5"/>
    <mergeCell ref="D28:E28"/>
    <mergeCell ref="D3:H3"/>
    <mergeCell ref="AC3:AG4"/>
    <mergeCell ref="AH5:AP5"/>
    <mergeCell ref="O3:R3"/>
    <mergeCell ref="AL3:AP4"/>
    <mergeCell ref="I3:J3"/>
  </mergeCells>
  <dataValidations count="30">
    <dataValidation allowBlank="1" showInputMessage="1" showErrorMessage="1" imeMode="on" sqref="AQ7:AQ26"/>
    <dataValidation type="list" allowBlank="1" showInputMessage="1" showErrorMessage="1" promptTitle="時間" prompt="1-4を選択" imeMode="off" sqref="AM7:AM26 AD7:AD26">
      <formula1>$AD$29:$AD$32</formula1>
    </dataValidation>
    <dataValidation type="list" allowBlank="1" showInputMessage="1" showErrorMessage="1" promptTitle="1/10・1/100" prompt="ロード種目は不要&#10;0-9　手動計時&#10;00-99　電気計時&#10;リストより選択" imeMode="off" sqref="AG7:AG26 AP7:AP26">
      <formula1>$AG$29:$AG$138</formula1>
    </dataValidation>
    <dataValidation type="list" allowBlank="1" showInputMessage="1" showErrorMessage="1" promptTitle="分" prompt="00-59を選択入力&#10;1桁は入力不可" imeMode="off" sqref="AN7:AN26 AE7:AE26">
      <formula1>$AE$29:$AE$88</formula1>
    </dataValidation>
    <dataValidation allowBlank="1" showInputMessage="1" showErrorMessage="1" imeMode="hiragana" sqref="AH7:AH26 T7:T26 Y7:Y26 T3 D3 F7:G26"/>
    <dataValidation type="list" allowBlank="1" showInputMessage="1" showErrorMessage="1" promptTitle="年" prompt="大会実施年を西暦で選択" imeMode="disabled" sqref="AI7:AI26">
      <formula1>$AI$29:$AI$49</formula1>
    </dataValidation>
    <dataValidation type="list" allowBlank="1" showInputMessage="1" showErrorMessage="1" promptTitle="大会実施月" prompt="月を選択" sqref="AJ7:AJ26">
      <formula1>$P$29:$P$40</formula1>
    </dataValidation>
    <dataValidation type="list" allowBlank="1" showInputMessage="1" showErrorMessage="1" promptTitle="大会実施日" prompt="日を選択" sqref="AK7:AK26">
      <formula1>$AK$29:$AK$59</formula1>
    </dataValidation>
    <dataValidation type="whole" allowBlank="1" showInputMessage="1" showErrorMessage="1" promptTitle="身長cm" prompt="130-210の整数を入力してください。" imeMode="off" sqref="L7:L26">
      <formula1>130</formula1>
      <formula2>210</formula2>
    </dataValidation>
    <dataValidation type="whole" allowBlank="1" showInputMessage="1" showErrorMessage="1" promptTitle="体重kg" prompt="30-100の整数を入力してください。" imeMode="off" sqref="M7:M26">
      <formula1>30</formula1>
      <formula2>120</formula2>
    </dataValidation>
    <dataValidation type="list" allowBlank="1" showInputMessage="1" showErrorMessage="1" promptTitle="生年" prompt="生年を西暦で選択" imeMode="disabled" sqref="O7:O26">
      <formula1>$O$29:$O$71</formula1>
    </dataValidation>
    <dataValidation type="list" allowBlank="1" showInputMessage="1" showErrorMessage="1" promptTitle="登録陸協" prompt="都道府県名を選択&#10;外国籍は空白で手書" imeMode="disabled" sqref="D7:D26">
      <formula1>$E$29:$E$75</formula1>
    </dataValidation>
    <dataValidation type="list" allowBlank="1" showInputMessage="1" showErrorMessage="1" promptTitle="年" prompt="大会実施年を西暦で選択" imeMode="off" sqref="Z7:Z26">
      <formula1>$Z$29:$Z$31</formula1>
    </dataValidation>
    <dataValidation allowBlank="1" showInputMessage="1" showErrorMessage="1" imeMode="halfAlpha" sqref="X2:X3"/>
    <dataValidation allowBlank="1" showInputMessage="1" showErrorMessage="1" imeMode="halfKatakana" sqref="J7:K26 I3"/>
    <dataValidation type="list" allowBlank="1" showInputMessage="1" showErrorMessage="1" promptTitle="生年月日" prompt="月を選択" imeMode="off" sqref="P7:P26">
      <formula1>$P$29:$P$40</formula1>
    </dataValidation>
    <dataValidation type="list" allowBlank="1" showInputMessage="1" showErrorMessage="1" promptTitle="生年月日" prompt="日を選択" imeMode="off" sqref="Q7:Q26">
      <formula1>$Q$29:$Q$59</formula1>
    </dataValidation>
    <dataValidation type="list" allowBlank="1" showInputMessage="1" showErrorMessage="1" promptTitle="大会実施日" prompt="日を選択" imeMode="off" sqref="AB7:AB26">
      <formula1>$Q$29:$Q$59</formula1>
    </dataValidation>
    <dataValidation allowBlank="1" showInputMessage="1" showErrorMessage="1" imeMode="off" sqref="U3:W3 S3 S7:S26 U7:X26 H7:I26"/>
    <dataValidation type="list" allowBlank="1" showInputMessage="1" showErrorMessage="1" promptTitle="大会実施月" prompt="月を選択" imeMode="off" sqref="AA7:AA26">
      <formula1>$P$29:$P$40</formula1>
    </dataValidation>
    <dataValidation type="list" allowBlank="1" showInputMessage="1" showErrorMessage="1" imeMode="off" sqref="E7:E26">
      <formula1>$F$29:$F$30</formula1>
    </dataValidation>
    <dataValidation type="list" allowBlank="1" showInputMessage="1" showErrorMessage="1" imeMode="off" sqref="AS7:AT26 AV7:AW26">
      <formula1>$AK$29:$AK$59</formula1>
    </dataValidation>
    <dataValidation type="list" allowBlank="1" showInputMessage="1" showErrorMessage="1" imeMode="hiragana" sqref="AR7:AR26 AU7:AU26">
      <formula1>$AR$29:$AR$30</formula1>
    </dataValidation>
    <dataValidation type="list" allowBlank="1" showInputMessage="1" showErrorMessage="1" imeMode="off" sqref="AX7:AX26">
      <formula1>$AJ$29:$AJ$40</formula1>
    </dataValidation>
    <dataValidation type="list" allowBlank="1" showInputMessage="1" showErrorMessage="1" promptTitle="参加資格" prompt="リストから選択" sqref="C7:C26">
      <formula1>$C$29:$C$31</formula1>
    </dataValidation>
    <dataValidation type="list" allowBlank="1" showInputMessage="1" showErrorMessage="1" promptTitle="秒" prompt="00-59を選択&#10;1桁は入力不可" imeMode="off" sqref="AO7:AO26 AF7:AF26">
      <formula1>$AF$29:$AF$109</formula1>
    </dataValidation>
    <dataValidation type="list" allowBlank="1" showInputMessage="1" showErrorMessage="1" promptTitle="申込種目" prompt="リストから選択" sqref="B7:B26">
      <formula1>$B$29:$B$44</formula1>
    </dataValidation>
    <dataValidation type="list" allowBlank="1" showInputMessage="1" showErrorMessage="1" promptTitle="自己最高記録種目" prompt="リストから選択" imeMode="disabled" sqref="AL7:AL26">
      <formula1>$AC$29:$AC$36</formula1>
    </dataValidation>
    <dataValidation type="list" allowBlank="1" showInputMessage="1" showErrorMessage="1" promptTitle="標準記録突破種目" prompt="リストから選択" imeMode="disabled" sqref="AC7:AC26">
      <formula1>$AC$29:$AC$36</formula1>
    </dataValidation>
    <dataValidation type="list" allowBlank="1" showInputMessage="1" showErrorMessage="1" promptTitle="学年" prompt="学生は学年を 1- 4を選択&#10;大学院生はM1-M4を選択" imeMode="off" sqref="N7:N26">
      <formula1>$N$29:$N$39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2" fitToWidth="2" horizontalDpi="600" verticalDpi="600" orientation="landscape" paperSize="9" scale="5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showGridLines="0" showRowColHeaders="0" showZeros="0" view="pageBreakPreview" zoomScaleSheetLayoutView="100" zoomScalePageLayoutView="0" workbookViewId="0" topLeftCell="A1">
      <selection activeCell="B1" sqref="B1:C1"/>
    </sheetView>
  </sheetViews>
  <sheetFormatPr defaultColWidth="9.140625" defaultRowHeight="15"/>
  <cols>
    <col min="2" max="2" width="9.140625" style="0" customWidth="1"/>
    <col min="7" max="7" width="7.00390625" style="0" customWidth="1"/>
    <col min="8" max="8" width="11.00390625" style="0" customWidth="1"/>
    <col min="14" max="14" width="19.28125" style="0" bestFit="1" customWidth="1"/>
  </cols>
  <sheetData>
    <row r="1" spans="1:7" ht="45" customHeight="1" thickBot="1">
      <c r="A1" s="39" t="s">
        <v>21</v>
      </c>
      <c r="B1" s="217">
        <v>1</v>
      </c>
      <c r="C1" s="218"/>
      <c r="D1" s="123"/>
      <c r="G1" s="36"/>
    </row>
    <row r="2" spans="1:2" ht="24.75" customHeight="1">
      <c r="A2" s="37"/>
      <c r="B2" s="37"/>
    </row>
    <row r="3" spans="1:12" ht="49.5" customHeight="1">
      <c r="A3" s="227" t="s">
        <v>223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2" s="82" customFormat="1" ht="54.75" customHeight="1">
      <c r="A4" s="222" t="s">
        <v>195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</row>
    <row r="5" spans="1:12" s="82" customFormat="1" ht="54.75" customHeight="1" thickBo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1:12" ht="15" customHeight="1">
      <c r="A6" s="240" t="s">
        <v>126</v>
      </c>
      <c r="B6" s="234"/>
      <c r="C6" s="234"/>
      <c r="D6" s="234"/>
      <c r="E6" s="234"/>
      <c r="F6" s="233"/>
      <c r="G6" s="234" t="s">
        <v>124</v>
      </c>
      <c r="H6" s="234"/>
      <c r="I6" s="233"/>
      <c r="J6" s="232" t="s">
        <v>201</v>
      </c>
      <c r="K6" s="234"/>
      <c r="L6" s="235"/>
    </row>
    <row r="7" spans="1:17" ht="19.5" customHeight="1">
      <c r="A7" s="346" t="s">
        <v>210</v>
      </c>
      <c r="B7" s="347"/>
      <c r="C7" s="347"/>
      <c r="D7" s="347"/>
      <c r="E7" s="347"/>
      <c r="F7" s="348"/>
      <c r="G7" s="352">
        <f>IF(ISERROR(VLOOKUP($B$1,data,2,FALSE))=TRUE,"",VLOOKUP($B$1,data,2,FALSE))</f>
        <v>0</v>
      </c>
      <c r="H7" s="353"/>
      <c r="I7" s="354"/>
      <c r="J7" s="80">
        <f>IF(N7=K7,"✔","")</f>
      </c>
      <c r="K7" s="236" t="s">
        <v>125</v>
      </c>
      <c r="L7" s="237"/>
      <c r="N7" s="84">
        <f>IF(ISERROR(VLOOKUP($B$1,data,3,FALSE))=TRUE,"",VLOOKUP($B$1,data,3,FALSE))</f>
        <v>0</v>
      </c>
      <c r="O7" s="85"/>
      <c r="P7" s="85"/>
      <c r="Q7" s="85"/>
    </row>
    <row r="8" spans="1:12" ht="19.5" customHeight="1">
      <c r="A8" s="349"/>
      <c r="B8" s="350"/>
      <c r="C8" s="350"/>
      <c r="D8" s="350"/>
      <c r="E8" s="350"/>
      <c r="F8" s="351"/>
      <c r="G8" s="355"/>
      <c r="H8" s="356"/>
      <c r="I8" s="357"/>
      <c r="J8" s="80">
        <f>IF(N7=K8,"✔","")</f>
      </c>
      <c r="K8" s="238" t="s">
        <v>200</v>
      </c>
      <c r="L8" s="239"/>
    </row>
    <row r="9" spans="1:12" ht="15" customHeight="1">
      <c r="A9" s="241" t="s">
        <v>132</v>
      </c>
      <c r="B9" s="230"/>
      <c r="C9" s="231"/>
      <c r="D9" s="229" t="s">
        <v>133</v>
      </c>
      <c r="E9" s="230"/>
      <c r="F9" s="230"/>
      <c r="G9" s="230"/>
      <c r="H9" s="230"/>
      <c r="I9" s="231"/>
      <c r="J9" s="242" t="s">
        <v>134</v>
      </c>
      <c r="K9" s="242"/>
      <c r="L9" s="243"/>
    </row>
    <row r="10" spans="1:12" ht="39.75" customHeight="1">
      <c r="A10" s="205" t="str">
        <f>IF(ISERROR(VLOOKUP($B$1,data,29,FALSE))=TRUE,"",IF(VLOOKUP($B$1,data,31,FALSE)="",VLOOKUP($B$1,data,32,FALSE)&amp;"．"&amp;VLOOKUP($B$1,data,33,FALSE),VLOOKUP($B$1,data,31,FALSE)&amp;"．"&amp;VLOOKUP($B$1,data,32,FALSE)&amp;"．"&amp;VLOOKUP($B$1,data,33,FALSE)))</f>
        <v>．</v>
      </c>
      <c r="B10" s="198"/>
      <c r="C10" s="198"/>
      <c r="D10" s="247">
        <f>IF(ISERROR(VLOOKUP($B$1,data,25,FALSE))=TRUE,"",VLOOKUP($B$1,data,25,FALSE))</f>
        <v>0</v>
      </c>
      <c r="E10" s="248"/>
      <c r="F10" s="248"/>
      <c r="G10" s="248"/>
      <c r="H10" s="248"/>
      <c r="I10" s="249"/>
      <c r="J10" s="198" t="str">
        <f>IF(ISERROR(VLOOKUP($B$1,data,26,FALSE))=TRUE,"",VLOOKUP($B$1,data,26,FALSE)&amp;"年"&amp;VLOOKUP($B$1,data,27,FALSE)&amp;"月"&amp;VLOOKUP($B$1,data,28,FALSE)&amp;"日")</f>
        <v>年月日</v>
      </c>
      <c r="K10" s="198"/>
      <c r="L10" s="199"/>
    </row>
    <row r="11" spans="1:12" ht="19.5" customHeight="1">
      <c r="A11" s="244" t="s">
        <v>222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6"/>
    </row>
    <row r="12" spans="1:12" ht="15" customHeight="1">
      <c r="A12" s="241" t="s">
        <v>31</v>
      </c>
      <c r="B12" s="230"/>
      <c r="C12" s="231"/>
      <c r="D12" s="229" t="s">
        <v>133</v>
      </c>
      <c r="E12" s="230"/>
      <c r="F12" s="230"/>
      <c r="G12" s="230"/>
      <c r="H12" s="230"/>
      <c r="I12" s="231"/>
      <c r="J12" s="242" t="s">
        <v>134</v>
      </c>
      <c r="K12" s="242"/>
      <c r="L12" s="243"/>
    </row>
    <row r="13" spans="1:12" ht="39.75" customHeight="1">
      <c r="A13" s="205" t="str">
        <f>IF(ISERROR(VLOOKUP($B$1,data,38,FALSE))=TRUE,"",IF(VLOOKUP($B$1,data,40,FALSE)="",VLOOKUP($B$1,data,41,FALSE)&amp;"．"&amp;VLOOKUP($B$1,data,42,FALSE),VLOOKUP($B$1,data,40,FALSE)&amp;"．"&amp;VLOOKUP($B$1,data,41,FALSE)&amp;"．"&amp;VLOOKUP($B$1,data,42,FALSE)))</f>
        <v>．</v>
      </c>
      <c r="B13" s="198"/>
      <c r="C13" s="198"/>
      <c r="D13" s="247">
        <f>IF(ISERROR(VLOOKUP($B$1,data,34,FALSE))=TRUE,"",VLOOKUP($B$1,data,34,FALSE))</f>
        <v>0</v>
      </c>
      <c r="E13" s="248"/>
      <c r="F13" s="248"/>
      <c r="G13" s="248"/>
      <c r="H13" s="248"/>
      <c r="I13" s="249"/>
      <c r="J13" s="202" t="str">
        <f>IF(ISERROR(VLOOKUP($B$1,data,35,FALSE))=TRUE,"",VLOOKUP($B$1,data,35,FALSE)&amp;"年"&amp;VLOOKUP($B$1,data,36,FALSE)&amp;"月"&amp;VLOOKUP($B$1,data,37,FALSE)&amp;"日")</f>
        <v>年月日</v>
      </c>
      <c r="K13" s="203"/>
      <c r="L13" s="204"/>
    </row>
    <row r="14" spans="1:12" ht="39.75" customHeight="1">
      <c r="A14" s="250" t="s">
        <v>135</v>
      </c>
      <c r="B14" s="251"/>
      <c r="C14" s="251"/>
      <c r="D14" s="206">
        <f>IF(ISERROR(VLOOKUP($B$1,data,43,FALSE))=TRUE,"",VLOOKUP($B$1,data,43,FALSE))</f>
        <v>0</v>
      </c>
      <c r="E14" s="207"/>
      <c r="F14" s="207"/>
      <c r="G14" s="207"/>
      <c r="H14" s="207"/>
      <c r="I14" s="207"/>
      <c r="J14" s="207"/>
      <c r="K14" s="207"/>
      <c r="L14" s="208"/>
    </row>
    <row r="15" spans="1:12" ht="15" customHeight="1">
      <c r="A15" s="266" t="s">
        <v>136</v>
      </c>
      <c r="B15" s="267"/>
      <c r="C15" s="267"/>
      <c r="D15" s="267"/>
      <c r="E15" s="267"/>
      <c r="F15" s="268"/>
      <c r="G15" s="255" t="s">
        <v>4</v>
      </c>
      <c r="H15" s="256"/>
      <c r="I15" s="257" t="s">
        <v>2</v>
      </c>
      <c r="J15" s="258"/>
      <c r="K15" s="257" t="s">
        <v>3</v>
      </c>
      <c r="L15" s="259"/>
    </row>
    <row r="16" spans="1:12" ht="39.75" customHeight="1">
      <c r="A16" s="264">
        <f>IF(ISERROR(VLOOKUP($B$1,data,4,FALSE))=TRUE,"",VLOOKUP($B$1,data,4,FALSE))</f>
        <v>0</v>
      </c>
      <c r="B16" s="265"/>
      <c r="C16" s="265"/>
      <c r="D16" s="265"/>
      <c r="E16" s="253"/>
      <c r="F16" s="120" t="s">
        <v>137</v>
      </c>
      <c r="G16" s="271" t="str">
        <f>IF(ISERROR(VLOOKUP($B$1,data,15,FALSE))=TRUE,"",VLOOKUP($B$1,data,15,FALSE)&amp;"年"&amp;VLOOKUP($B$1,data,16,FALSE)&amp;"月"&amp;VLOOKUP($B$1,data,17,FALSE)&amp;"日")</f>
        <v>年月日</v>
      </c>
      <c r="H16" s="272"/>
      <c r="I16" s="252" t="str">
        <f>IF(ISERROR(VLOOKUP($B$1,data,12,FALSE))=TRUE,"",VLOOKUP($B$1,data,12,FALSE)&amp;"cm")</f>
        <v>cm</v>
      </c>
      <c r="J16" s="253"/>
      <c r="K16" s="252" t="str">
        <f>IF(ISERROR(VLOOKUP($B$1,data,13,FALSE))=TRUE,"",VLOOKUP($B$1,data,13,FALSE)&amp;"kg")</f>
        <v>kg</v>
      </c>
      <c r="L16" s="254"/>
    </row>
    <row r="17" spans="1:12" ht="19.5" customHeight="1">
      <c r="A17" s="260" t="s">
        <v>139</v>
      </c>
      <c r="B17" s="261"/>
      <c r="C17" s="209">
        <f>IF(ISERROR(VLOOKUP($B$1,data,10,FALSE))=TRUE,"",VLOOKUP($B$1,data,10,FALSE))</f>
        <v>0</v>
      </c>
      <c r="D17" s="210"/>
      <c r="E17" s="210">
        <f>IF(ISERROR(VLOOKUP($B$1,data,11,FALSE))=TRUE,"",VLOOKUP($B$1,data,11,FALSE))</f>
        <v>0</v>
      </c>
      <c r="F17" s="224"/>
      <c r="G17" s="118" t="s">
        <v>140</v>
      </c>
      <c r="H17" s="119" t="s">
        <v>141</v>
      </c>
      <c r="I17" s="219">
        <f>IF('入力シート'!$I$3="","",'入力シート'!$I$3)</f>
      </c>
      <c r="J17" s="220"/>
      <c r="K17" s="220"/>
      <c r="L17" s="221"/>
    </row>
    <row r="18" spans="1:12" ht="19.5" customHeight="1">
      <c r="A18" s="211" t="s">
        <v>138</v>
      </c>
      <c r="B18" s="212"/>
      <c r="C18" s="269">
        <f>IF(ISERROR(VLOOKUP($B$1,data,8,FALSE))=TRUE,"",VLOOKUP($B$1,data,8,FALSE))</f>
        <v>0</v>
      </c>
      <c r="D18" s="225"/>
      <c r="E18" s="225">
        <f>IF(ISERROR(VLOOKUP($B$1,data,9,FALSE))=TRUE,"",VLOOKUP($B$1,data,9,FALSE))</f>
        <v>0</v>
      </c>
      <c r="F18" s="226"/>
      <c r="G18" s="300">
        <f>IF(ISERROR(VLOOKUP($B$1,data,5,FALSE))=TRUE,"",VLOOKUP($B$1,data,5,FALSE))</f>
        <v>0</v>
      </c>
      <c r="H18" s="262" t="s">
        <v>162</v>
      </c>
      <c r="I18" s="279">
        <f>IF('入力シート'!$D$3="","",'入力シート'!$D$3)</f>
      </c>
      <c r="J18" s="280"/>
      <c r="K18" s="280"/>
      <c r="L18" s="281"/>
    </row>
    <row r="19" spans="1:12" ht="19.5" customHeight="1">
      <c r="A19" s="215"/>
      <c r="B19" s="216"/>
      <c r="C19" s="270">
        <f>IF(ISERROR(VLOOKUP($B$1,data,6,FALSE))=TRUE,"",VLOOKUP($B$1,data,6,FALSE))</f>
        <v>0</v>
      </c>
      <c r="D19" s="200"/>
      <c r="E19" s="200">
        <f>IF(ISERROR(VLOOKUP($B$1,data,7,FALSE))=TRUE,"",VLOOKUP($B$1,data,7,FALSE))</f>
        <v>0</v>
      </c>
      <c r="F19" s="201"/>
      <c r="G19" s="301"/>
      <c r="H19" s="263"/>
      <c r="I19" s="282"/>
      <c r="J19" s="283"/>
      <c r="K19" s="283"/>
      <c r="L19" s="284"/>
    </row>
    <row r="20" spans="1:12" ht="30" customHeight="1">
      <c r="A20" s="211" t="s">
        <v>188</v>
      </c>
      <c r="B20" s="212"/>
      <c r="C20" s="291" t="str">
        <f>IF(ISERROR(VLOOKUP($B$1,data,19,FALSE))=TRUE,"","〒 "&amp;VLOOKUP($B$1,data,19,FALSE))</f>
        <v>〒 </v>
      </c>
      <c r="D20" s="292"/>
      <c r="E20" s="292"/>
      <c r="F20" s="292"/>
      <c r="G20" s="293"/>
      <c r="H20" s="86" t="s">
        <v>143</v>
      </c>
      <c r="I20" s="294">
        <f>IF(ISERROR(VLOOKUP($B$1,data,21,FALSE))=TRUE,"",VLOOKUP($B$1,data,21,FALSE))</f>
        <v>0</v>
      </c>
      <c r="J20" s="294"/>
      <c r="K20" s="294"/>
      <c r="L20" s="295"/>
    </row>
    <row r="21" spans="1:12" ht="30" customHeight="1">
      <c r="A21" s="213"/>
      <c r="B21" s="214"/>
      <c r="C21" s="285">
        <f>IF(ISERROR(VLOOKUP($B$1,data,20,FALSE))=TRUE,"",VLOOKUP($B$1,data,20,FALSE))</f>
        <v>0</v>
      </c>
      <c r="D21" s="286"/>
      <c r="E21" s="286"/>
      <c r="F21" s="286"/>
      <c r="G21" s="287"/>
      <c r="H21" s="86" t="s">
        <v>142</v>
      </c>
      <c r="I21" s="296">
        <f>IF(ISERROR(VLOOKUP($B$1,data,23,FALSE))=TRUE,"",VLOOKUP($B$1,data,23,FALSE))</f>
        <v>0</v>
      </c>
      <c r="J21" s="296"/>
      <c r="K21" s="296"/>
      <c r="L21" s="297"/>
    </row>
    <row r="22" spans="1:12" ht="30" customHeight="1">
      <c r="A22" s="213"/>
      <c r="B22" s="214"/>
      <c r="C22" s="285"/>
      <c r="D22" s="286"/>
      <c r="E22" s="286"/>
      <c r="F22" s="286"/>
      <c r="G22" s="287"/>
      <c r="H22" s="86" t="s">
        <v>82</v>
      </c>
      <c r="I22" s="294">
        <f>IF(ISERROR(VLOOKUP($B$1,data,22,FALSE))=TRUE,"",VLOOKUP($B$1,data,22,FALSE))</f>
        <v>0</v>
      </c>
      <c r="J22" s="294"/>
      <c r="K22" s="294"/>
      <c r="L22" s="295"/>
    </row>
    <row r="23" spans="1:12" ht="30" customHeight="1">
      <c r="A23" s="215"/>
      <c r="B23" s="216"/>
      <c r="C23" s="288"/>
      <c r="D23" s="289"/>
      <c r="E23" s="289"/>
      <c r="F23" s="289"/>
      <c r="G23" s="290"/>
      <c r="H23" s="86" t="s">
        <v>144</v>
      </c>
      <c r="I23" s="298">
        <f>IF(ISERROR(VLOOKUP($B$1,data,24,FALSE))=TRUE,"",VLOOKUP($B$1,data,24,FALSE))</f>
        <v>0</v>
      </c>
      <c r="J23" s="298"/>
      <c r="K23" s="298"/>
      <c r="L23" s="299"/>
    </row>
    <row r="24" spans="1:12" ht="30" customHeight="1">
      <c r="A24" s="312" t="s">
        <v>145</v>
      </c>
      <c r="B24" s="313"/>
      <c r="C24" s="316">
        <f>IF('入力シート'!$K$3="","",'入力シート'!$K$3)</f>
      </c>
      <c r="D24" s="317"/>
      <c r="E24" s="317"/>
      <c r="F24" s="317"/>
      <c r="G24" s="318"/>
      <c r="H24" s="86" t="s">
        <v>143</v>
      </c>
      <c r="I24" s="276">
        <f>IF('入力シート'!$U$3="","",'入力シート'!$U$3)</f>
      </c>
      <c r="J24" s="277"/>
      <c r="K24" s="277"/>
      <c r="L24" s="278"/>
    </row>
    <row r="25" spans="1:12" ht="30" customHeight="1">
      <c r="A25" s="314"/>
      <c r="B25" s="315"/>
      <c r="C25" s="319"/>
      <c r="D25" s="320"/>
      <c r="E25" s="320"/>
      <c r="F25" s="320"/>
      <c r="G25" s="321"/>
      <c r="H25" s="86" t="s">
        <v>142</v>
      </c>
      <c r="I25" s="276">
        <f>IF('入力シート'!$V$3="","",'入力シート'!$V$3)</f>
      </c>
      <c r="J25" s="277"/>
      <c r="K25" s="277"/>
      <c r="L25" s="278"/>
    </row>
    <row r="26" spans="1:12" ht="30" customHeight="1">
      <c r="A26" s="322" t="s">
        <v>146</v>
      </c>
      <c r="B26" s="323"/>
      <c r="C26" s="329">
        <f>IF('入力シート'!$S$3="","","〒 "&amp;'入力シート'!$S$3)</f>
      </c>
      <c r="D26" s="330"/>
      <c r="E26" s="330"/>
      <c r="F26" s="330"/>
      <c r="G26" s="330"/>
      <c r="H26" s="331"/>
      <c r="I26" s="332" t="s">
        <v>147</v>
      </c>
      <c r="J26" s="267"/>
      <c r="K26" s="267"/>
      <c r="L26" s="333"/>
    </row>
    <row r="27" spans="1:12" ht="30" customHeight="1">
      <c r="A27" s="324"/>
      <c r="B27" s="325"/>
      <c r="C27" s="326">
        <f>IF('入力シート'!$T$3="","",'入力シート'!$T$3)</f>
      </c>
      <c r="D27" s="327"/>
      <c r="E27" s="327"/>
      <c r="F27" s="327"/>
      <c r="G27" s="327"/>
      <c r="H27" s="328"/>
      <c r="I27" s="273">
        <f>IF('入力シート'!$O$3="","",'入力シート'!$O$3)</f>
      </c>
      <c r="J27" s="274"/>
      <c r="K27" s="274"/>
      <c r="L27" s="275"/>
    </row>
    <row r="28" spans="1:12" ht="30" customHeight="1">
      <c r="A28" s="302" t="s">
        <v>221</v>
      </c>
      <c r="B28" s="303"/>
      <c r="C28" s="303"/>
      <c r="D28" s="303"/>
      <c r="E28" s="303"/>
      <c r="F28" s="303"/>
      <c r="G28" s="303"/>
      <c r="H28" s="304"/>
      <c r="I28" s="88" t="s">
        <v>158</v>
      </c>
      <c r="J28" s="81">
        <f>IF(ISERROR(VLOOKUP($B$1,data,44,FALSE))=TRUE,"",VLOOKUP($B$1,data,44,FALSE))</f>
        <v>0</v>
      </c>
      <c r="K28" s="308" t="str">
        <f>IF(J28="不要","",IF(ISERROR(VLOOKUP($B$1,data,44,FALSE))=TRUE,"","4月"&amp;VLOOKUP($B$1,data,45,FALSE)&amp;"日in～4月"&amp;VLOOKUP($B$1,data,46,FALSE)&amp;"日out"))</f>
        <v>4月日in～4月日out</v>
      </c>
      <c r="L28" s="309"/>
    </row>
    <row r="29" spans="1:12" ht="30" customHeight="1" thickBot="1">
      <c r="A29" s="305"/>
      <c r="B29" s="306"/>
      <c r="C29" s="306"/>
      <c r="D29" s="306"/>
      <c r="E29" s="306"/>
      <c r="F29" s="306"/>
      <c r="G29" s="306"/>
      <c r="H29" s="307"/>
      <c r="I29" s="116" t="s">
        <v>159</v>
      </c>
      <c r="J29" s="117">
        <f>IF(ISERROR(VLOOKUP($B$1,data,47,FALSE))=TRUE,"",VLOOKUP($B$1,data,47,FALSE))</f>
        <v>0</v>
      </c>
      <c r="K29" s="310" t="str">
        <f>IF(J29="不要","",IF(ISERROR(VLOOKUP($B$1,data,47,FALSE))=TRUE,"","4月"&amp;VLOOKUP($B$1,data,48,FALSE)&amp;"日in～4月"&amp;VLOOKUP($B$1,data,49,FALSE)&amp;"日out"&amp;CHAR(10)&amp;VLOOKUP($B$1,data,50,FALSE)&amp;"名"))</f>
        <v>4月日in～4月日out
名</v>
      </c>
      <c r="L29" s="311"/>
    </row>
    <row r="30" spans="1:12" ht="24.75" customHeight="1">
      <c r="A30" s="196" t="s">
        <v>189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</row>
    <row r="31" spans="1:12" ht="24.75" customHeight="1">
      <c r="A31" s="196" t="s">
        <v>190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</row>
    <row r="32" spans="1:12" ht="24.75" customHeight="1">
      <c r="A32" s="197" t="s">
        <v>160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</row>
    <row r="33" ht="12.75">
      <c r="I33" s="57"/>
    </row>
  </sheetData>
  <sheetProtection password="CD83" sheet="1" objects="1" scenarios="1" selectLockedCells="1"/>
  <mergeCells count="67">
    <mergeCell ref="G6:I6"/>
    <mergeCell ref="A28:H29"/>
    <mergeCell ref="K28:L28"/>
    <mergeCell ref="K29:L29"/>
    <mergeCell ref="I25:L25"/>
    <mergeCell ref="A24:B25"/>
    <mergeCell ref="C24:G25"/>
    <mergeCell ref="A26:B27"/>
    <mergeCell ref="C27:H27"/>
    <mergeCell ref="C26:H26"/>
    <mergeCell ref="I26:L26"/>
    <mergeCell ref="I27:L27"/>
    <mergeCell ref="I24:L24"/>
    <mergeCell ref="I18:L19"/>
    <mergeCell ref="C21:G23"/>
    <mergeCell ref="C20:G20"/>
    <mergeCell ref="I20:L20"/>
    <mergeCell ref="I22:L22"/>
    <mergeCell ref="I21:L21"/>
    <mergeCell ref="I23:L23"/>
    <mergeCell ref="G18:G19"/>
    <mergeCell ref="A17:B17"/>
    <mergeCell ref="A18:B19"/>
    <mergeCell ref="H18:H19"/>
    <mergeCell ref="A16:E16"/>
    <mergeCell ref="A15:F15"/>
    <mergeCell ref="C18:D18"/>
    <mergeCell ref="C19:D19"/>
    <mergeCell ref="G16:H16"/>
    <mergeCell ref="I16:J16"/>
    <mergeCell ref="K16:L16"/>
    <mergeCell ref="G15:H15"/>
    <mergeCell ref="D13:I13"/>
    <mergeCell ref="I15:J15"/>
    <mergeCell ref="K15:L15"/>
    <mergeCell ref="A11:L11"/>
    <mergeCell ref="A12:C12"/>
    <mergeCell ref="J12:L12"/>
    <mergeCell ref="D10:I10"/>
    <mergeCell ref="D9:I9"/>
    <mergeCell ref="A14:C14"/>
    <mergeCell ref="J6:L6"/>
    <mergeCell ref="K7:L7"/>
    <mergeCell ref="K8:L8"/>
    <mergeCell ref="A9:C9"/>
    <mergeCell ref="J9:L9"/>
    <mergeCell ref="A7:F8"/>
    <mergeCell ref="G7:I8"/>
    <mergeCell ref="A6:F6"/>
    <mergeCell ref="B1:C1"/>
    <mergeCell ref="I17:L17"/>
    <mergeCell ref="A4:L5"/>
    <mergeCell ref="E17:F17"/>
    <mergeCell ref="E18:F18"/>
    <mergeCell ref="A30:L30"/>
    <mergeCell ref="A3:L3"/>
    <mergeCell ref="D12:I12"/>
    <mergeCell ref="A31:L31"/>
    <mergeCell ref="A32:L32"/>
    <mergeCell ref="J10:L10"/>
    <mergeCell ref="E19:F19"/>
    <mergeCell ref="J13:L13"/>
    <mergeCell ref="A13:C13"/>
    <mergeCell ref="D14:L14"/>
    <mergeCell ref="C17:D17"/>
    <mergeCell ref="A20:B23"/>
    <mergeCell ref="A10:C10"/>
  </mergeCells>
  <dataValidations count="1">
    <dataValidation type="whole" allowBlank="1" showInputMessage="1" showErrorMessage="1" imeMode="off" sqref="B1:D1">
      <formula1>1</formula1>
      <formula2>20</formula2>
    </dataValidation>
  </dataValidation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yotuka</dc:creator>
  <cp:keywords/>
  <dc:description/>
  <cp:lastModifiedBy>大塚保孝</cp:lastModifiedBy>
  <cp:lastPrinted>2013-02-26T12:35:54Z</cp:lastPrinted>
  <dcterms:created xsi:type="dcterms:W3CDTF">2010-11-11T01:30:04Z</dcterms:created>
  <dcterms:modified xsi:type="dcterms:W3CDTF">2018-03-03T13:25:25Z</dcterms:modified>
  <cp:category/>
  <cp:version/>
  <cp:contentType/>
  <cp:contentStatus/>
</cp:coreProperties>
</file>