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825" windowHeight="8085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'女子申込'!$A$2:$Z$35</definedName>
    <definedName name="_xlnm.Print_Area" localSheetId="1">'男子申込'!$A$2:$Z$35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<sst xmlns="http://schemas.openxmlformats.org/spreadsheetml/2006/main" count="344" uniqueCount="180">
  <si>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</si>
  <si>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</si>
  <si>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</si>
  <si>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</si>
  <si>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</si>
  <si>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</si>
  <si>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</si>
  <si>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</si>
  <si>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</si>
  <si>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</si>
  <si>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</si>
  <si>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</si>
  <si>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</si>
  <si>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</si>
  <si>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</si>
  <si>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</si>
  <si>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</si>
  <si>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</si>
  <si>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</si>
  <si>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</si>
  <si>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</si>
  <si>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</si>
  <si>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</si>
  <si>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</si>
  <si>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</si>
  <si>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</si>
  <si>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</si>
  <si>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</si>
  <si>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</si>
  <si>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</si>
  <si>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</si>
  <si>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</si>
  <si>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</si>
  <si>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</si>
  <si>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</si>
  <si>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</si>
  <si>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</si>
  <si>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</si>
  <si>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</si>
  <si>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</si>
  <si>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</si>
  <si>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</si>
  <si>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</si>
  <si>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</si>
  <si>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</si>
  <si>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</si>
  <si>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</si>
  <si>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</si>
  <si>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</si>
  <si>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〒650-8571 神戸市中央区東川崎町１－５－７</t>
  </si>
  <si>
    <t>メール本文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</si>
  <si>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</si>
  <si>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</si>
  <si>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</si>
  <si>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</si>
  <si>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</si>
  <si>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</si>
  <si>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</si>
  <si>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</si>
  <si>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</si>
  <si>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</si>
  <si>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</si>
  <si>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</si>
  <si>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</si>
  <si>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</si>
  <si>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</si>
  <si>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</si>
  <si>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</si>
  <si>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</si>
  <si>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</si>
  <si>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</si>
  <si>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</si>
  <si>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</si>
  <si>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</si>
  <si>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</si>
  <si>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</si>
  <si>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</si>
  <si>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</si>
  <si>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</si>
  <si>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</si>
  <si>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</si>
  <si>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</si>
  <si>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</si>
  <si>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</si>
  <si>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</si>
  <si>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</si>
  <si>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</si>
  <si>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ﾘﾚｰ
記録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</si>
  <si>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</si>
  <si>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</si>
  <si>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</si>
  <si>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</si>
  <si>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神戸新聞社地域活動局内　兵庫リレーカーニバル係 （電話078-362-7086）</t>
  </si>
  <si>
    <t>taikai@haaa.jp</t>
  </si>
  <si>
    <t>taikai@haaa.jp(メールでお問い合わせください）</t>
  </si>
  <si>
    <t>asics10000m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</si>
  <si>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</si>
  <si>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</si>
  <si>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</si>
  <si>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</si>
  <si>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</si>
  <si>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</si>
  <si>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</si>
  <si>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</si>
  <si>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</si>
  <si>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</si>
  <si>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</si>
  <si>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</si>
  <si>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</si>
  <si>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</si>
  <si>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</si>
  <si>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</si>
  <si>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</si>
  <si>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</si>
  <si>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</si>
  <si>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</si>
  <si>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</si>
  <si>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</si>
  <si>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</si>
  <si>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</si>
  <si>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</si>
  <si>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</si>
  <si>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</si>
  <si>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</si>
  <si>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</si>
  <si>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</si>
  <si>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</si>
  <si>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</si>
  <si>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</si>
  <si>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</si>
  <si>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</si>
  <si>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</si>
  <si>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</si>
  <si>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</si>
  <si>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</si>
  <si>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</si>
  <si>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</si>
  <si>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</si>
  <si>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</si>
  <si>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</si>
  <si>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</si>
  <si>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</si>
  <si>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</si>
  <si>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</si>
  <si>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</si>
  <si>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</si>
  <si>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</si>
  <si>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</si>
  <si>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</si>
  <si>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</si>
  <si>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</si>
  <si>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</si>
  <si>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asics5000m</t>
  </si>
  <si>
    <t>所属
所在地</t>
  </si>
  <si>
    <t>都道府県</t>
  </si>
  <si>
    <t>ﾌﾟﾛｸﾞﾗﾑｾｯﾄ
5冊(\4000)</t>
  </si>
  <si>
    <t>ﾌﾟﾛｸﾞﾗﾑ</t>
  </si>
  <si>
    <t>01277</t>
  </si>
  <si>
    <t>01177</t>
  </si>
  <si>
    <t>学年</t>
  </si>
  <si>
    <t>M1</t>
  </si>
  <si>
    <t>M2</t>
  </si>
  <si>
    <t>M3</t>
  </si>
  <si>
    <t>M4</t>
  </si>
  <si>
    <t>asics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</si>
  <si>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</si>
  <si>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</si>
  <si>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</si>
  <si>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兵庫リレーAC○○</t>
  </si>
  <si>
    <t>asics</t>
  </si>
  <si>
    <r>
      <t>ﾘﾚｰ種目</t>
    </r>
    <r>
      <rPr>
        <sz val="12"/>
        <color indexed="9"/>
        <rFont val="ＭＳ ゴシック"/>
        <family val="3"/>
      </rPr>
      <t>(@\4000)</t>
    </r>
  </si>
  <si>
    <t>アシックスチャレンジ申込専用</t>
  </si>
  <si>
    <r>
      <rPr>
        <sz val="6"/>
        <color indexed="9"/>
        <rFont val="ＭＳ ゴシック"/>
        <family val="3"/>
      </rPr>
      <t>1/100</t>
    </r>
    <r>
      <rPr>
        <sz val="11"/>
        <color indexed="9"/>
        <rFont val="ＭＳ ゴシック"/>
        <family val="3"/>
      </rPr>
      <t xml:space="preserve">
cm</t>
    </r>
  </si>
  <si>
    <t>アシックスチャレンジ申込専用</t>
  </si>
  <si>
    <t>赤色のセル部分は男子申込書に入力または選択してください。
赤色部分(未入力項目)のないように注意してください。</t>
  </si>
  <si>
    <r>
      <t>2016 日本グランプリシリーズ
第64回兵庫リレーカーニバル　</t>
    </r>
    <r>
      <rPr>
        <sz val="18"/>
        <rFont val="ＭＳ Ｐゴシック"/>
        <family val="3"/>
      </rPr>
      <t>［アシックスチャレンジ用］</t>
    </r>
  </si>
  <si>
    <t>平成28年3月11-24日(木）17:00必着とする</t>
  </si>
  <si>
    <t>標準記録突破者(平成27年度)</t>
  </si>
  <si>
    <t>2016 第64回兵庫リレーカーニバル申込書</t>
  </si>
  <si>
    <t>asics種目(@\3000)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</si>
</sst>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6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18"/>
      <color indexed="9"/>
      <name val="ＭＳ ゴシック"/>
      <family val="3"/>
    </font>
    <font>
      <sz val="10"/>
      <color indexed="9"/>
      <name val="ＭＳ ゴシック"/>
      <family val="3"/>
    </font>
    <font>
      <sz val="16"/>
      <color indexed="9"/>
      <name val="ＭＳ ゴシック"/>
      <family val="3"/>
    </font>
    <font>
      <sz val="14"/>
      <color indexed="9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18"/>
      <color theme="0"/>
      <name val="ＭＳ ゴシック"/>
      <family val="3"/>
    </font>
    <font>
      <sz val="10"/>
      <color theme="0"/>
      <name val="ＭＳ ゴシック"/>
      <family val="3"/>
    </font>
    <font>
      <sz val="11"/>
      <color theme="0"/>
      <name val="ＭＳ ゴシック"/>
      <family val="3"/>
    </font>
    <font>
      <sz val="12"/>
      <color theme="0"/>
      <name val="ＭＳ ゴシック"/>
      <family val="3"/>
    </font>
    <font>
      <sz val="14"/>
      <color theme="0"/>
      <name val="ＭＳ ゴシック"/>
      <family val="3"/>
    </font>
    <font>
      <sz val="16"/>
      <color theme="0"/>
      <name val="ＭＳ 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6" fontId="19" fillId="0" borderId="33" xfId="58" applyFont="1" applyBorder="1" applyAlignment="1" applyProtection="1">
      <alignment horizontal="right" vertical="center" wrapText="1"/>
      <protection/>
    </xf>
    <xf numFmtId="0" fontId="19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3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3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6" fontId="19" fillId="0" borderId="33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vertical="center"/>
      <protection/>
    </xf>
    <xf numFmtId="6" fontId="14" fillId="0" borderId="0" xfId="58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9" fillId="0" borderId="54" xfId="0" applyFont="1" applyBorder="1" applyAlignment="1" applyProtection="1">
      <alignment horizontal="center" vertical="center" wrapText="1"/>
      <protection/>
    </xf>
    <xf numFmtId="0" fontId="70" fillId="0" borderId="54" xfId="0" applyFont="1" applyBorder="1" applyAlignment="1" applyProtection="1">
      <alignment horizontal="center" vertical="center"/>
      <protection/>
    </xf>
    <xf numFmtId="0" fontId="71" fillId="0" borderId="32" xfId="0" applyFont="1" applyFill="1" applyBorder="1" applyAlignment="1" applyProtection="1">
      <alignment horizontal="center" vertical="center"/>
      <protection/>
    </xf>
    <xf numFmtId="0" fontId="72" fillId="0" borderId="32" xfId="0" applyFont="1" applyFill="1" applyBorder="1" applyAlignment="1" applyProtection="1">
      <alignment horizontal="center" vertical="center"/>
      <protection/>
    </xf>
    <xf numFmtId="0" fontId="70" fillId="0" borderId="12" xfId="0" applyNumberFormat="1" applyFont="1" applyFill="1" applyBorder="1" applyAlignment="1" applyProtection="1">
      <alignment horizontal="center" vertical="center"/>
      <protection/>
    </xf>
    <xf numFmtId="0" fontId="72" fillId="0" borderId="55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72" fillId="0" borderId="54" xfId="0" applyFont="1" applyFill="1" applyBorder="1" applyAlignment="1" applyProtection="1">
      <alignment horizontal="center" vertical="center"/>
      <protection/>
    </xf>
    <xf numFmtId="0" fontId="73" fillId="0" borderId="56" xfId="0" applyFont="1" applyFill="1" applyBorder="1" applyAlignment="1" applyProtection="1">
      <alignment horizontal="center" vertical="center" shrinkToFit="1"/>
      <protection/>
    </xf>
    <xf numFmtId="49" fontId="73" fillId="0" borderId="57" xfId="0" applyNumberFormat="1" applyFont="1" applyFill="1" applyBorder="1" applyAlignment="1" applyProtection="1">
      <alignment horizontal="center" vertical="center"/>
      <protection/>
    </xf>
    <xf numFmtId="49" fontId="73" fillId="0" borderId="58" xfId="0" applyNumberFormat="1" applyFont="1" applyFill="1" applyBorder="1" applyAlignment="1" applyProtection="1">
      <alignment horizontal="center" vertical="center"/>
      <protection/>
    </xf>
    <xf numFmtId="0" fontId="73" fillId="0" borderId="59" xfId="0" applyFont="1" applyFill="1" applyBorder="1" applyAlignment="1" applyProtection="1">
      <alignment horizontal="center" vertical="center" shrinkToFit="1"/>
      <protection/>
    </xf>
    <xf numFmtId="49" fontId="73" fillId="0" borderId="60" xfId="0" applyNumberFormat="1" applyFont="1" applyFill="1" applyBorder="1" applyAlignment="1" applyProtection="1">
      <alignment horizontal="center" vertical="center"/>
      <protection/>
    </xf>
    <xf numFmtId="49" fontId="73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69" fillId="0" borderId="54" xfId="0" applyFont="1" applyFill="1" applyBorder="1" applyAlignment="1" applyProtection="1">
      <alignment horizontal="center" vertical="center" wrapText="1"/>
      <protection/>
    </xf>
    <xf numFmtId="0" fontId="70" fillId="0" borderId="62" xfId="0" applyFont="1" applyFill="1" applyBorder="1" applyAlignment="1" applyProtection="1">
      <alignment horizontal="center" vertical="center"/>
      <protection/>
    </xf>
    <xf numFmtId="0" fontId="73" fillId="0" borderId="63" xfId="0" applyFont="1" applyFill="1" applyBorder="1" applyAlignment="1" applyProtection="1">
      <alignment horizontal="center" vertical="center" shrinkToFit="1"/>
      <protection/>
    </xf>
    <xf numFmtId="49" fontId="73" fillId="0" borderId="64" xfId="0" applyNumberFormat="1" applyFont="1" applyFill="1" applyBorder="1" applyAlignment="1" applyProtection="1">
      <alignment horizontal="center" vertical="center"/>
      <protection/>
    </xf>
    <xf numFmtId="49" fontId="73" fillId="0" borderId="65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22" fillId="37" borderId="17" xfId="0" applyFont="1" applyFill="1" applyBorder="1" applyAlignment="1" applyProtection="1">
      <alignment horizontal="center" vertical="center"/>
      <protection/>
    </xf>
    <xf numFmtId="180" fontId="14" fillId="0" borderId="51" xfId="0" applyNumberFormat="1" applyFont="1" applyBorder="1" applyAlignment="1" applyProtection="1">
      <alignment horizontal="center" vertical="center"/>
      <protection locked="0"/>
    </xf>
    <xf numFmtId="180" fontId="14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74" fillId="0" borderId="32" xfId="0" applyFont="1" applyFill="1" applyBorder="1" applyAlignment="1" applyProtection="1">
      <alignment horizontal="center" vertical="center" wrapText="1"/>
      <protection/>
    </xf>
    <xf numFmtId="0" fontId="74" fillId="0" borderId="68" xfId="0" applyFont="1" applyFill="1" applyBorder="1" applyAlignment="1" applyProtection="1">
      <alignment horizontal="center" vertical="center"/>
      <protection/>
    </xf>
    <xf numFmtId="0" fontId="70" fillId="0" borderId="12" xfId="0" applyFont="1" applyFill="1" applyBorder="1" applyAlignment="1" applyProtection="1">
      <alignment horizontal="center" vertical="center"/>
      <protection/>
    </xf>
    <xf numFmtId="0" fontId="70" fillId="0" borderId="62" xfId="0" applyFont="1" applyFill="1" applyBorder="1" applyAlignment="1" applyProtection="1">
      <alignment horizontal="center" vertical="center"/>
      <protection/>
    </xf>
    <xf numFmtId="178" fontId="19" fillId="0" borderId="17" xfId="0" applyNumberFormat="1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72" fillId="0" borderId="32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179" fontId="70" fillId="0" borderId="53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3" fillId="0" borderId="70" xfId="0" applyFont="1" applyFill="1" applyBorder="1" applyAlignment="1" applyProtection="1">
      <alignment horizontal="center" vertical="center"/>
      <protection/>
    </xf>
    <xf numFmtId="0" fontId="13" fillId="0" borderId="71" xfId="0" applyFont="1" applyFill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75" fillId="0" borderId="53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6" fontId="14" fillId="0" borderId="33" xfId="58" applyFont="1" applyBorder="1" applyAlignment="1" applyProtection="1">
      <alignment horizontal="center" vertical="center" wrapText="1"/>
      <protection/>
    </xf>
    <xf numFmtId="6" fontId="14" fillId="0" borderId="34" xfId="58" applyFont="1" applyBorder="1" applyAlignment="1" applyProtection="1">
      <alignment horizontal="center" vertical="center" wrapText="1"/>
      <protection/>
    </xf>
    <xf numFmtId="6" fontId="14" fillId="0" borderId="17" xfId="58" applyFont="1" applyBorder="1" applyAlignment="1" applyProtection="1">
      <alignment horizontal="center" vertical="center" wrapText="1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73" fillId="0" borderId="51" xfId="0" applyFont="1" applyFill="1" applyBorder="1" applyAlignment="1" applyProtection="1">
      <alignment horizontal="center" vertical="center"/>
      <protection/>
    </xf>
    <xf numFmtId="0" fontId="73" fillId="0" borderId="33" xfId="0" applyFont="1" applyFill="1" applyBorder="1" applyAlignment="1" applyProtection="1">
      <alignment horizontal="center" vertical="center"/>
      <protection/>
    </xf>
    <xf numFmtId="0" fontId="73" fillId="0" borderId="34" xfId="0" applyFont="1" applyFill="1" applyBorder="1" applyAlignment="1" applyProtection="1">
      <alignment horizontal="center" vertical="center"/>
      <protection/>
    </xf>
    <xf numFmtId="6" fontId="19" fillId="0" borderId="17" xfId="58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6" fontId="19" fillId="0" borderId="17" xfId="0" applyNumberFormat="1" applyFont="1" applyBorder="1" applyAlignment="1" applyProtection="1">
      <alignment horizontal="center" vertical="center" wrapText="1"/>
      <protection/>
    </xf>
    <xf numFmtId="0" fontId="22" fillId="36" borderId="17" xfId="0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74" fillId="0" borderId="66" xfId="0" applyFont="1" applyFill="1" applyBorder="1" applyAlignment="1" applyProtection="1">
      <alignment horizontal="center" vertical="center" wrapText="1"/>
      <protection/>
    </xf>
    <xf numFmtId="0" fontId="75" fillId="0" borderId="53" xfId="0" applyFont="1" applyFill="1" applyBorder="1" applyAlignment="1" applyProtection="1">
      <alignment horizontal="center" vertical="center"/>
      <protection/>
    </xf>
    <xf numFmtId="0" fontId="19" fillId="0" borderId="69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/>
    </xf>
    <xf numFmtId="0" fontId="19" fillId="0" borderId="68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 shrinkToFit="1"/>
      <protection/>
    </xf>
    <xf numFmtId="180" fontId="14" fillId="0" borderId="51" xfId="0" applyNumberFormat="1" applyFont="1" applyBorder="1" applyAlignment="1" applyProtection="1">
      <alignment horizontal="center" vertical="center"/>
      <protection/>
    </xf>
    <xf numFmtId="180" fontId="14" fillId="0" borderId="33" xfId="0" applyNumberFormat="1" applyFont="1" applyBorder="1" applyAlignment="1" applyProtection="1">
      <alignment horizontal="center" vertical="center"/>
      <protection/>
    </xf>
    <xf numFmtId="0" fontId="7" fillId="36" borderId="51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179" fontId="70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55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13" fillId="0" borderId="54" xfId="0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G18" sqref="G18"/>
    </sheetView>
  </sheetViews>
  <sheetFormatPr defaultColWidth="9.00390625" defaultRowHeight="13.5"/>
  <sheetData>
    <row r="1" spans="1:9" ht="55.5" customHeight="1">
      <c r="A1" s="174" t="s">
        <v>175</v>
      </c>
      <c r="B1" s="175"/>
      <c r="C1" s="175"/>
      <c r="D1" s="175"/>
      <c r="E1" s="175"/>
      <c r="F1" s="175"/>
      <c r="G1" s="175"/>
      <c r="H1" s="175"/>
      <c r="I1" s="175"/>
    </row>
    <row r="2" spans="1:9" ht="24">
      <c r="A2" s="177" t="s">
        <v>10</v>
      </c>
      <c r="B2" s="177"/>
      <c r="C2" s="177"/>
      <c r="D2" s="177"/>
      <c r="E2" s="177"/>
      <c r="F2" s="177"/>
      <c r="G2" s="177"/>
      <c r="H2" s="177"/>
      <c r="I2" s="177"/>
    </row>
    <row r="3" spans="1:9" ht="24">
      <c r="A3" s="177" t="s">
        <v>9</v>
      </c>
      <c r="B3" s="177"/>
      <c r="C3" s="177"/>
      <c r="D3" s="177"/>
      <c r="E3" s="177"/>
      <c r="F3" s="177"/>
      <c r="G3" s="177"/>
      <c r="H3" s="177"/>
      <c r="I3" s="177"/>
    </row>
    <row r="4" ht="21">
      <c r="B4" s="2" t="s">
        <v>89</v>
      </c>
    </row>
    <row r="5" ht="21">
      <c r="B5" s="2" t="s">
        <v>20</v>
      </c>
    </row>
    <row r="6" ht="21">
      <c r="B6" s="2" t="s">
        <v>8</v>
      </c>
    </row>
    <row r="7" spans="3:4" ht="18.75">
      <c r="C7" s="1" t="s">
        <v>7</v>
      </c>
      <c r="D7" s="1" t="s">
        <v>49</v>
      </c>
    </row>
    <row r="8" ht="18.75">
      <c r="D8" s="1" t="s">
        <v>92</v>
      </c>
    </row>
    <row r="9" ht="3.75" customHeight="1">
      <c r="D9" s="1"/>
    </row>
    <row r="10" spans="3:9" ht="24">
      <c r="C10" s="176" t="s">
        <v>176</v>
      </c>
      <c r="D10" s="176"/>
      <c r="E10" s="176"/>
      <c r="F10" s="176"/>
      <c r="G10" s="176"/>
      <c r="H10" s="176"/>
      <c r="I10" s="176"/>
    </row>
    <row r="11" ht="21">
      <c r="B11" s="2" t="s">
        <v>6</v>
      </c>
    </row>
    <row r="12" ht="17.25">
      <c r="B12" s="3" t="s">
        <v>19</v>
      </c>
    </row>
    <row r="13" spans="2:8" ht="21">
      <c r="B13" s="1"/>
      <c r="C13" s="1" t="s">
        <v>5</v>
      </c>
      <c r="E13" s="2" t="s">
        <v>168</v>
      </c>
      <c r="H13" t="s">
        <v>166</v>
      </c>
    </row>
    <row r="14" spans="3:5" ht="21">
      <c r="C14" s="1" t="s">
        <v>4</v>
      </c>
      <c r="E14" s="126" t="s">
        <v>93</v>
      </c>
    </row>
    <row r="15" spans="3:12" ht="21">
      <c r="C15" s="1" t="s">
        <v>50</v>
      </c>
      <c r="E15" s="2" t="s">
        <v>167</v>
      </c>
      <c r="F15" s="44"/>
      <c r="G15" s="44"/>
      <c r="H15" s="44"/>
      <c r="I15" s="44"/>
      <c r="J15" s="44"/>
      <c r="K15" s="44"/>
      <c r="L15" s="44"/>
    </row>
    <row r="16" spans="3:5" ht="21">
      <c r="C16" s="1" t="s">
        <v>51</v>
      </c>
      <c r="E16" s="2" t="s">
        <v>165</v>
      </c>
    </row>
    <row r="17" spans="3:5" ht="21">
      <c r="C17" s="1" t="s">
        <v>82</v>
      </c>
      <c r="E17" s="2" t="s">
        <v>177</v>
      </c>
    </row>
    <row r="18" spans="3:5" ht="21">
      <c r="C18" s="1" t="s">
        <v>90</v>
      </c>
      <c r="E18" s="126" t="s">
        <v>94</v>
      </c>
    </row>
    <row r="19" spans="3:9" ht="24">
      <c r="C19" s="176" t="s">
        <v>176</v>
      </c>
      <c r="D19" s="176"/>
      <c r="E19" s="176"/>
      <c r="F19" s="176"/>
      <c r="G19" s="176"/>
      <c r="H19" s="176"/>
      <c r="I19" s="176"/>
    </row>
  </sheetData>
  <sheetProtection password="CD83" sheet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4">
      <selection activeCell="B16" sqref="B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194" t="s">
        <v>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22"/>
    </row>
    <row r="2" spans="1:26" ht="15" customHeight="1">
      <c r="A2" s="178" t="s">
        <v>164</v>
      </c>
      <c r="B2" s="178"/>
      <c r="C2" s="196" t="s">
        <v>58</v>
      </c>
      <c r="D2" s="196"/>
      <c r="L2" s="197" t="s">
        <v>11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23"/>
    </row>
    <row r="3" spans="1:4" ht="15" customHeight="1">
      <c r="A3" s="178"/>
      <c r="B3" s="178"/>
      <c r="C3" s="198" t="s">
        <v>12</v>
      </c>
      <c r="D3" s="198"/>
    </row>
    <row r="4" spans="1:17" ht="45" customHeight="1">
      <c r="A4" s="191" t="s">
        <v>76</v>
      </c>
      <c r="B4" s="191"/>
      <c r="C4" s="199"/>
      <c r="D4" s="199"/>
      <c r="E4" s="179" t="s">
        <v>178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26" ht="26.25">
      <c r="A5" s="151"/>
      <c r="B5" s="151"/>
      <c r="C5" s="151"/>
      <c r="D5" s="151"/>
      <c r="E5" s="189" t="s">
        <v>171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51"/>
      <c r="S5" s="151"/>
      <c r="T5" s="151"/>
      <c r="U5" s="151"/>
      <c r="V5" s="151"/>
      <c r="W5" s="151"/>
      <c r="X5" s="151"/>
      <c r="Y5" s="151"/>
      <c r="Z5" s="121"/>
    </row>
    <row r="6" spans="2:27" ht="15" thickBot="1">
      <c r="B6" s="184" t="s">
        <v>12</v>
      </c>
      <c r="C6" s="185"/>
      <c r="D6" s="140"/>
      <c r="E6" s="186" t="s">
        <v>96</v>
      </c>
      <c r="F6" s="187"/>
      <c r="G6" s="188"/>
      <c r="H6" s="186" t="s">
        <v>47</v>
      </c>
      <c r="I6" s="188"/>
      <c r="J6" s="266"/>
      <c r="K6" s="267"/>
      <c r="L6" s="267"/>
      <c r="N6" s="186" t="s">
        <v>0</v>
      </c>
      <c r="O6" s="187"/>
      <c r="P6" s="187"/>
      <c r="Q6" s="188"/>
      <c r="R6" s="186" t="s">
        <v>1</v>
      </c>
      <c r="S6" s="187"/>
      <c r="T6" s="187"/>
      <c r="U6" s="188"/>
      <c r="V6" s="181" t="s">
        <v>13</v>
      </c>
      <c r="W6" s="182"/>
      <c r="X6" s="183"/>
      <c r="AA6" s="40"/>
    </row>
    <row r="7" spans="1:27" ht="30" customHeight="1" thickBot="1">
      <c r="A7" s="133" t="s">
        <v>69</v>
      </c>
      <c r="B7" s="219"/>
      <c r="C7" s="220"/>
      <c r="D7" s="55" t="s">
        <v>46</v>
      </c>
      <c r="E7" s="200"/>
      <c r="F7" s="206"/>
      <c r="G7" s="201"/>
      <c r="H7" s="200"/>
      <c r="I7" s="201"/>
      <c r="J7" s="273"/>
      <c r="K7" s="274"/>
      <c r="L7" s="275"/>
      <c r="M7" s="120" t="s">
        <v>68</v>
      </c>
      <c r="N7" s="202"/>
      <c r="O7" s="203"/>
      <c r="P7" s="203"/>
      <c r="Q7" s="203"/>
      <c r="R7" s="204"/>
      <c r="S7" s="205"/>
      <c r="T7" s="205"/>
      <c r="U7" s="205"/>
      <c r="V7" s="181"/>
      <c r="W7" s="182"/>
      <c r="X7" s="183"/>
      <c r="AA7" s="41"/>
    </row>
    <row r="8" spans="5:24" ht="13.5" customHeight="1">
      <c r="E8" s="139" t="s">
        <v>154</v>
      </c>
      <c r="K8" s="11"/>
      <c r="L8" s="11"/>
      <c r="M8" s="53"/>
      <c r="N8" s="184" t="s">
        <v>15</v>
      </c>
      <c r="O8" s="190"/>
      <c r="P8" s="190"/>
      <c r="Q8" s="185"/>
      <c r="R8" s="186" t="s">
        <v>14</v>
      </c>
      <c r="S8" s="187"/>
      <c r="T8" s="187"/>
      <c r="U8" s="188"/>
      <c r="V8" s="53"/>
      <c r="W8" s="53"/>
      <c r="X8" s="53"/>
    </row>
    <row r="9" spans="1:24" ht="30" customHeight="1">
      <c r="A9" s="42" t="s">
        <v>34</v>
      </c>
      <c r="B9" s="192"/>
      <c r="C9" s="193"/>
      <c r="D9" s="138" t="s">
        <v>153</v>
      </c>
      <c r="E9" s="142"/>
      <c r="F9" s="226"/>
      <c r="G9" s="227"/>
      <c r="H9" s="227"/>
      <c r="I9" s="227"/>
      <c r="J9" s="227"/>
      <c r="K9" s="227"/>
      <c r="L9" s="227"/>
      <c r="M9" s="228"/>
      <c r="N9" s="226"/>
      <c r="O9" s="227"/>
      <c r="P9" s="227"/>
      <c r="Q9" s="228"/>
      <c r="R9" s="226"/>
      <c r="S9" s="227"/>
      <c r="T9" s="227"/>
      <c r="U9" s="228"/>
      <c r="V9" s="11"/>
      <c r="W9" s="11"/>
      <c r="X9" s="11"/>
    </row>
    <row r="10" spans="4:29" ht="15" thickBot="1">
      <c r="D10" s="40"/>
      <c r="AC10" s="4" t="s">
        <v>151</v>
      </c>
    </row>
    <row r="11" spans="1:47" ht="30" customHeight="1" thickBot="1">
      <c r="A11" s="152" t="s">
        <v>155</v>
      </c>
      <c r="B11" s="221" t="s">
        <v>33</v>
      </c>
      <c r="C11" s="222"/>
      <c r="D11" s="223"/>
      <c r="E11" s="225" t="s">
        <v>179</v>
      </c>
      <c r="F11" s="225"/>
      <c r="G11" s="225"/>
      <c r="H11" s="224" t="s">
        <v>170</v>
      </c>
      <c r="I11" s="224"/>
      <c r="J11" s="218" t="s">
        <v>81</v>
      </c>
      <c r="K11" s="218"/>
      <c r="L11" s="218"/>
      <c r="M11" s="218"/>
      <c r="N11" s="241" t="s">
        <v>70</v>
      </c>
      <c r="O11" s="241"/>
      <c r="P11" s="241"/>
      <c r="Q11" s="241"/>
      <c r="R11" s="218" t="s">
        <v>71</v>
      </c>
      <c r="S11" s="218"/>
      <c r="T11" s="218"/>
      <c r="U11" s="124">
        <v>3</v>
      </c>
      <c r="V11" s="54" t="s">
        <v>72</v>
      </c>
      <c r="W11" s="205"/>
      <c r="X11" s="205"/>
      <c r="Y11" s="55" t="s">
        <v>73</v>
      </c>
      <c r="Z11" s="127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13">
        <f>E12</f>
        <v>0</v>
      </c>
      <c r="AL11" s="113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4">
        <f>'女子申込'!J12</f>
        <v>0</v>
      </c>
      <c r="AR11" s="38" t="str">
        <f>U11&amp;"月"&amp;W11&amp;"日"</f>
        <v>3月日</v>
      </c>
      <c r="AS11" s="115" t="str">
        <f>U12&amp;"郵便局"</f>
        <v>郵便局</v>
      </c>
      <c r="AT11" s="141">
        <f>E9</f>
        <v>0</v>
      </c>
      <c r="AU11" s="141" t="e">
        <f>VLOOKUP(AT11,$I$39:$J$85,2,FALSE)</f>
        <v>#N/A</v>
      </c>
    </row>
    <row r="12" spans="1:37" ht="30" customHeight="1">
      <c r="A12" s="153">
        <v>0</v>
      </c>
      <c r="B12" s="214" t="s">
        <v>22</v>
      </c>
      <c r="C12" s="214"/>
      <c r="D12" s="22">
        <f>COUNT(AA16:AA35)</f>
        <v>0</v>
      </c>
      <c r="E12" s="213">
        <f>COUNTA(I16:I35,Q16:Q35)</f>
        <v>0</v>
      </c>
      <c r="F12" s="213"/>
      <c r="G12" s="213"/>
      <c r="H12" s="217">
        <f>IF(COUNTIF(H16:H35,"○")&gt;=4,1,0)</f>
        <v>0</v>
      </c>
      <c r="I12" s="217"/>
      <c r="J12" s="240">
        <f>E12*3000</f>
        <v>0</v>
      </c>
      <c r="K12" s="240"/>
      <c r="L12" s="240"/>
      <c r="M12" s="240"/>
      <c r="N12" s="242">
        <f>J12+'女子申込'!J12</f>
        <v>0</v>
      </c>
      <c r="O12" s="242"/>
      <c r="P12" s="242"/>
      <c r="Q12" s="242"/>
      <c r="R12" s="233" t="s">
        <v>75</v>
      </c>
      <c r="S12" s="233"/>
      <c r="T12" s="233"/>
      <c r="U12" s="98"/>
      <c r="V12" s="231" t="s">
        <v>74</v>
      </c>
      <c r="W12" s="231"/>
      <c r="X12" s="231"/>
      <c r="Y12" s="232"/>
      <c r="Z12" s="128"/>
      <c r="AJ12" s="15"/>
      <c r="AK12" s="15"/>
    </row>
    <row r="13" spans="2:26" ht="13.5" customHeight="1">
      <c r="B13" s="167"/>
      <c r="C13" s="209" t="s">
        <v>87</v>
      </c>
      <c r="D13" s="154" t="s">
        <v>2</v>
      </c>
      <c r="E13" s="155" t="s">
        <v>85</v>
      </c>
      <c r="F13" s="155" t="s">
        <v>86</v>
      </c>
      <c r="G13" s="215" t="s">
        <v>88</v>
      </c>
      <c r="H13" s="216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07" t="s">
        <v>169</v>
      </c>
      <c r="B14" s="208"/>
      <c r="C14" s="210"/>
      <c r="D14" s="156">
        <v>0</v>
      </c>
      <c r="E14" s="156">
        <v>0</v>
      </c>
      <c r="F14" s="156">
        <v>0</v>
      </c>
      <c r="G14" s="211" t="str">
        <f>RIGHT(FIXED((D14*10000+E14*100+F14)/100000,5),5)</f>
        <v>00000</v>
      </c>
      <c r="H14" s="212"/>
      <c r="I14" s="234" t="s">
        <v>64</v>
      </c>
      <c r="J14" s="235"/>
      <c r="K14" s="235"/>
      <c r="L14" s="235"/>
      <c r="M14" s="235"/>
      <c r="N14" s="235"/>
      <c r="O14" s="235"/>
      <c r="P14" s="236"/>
      <c r="Q14" s="237" t="s">
        <v>65</v>
      </c>
      <c r="R14" s="238"/>
      <c r="S14" s="238"/>
      <c r="T14" s="238"/>
      <c r="U14" s="238"/>
      <c r="V14" s="238"/>
      <c r="W14" s="238"/>
      <c r="X14" s="239"/>
      <c r="Y14" s="80" t="s">
        <v>17</v>
      </c>
      <c r="Z14" s="80" t="s">
        <v>100</v>
      </c>
      <c r="AC14" s="4" t="s">
        <v>18</v>
      </c>
    </row>
    <row r="15" spans="1:37" ht="27">
      <c r="A15" s="81" t="s">
        <v>59</v>
      </c>
      <c r="B15" s="116" t="s">
        <v>83</v>
      </c>
      <c r="C15" s="82" t="s">
        <v>66</v>
      </c>
      <c r="D15" s="82" t="s">
        <v>1</v>
      </c>
      <c r="E15" s="82" t="s">
        <v>67</v>
      </c>
      <c r="F15" s="82" t="s">
        <v>3</v>
      </c>
      <c r="G15" s="125" t="s">
        <v>91</v>
      </c>
      <c r="H15" s="83" t="s">
        <v>52</v>
      </c>
      <c r="I15" s="84" t="s">
        <v>21</v>
      </c>
      <c r="J15" s="85" t="s">
        <v>2</v>
      </c>
      <c r="K15" s="86" t="s">
        <v>56</v>
      </c>
      <c r="L15" s="87" t="s">
        <v>63</v>
      </c>
      <c r="M15" s="88" t="s">
        <v>57</v>
      </c>
      <c r="N15" s="89" t="s">
        <v>53</v>
      </c>
      <c r="O15" s="89" t="s">
        <v>54</v>
      </c>
      <c r="P15" s="90" t="s">
        <v>55</v>
      </c>
      <c r="Q15" s="157" t="s">
        <v>21</v>
      </c>
      <c r="R15" s="158" t="s">
        <v>2</v>
      </c>
      <c r="S15" s="159" t="s">
        <v>56</v>
      </c>
      <c r="T15" s="159" t="s">
        <v>172</v>
      </c>
      <c r="U15" s="159" t="s">
        <v>57</v>
      </c>
      <c r="V15" s="158" t="s">
        <v>53</v>
      </c>
      <c r="W15" s="158" t="s">
        <v>54</v>
      </c>
      <c r="X15" s="160" t="s">
        <v>55</v>
      </c>
      <c r="Y15" s="132" t="s">
        <v>150</v>
      </c>
      <c r="Z15" s="91" t="s">
        <v>101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94"/>
      <c r="B16" s="118"/>
      <c r="C16" s="5"/>
      <c r="D16" s="5"/>
      <c r="E16" s="5"/>
      <c r="F16" s="5"/>
      <c r="G16" s="99"/>
      <c r="H16" s="100"/>
      <c r="I16" s="101"/>
      <c r="J16" s="102"/>
      <c r="K16" s="102"/>
      <c r="L16" s="103"/>
      <c r="M16" s="104"/>
      <c r="N16" s="104"/>
      <c r="O16" s="104"/>
      <c r="P16" s="103"/>
      <c r="Q16" s="161"/>
      <c r="R16" s="162"/>
      <c r="S16" s="162"/>
      <c r="T16" s="162"/>
      <c r="U16" s="162"/>
      <c r="V16" s="162"/>
      <c r="W16" s="162"/>
      <c r="X16" s="163"/>
      <c r="Y16" s="92">
        <f>IF(AD16="","",COUNTA(I16,Q16))</f>
      </c>
      <c r="Z16" s="145"/>
      <c r="AA16" s="20">
        <f>IF(Y16="","",VALUE(Y16&amp;G16))</f>
      </c>
      <c r="AB16" s="61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IF(C16="","",VLOOKUP(Z16,$I$39:$J$85,2,FALSE))</f>
      </c>
      <c r="AH16" s="7">
        <f>IF(AD16="","",$AC$11)</f>
      </c>
      <c r="AI16" s="7"/>
      <c r="AJ16" s="7">
        <f aca="true" t="shared" si="2" ref="AJ16:AJ35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 aca="true" t="shared" si="3" ref="AK16:AK35">IF(Q16="","",VLOOKUP(Q16,$C$39:$E$39,2,FALSE)&amp;" "&amp;RIGHT(FIXED(VALUE(R16&amp;S16&amp;IF(LENB(T16)=1,T16&amp;"0",T16))/VLOOKUP(Q16,$C$39:$E$39,3,FALSE),VLOOKUP(Q16,$C$39:$F$39,4,FALSE)),VLOOKUP(Q16,$C$39:$F$39,4,FALSE)))</f>
      </c>
    </row>
    <row r="17" spans="1:37" ht="30" customHeight="1">
      <c r="A17" s="95"/>
      <c r="B17" s="119"/>
      <c r="C17" s="6"/>
      <c r="D17" s="6"/>
      <c r="E17" s="6"/>
      <c r="F17" s="6"/>
      <c r="G17" s="46"/>
      <c r="H17" s="52"/>
      <c r="I17" s="105"/>
      <c r="J17" s="106"/>
      <c r="K17" s="106"/>
      <c r="L17" s="107"/>
      <c r="M17" s="108"/>
      <c r="N17" s="108"/>
      <c r="O17" s="108"/>
      <c r="P17" s="107"/>
      <c r="Q17" s="164"/>
      <c r="R17" s="165"/>
      <c r="S17" s="165"/>
      <c r="T17" s="165"/>
      <c r="U17" s="165"/>
      <c r="V17" s="165"/>
      <c r="W17" s="165"/>
      <c r="X17" s="166"/>
      <c r="Y17" s="93">
        <f aca="true" t="shared" si="4" ref="Y17:Z35">IF(AD17="","",COUNTA(I17,Q17))</f>
      </c>
      <c r="Z17" s="146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aca="true" t="shared" si="6" ref="AG17:AG35">IF(C17="","",VLOOKUP(Z17,$I$39:$J$85,2,FALSE))</f>
      </c>
      <c r="AH17" s="7">
        <f aca="true" t="shared" si="7" ref="AH17:AH35">IF(AD17="","",$AC$11)</f>
      </c>
      <c r="AI17" s="7"/>
      <c r="AJ17" s="7">
        <f t="shared" si="2"/>
      </c>
      <c r="AK17" s="27">
        <f t="shared" si="3"/>
      </c>
    </row>
    <row r="18" spans="1:37" ht="30" customHeight="1">
      <c r="A18" s="95"/>
      <c r="B18" s="119"/>
      <c r="C18" s="6"/>
      <c r="D18" s="6"/>
      <c r="E18" s="6"/>
      <c r="F18" s="6"/>
      <c r="G18" s="46"/>
      <c r="H18" s="52"/>
      <c r="I18" s="105"/>
      <c r="J18" s="106"/>
      <c r="K18" s="106"/>
      <c r="L18" s="107"/>
      <c r="M18" s="108"/>
      <c r="N18" s="108"/>
      <c r="O18" s="108"/>
      <c r="P18" s="107"/>
      <c r="Q18" s="164"/>
      <c r="R18" s="165"/>
      <c r="S18" s="165"/>
      <c r="T18" s="165"/>
      <c r="U18" s="165"/>
      <c r="V18" s="165"/>
      <c r="W18" s="165"/>
      <c r="X18" s="166"/>
      <c r="Y18" s="93">
        <f t="shared" si="4"/>
      </c>
      <c r="Z18" s="146"/>
      <c r="AA18" s="20">
        <f t="shared" si="5"/>
      </c>
      <c r="AB18" s="61">
        <f>IF(H18="","","s"&amp;COUNTIF($H$16:H18,"○"))</f>
      </c>
      <c r="AC18" s="26">
        <f>IF(C18="","",100000000+$AC$11*100+3)</f>
      </c>
      <c r="AD18" s="7">
        <f aca="true" t="shared" si="8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6"/>
      </c>
      <c r="AH18" s="7">
        <f t="shared" si="7"/>
      </c>
      <c r="AI18" s="7"/>
      <c r="AJ18" s="7">
        <f t="shared" si="2"/>
      </c>
      <c r="AK18" s="27">
        <f t="shared" si="3"/>
      </c>
    </row>
    <row r="19" spans="1:37" ht="30" customHeight="1">
      <c r="A19" s="95"/>
      <c r="B19" s="119"/>
      <c r="C19" s="6"/>
      <c r="D19" s="6"/>
      <c r="E19" s="6"/>
      <c r="F19" s="6"/>
      <c r="G19" s="46"/>
      <c r="H19" s="52"/>
      <c r="I19" s="105"/>
      <c r="J19" s="106"/>
      <c r="K19" s="106"/>
      <c r="L19" s="107"/>
      <c r="M19" s="108"/>
      <c r="N19" s="108"/>
      <c r="O19" s="108"/>
      <c r="P19" s="107"/>
      <c r="Q19" s="164"/>
      <c r="R19" s="165"/>
      <c r="S19" s="165"/>
      <c r="T19" s="165"/>
      <c r="U19" s="165"/>
      <c r="V19" s="165"/>
      <c r="W19" s="165"/>
      <c r="X19" s="166"/>
      <c r="Y19" s="93">
        <f t="shared" si="4"/>
      </c>
      <c r="Z19" s="146"/>
      <c r="AA19" s="20">
        <f t="shared" si="5"/>
      </c>
      <c r="AB19" s="61">
        <f>IF(H19="","","s"&amp;COUNTIF($H$16:H19,"○"))</f>
      </c>
      <c r="AC19" s="26">
        <f>IF(C19="","",100000000+$AC$11*100+4)</f>
      </c>
      <c r="AD19" s="7">
        <f t="shared" si="8"/>
      </c>
      <c r="AE19" s="8">
        <f t="shared" si="0"/>
      </c>
      <c r="AF19" s="8">
        <f t="shared" si="1"/>
      </c>
      <c r="AG19" s="8">
        <f t="shared" si="6"/>
      </c>
      <c r="AH19" s="7">
        <f t="shared" si="7"/>
      </c>
      <c r="AI19" s="7"/>
      <c r="AJ19" s="7">
        <f t="shared" si="2"/>
      </c>
      <c r="AK19" s="27">
        <f t="shared" si="3"/>
      </c>
    </row>
    <row r="20" spans="1:37" ht="30" customHeight="1">
      <c r="A20" s="95"/>
      <c r="B20" s="119"/>
      <c r="C20" s="6"/>
      <c r="D20" s="6"/>
      <c r="E20" s="6"/>
      <c r="F20" s="6"/>
      <c r="G20" s="46"/>
      <c r="H20" s="52"/>
      <c r="I20" s="105"/>
      <c r="J20" s="106"/>
      <c r="K20" s="106"/>
      <c r="L20" s="107"/>
      <c r="M20" s="108"/>
      <c r="N20" s="108"/>
      <c r="O20" s="108"/>
      <c r="P20" s="107"/>
      <c r="Q20" s="164"/>
      <c r="R20" s="165"/>
      <c r="S20" s="165"/>
      <c r="T20" s="165"/>
      <c r="U20" s="165"/>
      <c r="V20" s="165"/>
      <c r="W20" s="165"/>
      <c r="X20" s="166"/>
      <c r="Y20" s="93">
        <f t="shared" si="4"/>
      </c>
      <c r="Z20" s="146"/>
      <c r="AA20" s="20">
        <f t="shared" si="5"/>
      </c>
      <c r="AB20" s="61">
        <f>IF(H20="","","s"&amp;COUNTIF($H$16:H20,"○"))</f>
      </c>
      <c r="AC20" s="26">
        <f>IF(C20="","",100000000+$AC$11*100+5)</f>
      </c>
      <c r="AD20" s="7">
        <f t="shared" si="8"/>
      </c>
      <c r="AE20" s="8">
        <f t="shared" si="0"/>
      </c>
      <c r="AF20" s="8">
        <f t="shared" si="1"/>
      </c>
      <c r="AG20" s="8">
        <f t="shared" si="6"/>
      </c>
      <c r="AH20" s="7">
        <f t="shared" si="7"/>
      </c>
      <c r="AI20" s="7"/>
      <c r="AJ20" s="7">
        <f t="shared" si="2"/>
      </c>
      <c r="AK20" s="27">
        <f t="shared" si="3"/>
      </c>
    </row>
    <row r="21" spans="1:37" ht="30" customHeight="1">
      <c r="A21" s="95"/>
      <c r="B21" s="119"/>
      <c r="C21" s="6"/>
      <c r="D21" s="6"/>
      <c r="E21" s="6"/>
      <c r="F21" s="6"/>
      <c r="G21" s="46"/>
      <c r="H21" s="52"/>
      <c r="I21" s="105"/>
      <c r="J21" s="106"/>
      <c r="K21" s="106"/>
      <c r="L21" s="107"/>
      <c r="M21" s="108"/>
      <c r="N21" s="108"/>
      <c r="O21" s="108"/>
      <c r="P21" s="107"/>
      <c r="Q21" s="164"/>
      <c r="R21" s="165"/>
      <c r="S21" s="165"/>
      <c r="T21" s="165"/>
      <c r="U21" s="165"/>
      <c r="V21" s="165"/>
      <c r="W21" s="165"/>
      <c r="X21" s="166"/>
      <c r="Y21" s="93">
        <f t="shared" si="4"/>
      </c>
      <c r="Z21" s="146"/>
      <c r="AA21" s="20">
        <f t="shared" si="5"/>
      </c>
      <c r="AB21" s="61">
        <f>IF(H21="","","s"&amp;COUNTIF($H$16:H21,"○"))</f>
      </c>
      <c r="AC21" s="26">
        <f>IF(C21="","",100000000+$AC$11*100+6)</f>
      </c>
      <c r="AD21" s="7">
        <f t="shared" si="8"/>
      </c>
      <c r="AE21" s="8">
        <f t="shared" si="0"/>
      </c>
      <c r="AF21" s="8">
        <f t="shared" si="1"/>
      </c>
      <c r="AG21" s="8">
        <f t="shared" si="6"/>
      </c>
      <c r="AH21" s="7">
        <f t="shared" si="7"/>
      </c>
      <c r="AI21" s="7"/>
      <c r="AJ21" s="7">
        <f t="shared" si="2"/>
      </c>
      <c r="AK21" s="27">
        <f t="shared" si="3"/>
      </c>
    </row>
    <row r="22" spans="1:37" ht="30" customHeight="1">
      <c r="A22" s="95"/>
      <c r="B22" s="119"/>
      <c r="C22" s="6"/>
      <c r="D22" s="6"/>
      <c r="E22" s="6"/>
      <c r="F22" s="6"/>
      <c r="G22" s="46"/>
      <c r="H22" s="52"/>
      <c r="I22" s="105"/>
      <c r="J22" s="106"/>
      <c r="K22" s="106"/>
      <c r="L22" s="107"/>
      <c r="M22" s="108"/>
      <c r="N22" s="108"/>
      <c r="O22" s="108"/>
      <c r="P22" s="107"/>
      <c r="Q22" s="164"/>
      <c r="R22" s="165"/>
      <c r="S22" s="165"/>
      <c r="T22" s="165"/>
      <c r="U22" s="165"/>
      <c r="V22" s="165"/>
      <c r="W22" s="165"/>
      <c r="X22" s="166"/>
      <c r="Y22" s="93">
        <f t="shared" si="4"/>
      </c>
      <c r="Z22" s="146"/>
      <c r="AA22" s="20">
        <f t="shared" si="5"/>
      </c>
      <c r="AB22" s="61">
        <f>IF(H22="","","s"&amp;COUNTIF($H$16:H22,"○"))</f>
      </c>
      <c r="AC22" s="26">
        <f>IF(C22="","",100000000+$AC$11*100+7)</f>
      </c>
      <c r="AD22" s="7">
        <f t="shared" si="8"/>
      </c>
      <c r="AE22" s="8">
        <f t="shared" si="0"/>
      </c>
      <c r="AF22" s="8">
        <f t="shared" si="1"/>
      </c>
      <c r="AG22" s="8">
        <f t="shared" si="6"/>
      </c>
      <c r="AH22" s="7">
        <f t="shared" si="7"/>
      </c>
      <c r="AI22" s="7"/>
      <c r="AJ22" s="7">
        <f t="shared" si="2"/>
      </c>
      <c r="AK22" s="27">
        <f t="shared" si="3"/>
      </c>
    </row>
    <row r="23" spans="1:37" ht="30" customHeight="1">
      <c r="A23" s="95"/>
      <c r="B23" s="119"/>
      <c r="C23" s="6"/>
      <c r="D23" s="6"/>
      <c r="E23" s="6"/>
      <c r="F23" s="6"/>
      <c r="G23" s="46"/>
      <c r="H23" s="52"/>
      <c r="I23" s="105"/>
      <c r="J23" s="106"/>
      <c r="K23" s="106"/>
      <c r="L23" s="107"/>
      <c r="M23" s="108"/>
      <c r="N23" s="108"/>
      <c r="O23" s="108"/>
      <c r="P23" s="107"/>
      <c r="Q23" s="164"/>
      <c r="R23" s="165"/>
      <c r="S23" s="165"/>
      <c r="T23" s="165"/>
      <c r="U23" s="165"/>
      <c r="V23" s="165"/>
      <c r="W23" s="165"/>
      <c r="X23" s="166"/>
      <c r="Y23" s="93">
        <f t="shared" si="4"/>
      </c>
      <c r="Z23" s="146"/>
      <c r="AA23" s="20">
        <f t="shared" si="5"/>
      </c>
      <c r="AB23" s="61">
        <f>IF(H23="","","s"&amp;COUNTIF($H$16:H23,"○"))</f>
      </c>
      <c r="AC23" s="26">
        <f>IF(C23="","",100000000+$AC$11*100+8)</f>
      </c>
      <c r="AD23" s="7">
        <f t="shared" si="8"/>
      </c>
      <c r="AE23" s="8">
        <f t="shared" si="0"/>
      </c>
      <c r="AF23" s="8">
        <f t="shared" si="1"/>
      </c>
      <c r="AG23" s="8">
        <f t="shared" si="6"/>
      </c>
      <c r="AH23" s="7">
        <f t="shared" si="7"/>
      </c>
      <c r="AI23" s="7"/>
      <c r="AJ23" s="7">
        <f t="shared" si="2"/>
      </c>
      <c r="AK23" s="27">
        <f t="shared" si="3"/>
      </c>
    </row>
    <row r="24" spans="1:37" ht="30" customHeight="1">
      <c r="A24" s="95"/>
      <c r="B24" s="119"/>
      <c r="C24" s="6"/>
      <c r="D24" s="6"/>
      <c r="E24" s="6"/>
      <c r="F24" s="6"/>
      <c r="G24" s="46"/>
      <c r="H24" s="52"/>
      <c r="I24" s="105"/>
      <c r="J24" s="106"/>
      <c r="K24" s="106"/>
      <c r="L24" s="107"/>
      <c r="M24" s="108"/>
      <c r="N24" s="108"/>
      <c r="O24" s="108"/>
      <c r="P24" s="107"/>
      <c r="Q24" s="164"/>
      <c r="R24" s="165"/>
      <c r="S24" s="165"/>
      <c r="T24" s="165"/>
      <c r="U24" s="165"/>
      <c r="V24" s="165"/>
      <c r="W24" s="165"/>
      <c r="X24" s="166"/>
      <c r="Y24" s="93">
        <f t="shared" si="4"/>
      </c>
      <c r="Z24" s="146"/>
      <c r="AA24" s="20">
        <f t="shared" si="5"/>
      </c>
      <c r="AB24" s="61">
        <f>IF(H24="","","s"&amp;COUNTIF($H$16:H24,"○"))</f>
      </c>
      <c r="AC24" s="26">
        <f>IF(C24="","",100000000+$AC$11*100+9)</f>
      </c>
      <c r="AD24" s="7">
        <f t="shared" si="8"/>
      </c>
      <c r="AE24" s="8">
        <f t="shared" si="0"/>
      </c>
      <c r="AF24" s="8">
        <f t="shared" si="1"/>
      </c>
      <c r="AG24" s="8">
        <f t="shared" si="6"/>
      </c>
      <c r="AH24" s="7">
        <f t="shared" si="7"/>
      </c>
      <c r="AI24" s="7"/>
      <c r="AJ24" s="7">
        <f t="shared" si="2"/>
      </c>
      <c r="AK24" s="27">
        <f t="shared" si="3"/>
      </c>
    </row>
    <row r="25" spans="1:37" ht="30" customHeight="1">
      <c r="A25" s="95"/>
      <c r="B25" s="119"/>
      <c r="C25" s="6"/>
      <c r="D25" s="6"/>
      <c r="E25" s="6"/>
      <c r="F25" s="6"/>
      <c r="G25" s="46"/>
      <c r="H25" s="52"/>
      <c r="I25" s="105"/>
      <c r="J25" s="106"/>
      <c r="K25" s="106"/>
      <c r="L25" s="107"/>
      <c r="M25" s="108"/>
      <c r="N25" s="108"/>
      <c r="O25" s="108"/>
      <c r="P25" s="107"/>
      <c r="Q25" s="164"/>
      <c r="R25" s="165"/>
      <c r="S25" s="165"/>
      <c r="T25" s="165"/>
      <c r="U25" s="165"/>
      <c r="V25" s="165"/>
      <c r="W25" s="165"/>
      <c r="X25" s="166"/>
      <c r="Y25" s="93">
        <f t="shared" si="4"/>
      </c>
      <c r="Z25" s="146"/>
      <c r="AA25" s="20">
        <f t="shared" si="5"/>
      </c>
      <c r="AB25" s="61">
        <f>IF(H25="","","s"&amp;COUNTIF($H$16:H25,"○"))</f>
      </c>
      <c r="AC25" s="26">
        <f>IF(C25="","",100000000+$AC$11*100+10)</f>
      </c>
      <c r="AD25" s="7">
        <f t="shared" si="8"/>
      </c>
      <c r="AE25" s="8">
        <f t="shared" si="0"/>
      </c>
      <c r="AF25" s="8">
        <f t="shared" si="1"/>
      </c>
      <c r="AG25" s="8">
        <f t="shared" si="6"/>
      </c>
      <c r="AH25" s="7">
        <f t="shared" si="7"/>
      </c>
      <c r="AI25" s="7"/>
      <c r="AJ25" s="7">
        <f t="shared" si="2"/>
      </c>
      <c r="AK25" s="27">
        <f t="shared" si="3"/>
      </c>
    </row>
    <row r="26" spans="1:37" ht="30" customHeight="1">
      <c r="A26" s="95"/>
      <c r="B26" s="119"/>
      <c r="C26" s="6"/>
      <c r="D26" s="6"/>
      <c r="E26" s="6"/>
      <c r="F26" s="6"/>
      <c r="G26" s="46"/>
      <c r="H26" s="52"/>
      <c r="I26" s="105"/>
      <c r="J26" s="106"/>
      <c r="K26" s="106"/>
      <c r="L26" s="107"/>
      <c r="M26" s="108"/>
      <c r="N26" s="108"/>
      <c r="O26" s="108"/>
      <c r="P26" s="107"/>
      <c r="Q26" s="164"/>
      <c r="R26" s="165"/>
      <c r="S26" s="165"/>
      <c r="T26" s="165"/>
      <c r="U26" s="165"/>
      <c r="V26" s="165"/>
      <c r="W26" s="165"/>
      <c r="X26" s="166"/>
      <c r="Y26" s="93">
        <f t="shared" si="4"/>
      </c>
      <c r="Z26" s="146"/>
      <c r="AA26" s="20">
        <f t="shared" si="5"/>
      </c>
      <c r="AB26" s="61">
        <f>IF(H26="","","s"&amp;COUNTIF($H$16:H26,"○"))</f>
      </c>
      <c r="AC26" s="26">
        <f>IF(C26="","",100000000+$AC$11*100+11)</f>
      </c>
      <c r="AD26" s="7">
        <f t="shared" si="8"/>
      </c>
      <c r="AE26" s="8">
        <f t="shared" si="0"/>
      </c>
      <c r="AF26" s="8">
        <f t="shared" si="1"/>
      </c>
      <c r="AG26" s="8">
        <f t="shared" si="6"/>
      </c>
      <c r="AH26" s="7">
        <f t="shared" si="7"/>
      </c>
      <c r="AI26" s="7"/>
      <c r="AJ26" s="7">
        <f t="shared" si="2"/>
      </c>
      <c r="AK26" s="27">
        <f t="shared" si="3"/>
      </c>
    </row>
    <row r="27" spans="1:37" ht="30" customHeight="1">
      <c r="A27" s="95"/>
      <c r="B27" s="119"/>
      <c r="C27" s="6"/>
      <c r="D27" s="6"/>
      <c r="E27" s="6"/>
      <c r="F27" s="6"/>
      <c r="G27" s="46"/>
      <c r="H27" s="52"/>
      <c r="I27" s="105"/>
      <c r="J27" s="106"/>
      <c r="K27" s="106"/>
      <c r="L27" s="107"/>
      <c r="M27" s="108"/>
      <c r="N27" s="108"/>
      <c r="O27" s="108"/>
      <c r="P27" s="107"/>
      <c r="Q27" s="164"/>
      <c r="R27" s="165"/>
      <c r="S27" s="165"/>
      <c r="T27" s="165"/>
      <c r="U27" s="165"/>
      <c r="V27" s="165"/>
      <c r="W27" s="165"/>
      <c r="X27" s="166"/>
      <c r="Y27" s="93">
        <f t="shared" si="4"/>
      </c>
      <c r="Z27" s="146"/>
      <c r="AA27" s="20">
        <f t="shared" si="5"/>
      </c>
      <c r="AB27" s="61">
        <f>IF(H27="","","s"&amp;COUNTIF($H$16:H27,"○"))</f>
      </c>
      <c r="AC27" s="26">
        <f>IF(C27="","",100000000+$AC$11*100+12)</f>
      </c>
      <c r="AD27" s="7">
        <f t="shared" si="8"/>
      </c>
      <c r="AE27" s="8">
        <f t="shared" si="0"/>
      </c>
      <c r="AF27" s="8">
        <f t="shared" si="1"/>
      </c>
      <c r="AG27" s="8">
        <f t="shared" si="6"/>
      </c>
      <c r="AH27" s="7">
        <f t="shared" si="7"/>
      </c>
      <c r="AI27" s="7"/>
      <c r="AJ27" s="7">
        <f t="shared" si="2"/>
      </c>
      <c r="AK27" s="27">
        <f t="shared" si="3"/>
      </c>
    </row>
    <row r="28" spans="1:37" ht="30" customHeight="1">
      <c r="A28" s="95"/>
      <c r="B28" s="119"/>
      <c r="C28" s="6"/>
      <c r="D28" s="6"/>
      <c r="E28" s="6"/>
      <c r="F28" s="6"/>
      <c r="G28" s="46"/>
      <c r="H28" s="52"/>
      <c r="I28" s="105"/>
      <c r="J28" s="106"/>
      <c r="K28" s="106"/>
      <c r="L28" s="107"/>
      <c r="M28" s="108"/>
      <c r="N28" s="108"/>
      <c r="O28" s="108"/>
      <c r="P28" s="107"/>
      <c r="Q28" s="164"/>
      <c r="R28" s="165"/>
      <c r="S28" s="165"/>
      <c r="T28" s="165"/>
      <c r="U28" s="165"/>
      <c r="V28" s="165"/>
      <c r="W28" s="165"/>
      <c r="X28" s="166"/>
      <c r="Y28" s="93">
        <f t="shared" si="4"/>
      </c>
      <c r="Z28" s="146"/>
      <c r="AA28" s="20">
        <f t="shared" si="5"/>
      </c>
      <c r="AB28" s="61">
        <f>IF(H28="","","s"&amp;COUNTIF($H$16:H28,"○"))</f>
      </c>
      <c r="AC28" s="26">
        <f>IF(C28="","",100000000+$AC$11*100+13)</f>
      </c>
      <c r="AD28" s="7">
        <f t="shared" si="8"/>
      </c>
      <c r="AE28" s="8">
        <f t="shared" si="0"/>
      </c>
      <c r="AF28" s="8">
        <f t="shared" si="1"/>
      </c>
      <c r="AG28" s="8">
        <f t="shared" si="6"/>
      </c>
      <c r="AH28" s="7">
        <f t="shared" si="7"/>
      </c>
      <c r="AI28" s="7"/>
      <c r="AJ28" s="7">
        <f t="shared" si="2"/>
      </c>
      <c r="AK28" s="27">
        <f t="shared" si="3"/>
      </c>
    </row>
    <row r="29" spans="1:37" ht="30" customHeight="1">
      <c r="A29" s="95"/>
      <c r="B29" s="119"/>
      <c r="C29" s="6"/>
      <c r="D29" s="6"/>
      <c r="E29" s="6"/>
      <c r="F29" s="6"/>
      <c r="G29" s="46"/>
      <c r="H29" s="52"/>
      <c r="I29" s="105"/>
      <c r="J29" s="106"/>
      <c r="K29" s="106"/>
      <c r="L29" s="107"/>
      <c r="M29" s="108"/>
      <c r="N29" s="108"/>
      <c r="O29" s="108"/>
      <c r="P29" s="107"/>
      <c r="Q29" s="164"/>
      <c r="R29" s="165"/>
      <c r="S29" s="165"/>
      <c r="T29" s="165"/>
      <c r="U29" s="165"/>
      <c r="V29" s="165"/>
      <c r="W29" s="165"/>
      <c r="X29" s="166"/>
      <c r="Y29" s="93">
        <f t="shared" si="4"/>
      </c>
      <c r="Z29" s="146"/>
      <c r="AA29" s="20">
        <f t="shared" si="5"/>
      </c>
      <c r="AB29" s="61">
        <f>IF(H29="","","s"&amp;COUNTIF($H$16:H29,"○"))</f>
      </c>
      <c r="AC29" s="26">
        <f>IF(C29="","",100000000+$AC$11*100+14)</f>
      </c>
      <c r="AD29" s="7">
        <f t="shared" si="8"/>
      </c>
      <c r="AE29" s="8">
        <f t="shared" si="0"/>
      </c>
      <c r="AF29" s="8">
        <f t="shared" si="1"/>
      </c>
      <c r="AG29" s="8">
        <f t="shared" si="6"/>
      </c>
      <c r="AH29" s="7">
        <f t="shared" si="7"/>
      </c>
      <c r="AI29" s="7"/>
      <c r="AJ29" s="7">
        <f t="shared" si="2"/>
      </c>
      <c r="AK29" s="27">
        <f t="shared" si="3"/>
      </c>
    </row>
    <row r="30" spans="1:37" ht="30" customHeight="1">
      <c r="A30" s="95"/>
      <c r="B30" s="119"/>
      <c r="C30" s="6"/>
      <c r="D30" s="6"/>
      <c r="E30" s="6"/>
      <c r="F30" s="6"/>
      <c r="G30" s="46"/>
      <c r="H30" s="52"/>
      <c r="I30" s="105"/>
      <c r="J30" s="106"/>
      <c r="K30" s="106"/>
      <c r="L30" s="107"/>
      <c r="M30" s="108"/>
      <c r="N30" s="108"/>
      <c r="O30" s="108"/>
      <c r="P30" s="107"/>
      <c r="Q30" s="164"/>
      <c r="R30" s="165"/>
      <c r="S30" s="165"/>
      <c r="T30" s="165"/>
      <c r="U30" s="165"/>
      <c r="V30" s="165"/>
      <c r="W30" s="165"/>
      <c r="X30" s="166"/>
      <c r="Y30" s="93">
        <f t="shared" si="4"/>
      </c>
      <c r="Z30" s="146"/>
      <c r="AA30" s="20">
        <f t="shared" si="5"/>
      </c>
      <c r="AB30" s="61">
        <f>IF(H30="","","s"&amp;COUNTIF($H$16:H30,"○"))</f>
      </c>
      <c r="AC30" s="26">
        <f>IF(C30="","",100000000+$AC$11*100+15)</f>
      </c>
      <c r="AD30" s="7">
        <f t="shared" si="8"/>
      </c>
      <c r="AE30" s="8">
        <f t="shared" si="0"/>
      </c>
      <c r="AF30" s="8">
        <f t="shared" si="1"/>
      </c>
      <c r="AG30" s="8">
        <f t="shared" si="6"/>
      </c>
      <c r="AH30" s="7">
        <f t="shared" si="7"/>
      </c>
      <c r="AI30" s="7"/>
      <c r="AJ30" s="7">
        <f t="shared" si="2"/>
      </c>
      <c r="AK30" s="27">
        <f t="shared" si="3"/>
      </c>
    </row>
    <row r="31" spans="1:37" ht="30" customHeight="1" hidden="1">
      <c r="A31" s="95"/>
      <c r="B31" s="119"/>
      <c r="C31" s="6"/>
      <c r="D31" s="6"/>
      <c r="E31" s="6"/>
      <c r="F31" s="6"/>
      <c r="G31" s="46"/>
      <c r="H31" s="52"/>
      <c r="I31" s="105"/>
      <c r="J31" s="106"/>
      <c r="K31" s="106"/>
      <c r="L31" s="107"/>
      <c r="M31" s="108"/>
      <c r="N31" s="108"/>
      <c r="O31" s="108"/>
      <c r="P31" s="107"/>
      <c r="Q31" s="105"/>
      <c r="R31" s="106"/>
      <c r="S31" s="106"/>
      <c r="T31" s="107"/>
      <c r="U31" s="108"/>
      <c r="V31" s="108"/>
      <c r="W31" s="108"/>
      <c r="X31" s="107"/>
      <c r="Y31" s="93">
        <f t="shared" si="4"/>
      </c>
      <c r="Z31" s="131">
        <f t="shared" si="4"/>
      </c>
      <c r="AA31" s="20">
        <f t="shared" si="5"/>
      </c>
      <c r="AB31" s="61">
        <f>IF(H31="","","s"&amp;COUNTIF($H$16:H31,"○"))</f>
      </c>
      <c r="AC31" s="26">
        <f>IF(C31="","",100000000+$AC$11*100+16)</f>
      </c>
      <c r="AD31" s="7">
        <f t="shared" si="8"/>
      </c>
      <c r="AE31" s="8">
        <f t="shared" si="0"/>
      </c>
      <c r="AF31" s="8">
        <f t="shared" si="1"/>
      </c>
      <c r="AG31" s="8">
        <f t="shared" si="6"/>
      </c>
      <c r="AH31" s="7">
        <f t="shared" si="7"/>
      </c>
      <c r="AI31" s="7"/>
      <c r="AJ31" s="7">
        <f t="shared" si="2"/>
      </c>
      <c r="AK31" s="27">
        <f t="shared" si="3"/>
      </c>
    </row>
    <row r="32" spans="1:37" ht="30" customHeight="1" hidden="1">
      <c r="A32" s="95"/>
      <c r="B32" s="119"/>
      <c r="C32" s="6"/>
      <c r="D32" s="6"/>
      <c r="E32" s="6"/>
      <c r="F32" s="6"/>
      <c r="G32" s="46"/>
      <c r="H32" s="52"/>
      <c r="I32" s="105"/>
      <c r="J32" s="106"/>
      <c r="K32" s="106"/>
      <c r="L32" s="107"/>
      <c r="M32" s="108"/>
      <c r="N32" s="108"/>
      <c r="O32" s="108"/>
      <c r="P32" s="107"/>
      <c r="Q32" s="105"/>
      <c r="R32" s="106"/>
      <c r="S32" s="106"/>
      <c r="T32" s="107"/>
      <c r="U32" s="108"/>
      <c r="V32" s="108"/>
      <c r="W32" s="108"/>
      <c r="X32" s="107"/>
      <c r="Y32" s="93">
        <f t="shared" si="4"/>
      </c>
      <c r="Z32" s="131">
        <f t="shared" si="4"/>
      </c>
      <c r="AA32" s="20">
        <f t="shared" si="5"/>
      </c>
      <c r="AB32" s="61">
        <f>IF(H32="","","s"&amp;COUNTIF($H$16:H32,"○"))</f>
      </c>
      <c r="AC32" s="26">
        <f>IF(C32="","",100000000+$AC$11*100+17)</f>
      </c>
      <c r="AD32" s="7">
        <f t="shared" si="8"/>
      </c>
      <c r="AE32" s="8">
        <f t="shared" si="0"/>
      </c>
      <c r="AF32" s="8">
        <f t="shared" si="1"/>
      </c>
      <c r="AG32" s="8">
        <f t="shared" si="6"/>
      </c>
      <c r="AH32" s="7">
        <f t="shared" si="7"/>
      </c>
      <c r="AI32" s="7"/>
      <c r="AJ32" s="7">
        <f t="shared" si="2"/>
      </c>
      <c r="AK32" s="27">
        <f t="shared" si="3"/>
      </c>
    </row>
    <row r="33" spans="1:37" ht="30" customHeight="1" hidden="1">
      <c r="A33" s="95"/>
      <c r="B33" s="119"/>
      <c r="C33" s="6"/>
      <c r="D33" s="6"/>
      <c r="E33" s="6"/>
      <c r="F33" s="6"/>
      <c r="G33" s="46"/>
      <c r="H33" s="52"/>
      <c r="I33" s="105"/>
      <c r="J33" s="106"/>
      <c r="K33" s="106"/>
      <c r="L33" s="107"/>
      <c r="M33" s="108"/>
      <c r="N33" s="108"/>
      <c r="O33" s="108"/>
      <c r="P33" s="107"/>
      <c r="Q33" s="105"/>
      <c r="R33" s="106"/>
      <c r="S33" s="106"/>
      <c r="T33" s="107"/>
      <c r="U33" s="108"/>
      <c r="V33" s="108"/>
      <c r="W33" s="108"/>
      <c r="X33" s="107"/>
      <c r="Y33" s="93">
        <f t="shared" si="4"/>
      </c>
      <c r="Z33" s="131">
        <f t="shared" si="4"/>
      </c>
      <c r="AA33" s="20">
        <f t="shared" si="5"/>
      </c>
      <c r="AB33" s="61">
        <f>IF(H33="","","s"&amp;COUNTIF($H$16:H33,"○"))</f>
      </c>
      <c r="AC33" s="26">
        <f>IF(C33="","",100000000+$AC$11*100+18)</f>
      </c>
      <c r="AD33" s="7">
        <f t="shared" si="8"/>
      </c>
      <c r="AE33" s="8">
        <f t="shared" si="0"/>
      </c>
      <c r="AF33" s="8">
        <f t="shared" si="1"/>
      </c>
      <c r="AG33" s="8">
        <f t="shared" si="6"/>
      </c>
      <c r="AH33" s="7">
        <f t="shared" si="7"/>
      </c>
      <c r="AI33" s="7"/>
      <c r="AJ33" s="7">
        <f t="shared" si="2"/>
      </c>
      <c r="AK33" s="27">
        <f t="shared" si="3"/>
      </c>
    </row>
    <row r="34" spans="1:37" ht="30" customHeight="1" hidden="1">
      <c r="A34" s="95"/>
      <c r="B34" s="119"/>
      <c r="C34" s="6"/>
      <c r="D34" s="6"/>
      <c r="E34" s="6"/>
      <c r="F34" s="6"/>
      <c r="G34" s="46"/>
      <c r="H34" s="52"/>
      <c r="I34" s="105"/>
      <c r="J34" s="106"/>
      <c r="K34" s="106"/>
      <c r="L34" s="107"/>
      <c r="M34" s="108"/>
      <c r="N34" s="108"/>
      <c r="O34" s="108"/>
      <c r="P34" s="107"/>
      <c r="Q34" s="105"/>
      <c r="R34" s="106"/>
      <c r="S34" s="106"/>
      <c r="T34" s="107"/>
      <c r="U34" s="108"/>
      <c r="V34" s="108"/>
      <c r="W34" s="108"/>
      <c r="X34" s="107"/>
      <c r="Y34" s="93">
        <f t="shared" si="4"/>
      </c>
      <c r="Z34" s="131">
        <f t="shared" si="4"/>
      </c>
      <c r="AA34" s="20">
        <f t="shared" si="5"/>
      </c>
      <c r="AB34" s="61">
        <f>IF(H34="","","s"&amp;COUNTIF($H$16:H34,"○"))</f>
      </c>
      <c r="AC34" s="26">
        <f>IF(C34="","",100000000+$AC$11*100+19)</f>
      </c>
      <c r="AD34" s="7">
        <f t="shared" si="8"/>
      </c>
      <c r="AE34" s="8">
        <f t="shared" si="0"/>
      </c>
      <c r="AF34" s="8">
        <f t="shared" si="1"/>
      </c>
      <c r="AG34" s="8">
        <f t="shared" si="6"/>
      </c>
      <c r="AH34" s="7">
        <f t="shared" si="7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95"/>
      <c r="B35" s="119"/>
      <c r="C35" s="6"/>
      <c r="D35" s="6"/>
      <c r="E35" s="6"/>
      <c r="F35" s="6"/>
      <c r="G35" s="46"/>
      <c r="H35" s="52"/>
      <c r="I35" s="109"/>
      <c r="J35" s="110"/>
      <c r="K35" s="110"/>
      <c r="L35" s="111"/>
      <c r="M35" s="112"/>
      <c r="N35" s="112"/>
      <c r="O35" s="112"/>
      <c r="P35" s="111"/>
      <c r="Q35" s="109"/>
      <c r="R35" s="110"/>
      <c r="S35" s="110"/>
      <c r="T35" s="111"/>
      <c r="U35" s="112"/>
      <c r="V35" s="112"/>
      <c r="W35" s="112"/>
      <c r="X35" s="111"/>
      <c r="Y35" s="93">
        <f t="shared" si="4"/>
      </c>
      <c r="Z35" s="131">
        <f t="shared" si="4"/>
      </c>
      <c r="AA35" s="20">
        <f t="shared" si="5"/>
      </c>
      <c r="AB35" s="61">
        <f>IF(H35="","","s"&amp;COUNTIF($H$16:H35,"○"))</f>
      </c>
      <c r="AC35" s="26">
        <f>IF(C35="","",100000000+$AC$11*100+20)</f>
      </c>
      <c r="AD35" s="29">
        <f t="shared" si="8"/>
      </c>
      <c r="AE35" s="30">
        <f t="shared" si="0"/>
      </c>
      <c r="AF35" s="30">
        <f t="shared" si="1"/>
      </c>
      <c r="AG35" s="30">
        <f t="shared" si="6"/>
      </c>
      <c r="AH35" s="7">
        <f t="shared" si="7"/>
      </c>
      <c r="AI35" s="29"/>
      <c r="AJ35" s="63">
        <f t="shared" si="2"/>
      </c>
      <c r="AK35" s="64">
        <f t="shared" si="3"/>
      </c>
    </row>
    <row r="36" spans="29:38" ht="24.75" customHeight="1" hidden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hidden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4" ht="13.5" hidden="1">
      <c r="A38" s="16" t="s">
        <v>60</v>
      </c>
      <c r="C38" s="16" t="s">
        <v>21</v>
      </c>
      <c r="D38" s="16" t="s">
        <v>23</v>
      </c>
      <c r="E38" s="62" t="s">
        <v>77</v>
      </c>
      <c r="F38" s="62" t="s">
        <v>77</v>
      </c>
      <c r="H38" s="229" t="s">
        <v>102</v>
      </c>
      <c r="I38" s="230"/>
      <c r="J38" s="36" t="s">
        <v>84</v>
      </c>
      <c r="AA38" s="15"/>
      <c r="AB38" s="15"/>
      <c r="AC38" s="15"/>
      <c r="AD38" s="15"/>
      <c r="AE38" s="15"/>
      <c r="AF38" s="15"/>
      <c r="AG38" s="15"/>
      <c r="AH38" s="15"/>
    </row>
    <row r="39" spans="1:34" ht="13.5" hidden="1">
      <c r="A39" s="18" t="s">
        <v>61</v>
      </c>
      <c r="C39" s="47" t="s">
        <v>95</v>
      </c>
      <c r="D39" s="58" t="s">
        <v>157</v>
      </c>
      <c r="E39" s="47">
        <v>10000000</v>
      </c>
      <c r="F39" s="47">
        <v>7</v>
      </c>
      <c r="H39" s="19">
        <v>1</v>
      </c>
      <c r="I39" s="9" t="s">
        <v>103</v>
      </c>
      <c r="J39" s="59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3.5" hidden="1">
      <c r="A40" s="14"/>
      <c r="C40" s="15"/>
      <c r="D40" s="15"/>
      <c r="H40" s="19">
        <v>2</v>
      </c>
      <c r="I40" s="9" t="s">
        <v>104</v>
      </c>
      <c r="J40" s="59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3.5" hidden="1">
      <c r="A41" s="16" t="s">
        <v>62</v>
      </c>
      <c r="C41" s="15"/>
      <c r="D41" s="15"/>
      <c r="H41" s="19">
        <v>3</v>
      </c>
      <c r="I41" s="9" t="s">
        <v>105</v>
      </c>
      <c r="J41" s="59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3.5" hidden="1">
      <c r="A42" s="49">
        <v>15</v>
      </c>
      <c r="C42" s="147" t="s">
        <v>156</v>
      </c>
      <c r="D42" s="15"/>
      <c r="E42" s="150" t="s">
        <v>159</v>
      </c>
      <c r="H42" s="19">
        <v>4</v>
      </c>
      <c r="I42" s="9" t="s">
        <v>106</v>
      </c>
      <c r="J42" s="59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3.5" hidden="1">
      <c r="A43" s="50">
        <v>16</v>
      </c>
      <c r="C43" s="149">
        <v>0</v>
      </c>
      <c r="D43" s="15"/>
      <c r="E43" s="150">
        <v>1</v>
      </c>
      <c r="H43" s="19">
        <v>5</v>
      </c>
      <c r="I43" s="9" t="s">
        <v>107</v>
      </c>
      <c r="J43" s="59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3.5" hidden="1">
      <c r="A44" s="14"/>
      <c r="C44" s="148">
        <v>1</v>
      </c>
      <c r="D44" s="15"/>
      <c r="E44" s="150">
        <v>2</v>
      </c>
      <c r="H44" s="19">
        <v>6</v>
      </c>
      <c r="I44" s="9" t="s">
        <v>108</v>
      </c>
      <c r="J44" s="59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3.5" hidden="1">
      <c r="A45" s="51" t="s">
        <v>54</v>
      </c>
      <c r="E45" s="150">
        <v>3</v>
      </c>
      <c r="H45" s="19">
        <v>7</v>
      </c>
      <c r="I45" s="9" t="s">
        <v>109</v>
      </c>
      <c r="J45" s="59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3.5" hidden="1">
      <c r="A46" s="17">
        <v>1</v>
      </c>
      <c r="E46" s="150">
        <v>4</v>
      </c>
      <c r="H46" s="19">
        <v>8</v>
      </c>
      <c r="I46" s="9" t="s">
        <v>110</v>
      </c>
      <c r="J46" s="59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3.5" hidden="1">
      <c r="A47" s="17">
        <v>2</v>
      </c>
      <c r="E47" s="150" t="s">
        <v>160</v>
      </c>
      <c r="H47" s="19">
        <v>9</v>
      </c>
      <c r="I47" s="9" t="s">
        <v>111</v>
      </c>
      <c r="J47" s="59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3.5" hidden="1">
      <c r="A48" s="17">
        <v>3</v>
      </c>
      <c r="E48" s="150" t="s">
        <v>161</v>
      </c>
      <c r="H48" s="19">
        <v>10</v>
      </c>
      <c r="I48" s="9" t="s">
        <v>112</v>
      </c>
      <c r="J48" s="59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3.5" hidden="1">
      <c r="A49" s="17">
        <v>4</v>
      </c>
      <c r="E49" s="150" t="s">
        <v>162</v>
      </c>
      <c r="H49" s="19">
        <v>11</v>
      </c>
      <c r="I49" s="9" t="s">
        <v>113</v>
      </c>
      <c r="J49" s="59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3.5" hidden="1">
      <c r="A50" s="17">
        <v>5</v>
      </c>
      <c r="E50" s="150" t="s">
        <v>163</v>
      </c>
      <c r="H50" s="19">
        <v>12</v>
      </c>
      <c r="I50" s="9" t="s">
        <v>114</v>
      </c>
      <c r="J50" s="59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3.5" hidden="1">
      <c r="A51" s="17">
        <v>6</v>
      </c>
      <c r="H51" s="19">
        <v>13</v>
      </c>
      <c r="I51" s="9" t="s">
        <v>147</v>
      </c>
      <c r="J51" s="59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3.5" hidden="1">
      <c r="A52" s="17">
        <v>7</v>
      </c>
      <c r="H52" s="19">
        <v>14</v>
      </c>
      <c r="I52" s="9" t="s">
        <v>115</v>
      </c>
      <c r="J52" s="59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3.5" hidden="1">
      <c r="A53" s="17">
        <v>8</v>
      </c>
      <c r="H53" s="19">
        <v>15</v>
      </c>
      <c r="I53" s="9" t="s">
        <v>116</v>
      </c>
      <c r="J53" s="59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3.5" hidden="1">
      <c r="A54" s="17">
        <v>9</v>
      </c>
      <c r="H54" s="19">
        <v>16</v>
      </c>
      <c r="I54" s="9" t="s">
        <v>117</v>
      </c>
      <c r="J54" s="59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3.5" hidden="1">
      <c r="A55" s="17">
        <v>10</v>
      </c>
      <c r="H55" s="19">
        <v>17</v>
      </c>
      <c r="I55" s="9" t="s">
        <v>118</v>
      </c>
      <c r="J55" s="59">
        <v>19</v>
      </c>
    </row>
    <row r="56" spans="1:10" ht="13.5" hidden="1">
      <c r="A56" s="17">
        <v>11</v>
      </c>
      <c r="H56" s="19">
        <v>18</v>
      </c>
      <c r="I56" s="9" t="s">
        <v>119</v>
      </c>
      <c r="J56" s="59">
        <v>20</v>
      </c>
    </row>
    <row r="57" spans="1:10" ht="13.5" hidden="1">
      <c r="A57" s="18">
        <v>12</v>
      </c>
      <c r="H57" s="19">
        <v>19</v>
      </c>
      <c r="I57" s="9" t="s">
        <v>120</v>
      </c>
      <c r="J57" s="59">
        <v>15</v>
      </c>
    </row>
    <row r="58" spans="1:10" ht="13.5" hidden="1">
      <c r="A58" s="14"/>
      <c r="H58" s="19">
        <v>20</v>
      </c>
      <c r="I58" s="9" t="s">
        <v>121</v>
      </c>
      <c r="J58" s="59">
        <v>17</v>
      </c>
    </row>
    <row r="59" spans="1:10" ht="13.5" hidden="1">
      <c r="A59" s="51" t="s">
        <v>55</v>
      </c>
      <c r="H59" s="19">
        <v>21</v>
      </c>
      <c r="I59" s="9" t="s">
        <v>122</v>
      </c>
      <c r="J59" s="59">
        <v>24</v>
      </c>
    </row>
    <row r="60" spans="1:10" ht="13.5" hidden="1">
      <c r="A60" s="17">
        <v>1</v>
      </c>
      <c r="H60" s="19">
        <v>22</v>
      </c>
      <c r="I60" s="9" t="s">
        <v>123</v>
      </c>
      <c r="J60" s="59">
        <v>21</v>
      </c>
    </row>
    <row r="61" spans="1:10" ht="13.5" hidden="1">
      <c r="A61" s="17">
        <v>2</v>
      </c>
      <c r="H61" s="19">
        <v>23</v>
      </c>
      <c r="I61" s="9" t="s">
        <v>124</v>
      </c>
      <c r="J61" s="59">
        <v>22</v>
      </c>
    </row>
    <row r="62" spans="1:10" ht="13.5" hidden="1">
      <c r="A62" s="17">
        <v>3</v>
      </c>
      <c r="H62" s="19">
        <v>24</v>
      </c>
      <c r="I62" s="9" t="s">
        <v>125</v>
      </c>
      <c r="J62" s="59">
        <v>23</v>
      </c>
    </row>
    <row r="63" spans="1:10" ht="13.5" hidden="1">
      <c r="A63" s="17">
        <v>4</v>
      </c>
      <c r="H63" s="19">
        <v>25</v>
      </c>
      <c r="I63" s="9" t="s">
        <v>126</v>
      </c>
      <c r="J63" s="59">
        <v>25</v>
      </c>
    </row>
    <row r="64" spans="1:10" ht="13.5" hidden="1">
      <c r="A64" s="17">
        <v>5</v>
      </c>
      <c r="H64" s="19">
        <v>26</v>
      </c>
      <c r="I64" s="9" t="s">
        <v>148</v>
      </c>
      <c r="J64" s="59">
        <v>26</v>
      </c>
    </row>
    <row r="65" spans="1:10" ht="13.5" hidden="1">
      <c r="A65" s="17">
        <v>6</v>
      </c>
      <c r="H65" s="19">
        <v>27</v>
      </c>
      <c r="I65" s="9" t="s">
        <v>149</v>
      </c>
      <c r="J65" s="59">
        <v>27</v>
      </c>
    </row>
    <row r="66" spans="1:10" ht="13.5" hidden="1">
      <c r="A66" s="17">
        <v>7</v>
      </c>
      <c r="H66" s="19">
        <v>28</v>
      </c>
      <c r="I66" s="9" t="s">
        <v>127</v>
      </c>
      <c r="J66" s="59">
        <v>28</v>
      </c>
    </row>
    <row r="67" spans="1:10" ht="13.5" hidden="1">
      <c r="A67" s="17">
        <v>8</v>
      </c>
      <c r="H67" s="19">
        <v>29</v>
      </c>
      <c r="I67" s="9" t="s">
        <v>128</v>
      </c>
      <c r="J67" s="59">
        <v>29</v>
      </c>
    </row>
    <row r="68" spans="1:10" ht="13.5" hidden="1">
      <c r="A68" s="17">
        <v>9</v>
      </c>
      <c r="H68" s="19">
        <v>30</v>
      </c>
      <c r="I68" s="9" t="s">
        <v>129</v>
      </c>
      <c r="J68" s="59">
        <v>30</v>
      </c>
    </row>
    <row r="69" spans="1:10" ht="13.5" hidden="1">
      <c r="A69" s="17">
        <v>10</v>
      </c>
      <c r="H69" s="19">
        <v>31</v>
      </c>
      <c r="I69" s="9" t="s">
        <v>130</v>
      </c>
      <c r="J69" s="59">
        <v>31</v>
      </c>
    </row>
    <row r="70" spans="1:10" ht="13.5" hidden="1">
      <c r="A70" s="17">
        <v>11</v>
      </c>
      <c r="H70" s="19">
        <v>32</v>
      </c>
      <c r="I70" s="9" t="s">
        <v>131</v>
      </c>
      <c r="J70" s="59">
        <v>32</v>
      </c>
    </row>
    <row r="71" spans="1:10" ht="13.5" hidden="1">
      <c r="A71" s="17">
        <v>12</v>
      </c>
      <c r="H71" s="19">
        <v>33</v>
      </c>
      <c r="I71" s="9" t="s">
        <v>132</v>
      </c>
      <c r="J71" s="59">
        <v>33</v>
      </c>
    </row>
    <row r="72" spans="1:10" ht="13.5" hidden="1">
      <c r="A72" s="17">
        <v>13</v>
      </c>
      <c r="H72" s="19">
        <v>34</v>
      </c>
      <c r="I72" s="9" t="s">
        <v>133</v>
      </c>
      <c r="J72" s="59">
        <v>34</v>
      </c>
    </row>
    <row r="73" spans="1:10" ht="13.5" hidden="1">
      <c r="A73" s="17">
        <v>14</v>
      </c>
      <c r="H73" s="19">
        <v>35</v>
      </c>
      <c r="I73" s="9" t="s">
        <v>134</v>
      </c>
      <c r="J73" s="59">
        <v>35</v>
      </c>
    </row>
    <row r="74" spans="1:10" ht="13.5" hidden="1">
      <c r="A74" s="17">
        <v>15</v>
      </c>
      <c r="H74" s="19">
        <v>36</v>
      </c>
      <c r="I74" s="9" t="s">
        <v>135</v>
      </c>
      <c r="J74" s="59">
        <v>36</v>
      </c>
    </row>
    <row r="75" spans="1:10" ht="13.5" hidden="1">
      <c r="A75" s="17">
        <v>16</v>
      </c>
      <c r="H75" s="19">
        <v>37</v>
      </c>
      <c r="I75" s="9" t="s">
        <v>136</v>
      </c>
      <c r="J75" s="59">
        <v>37</v>
      </c>
    </row>
    <row r="76" spans="1:10" ht="13.5" hidden="1">
      <c r="A76" s="17">
        <v>17</v>
      </c>
      <c r="H76" s="19">
        <v>38</v>
      </c>
      <c r="I76" s="9" t="s">
        <v>137</v>
      </c>
      <c r="J76" s="59">
        <v>38</v>
      </c>
    </row>
    <row r="77" spans="1:10" ht="13.5" hidden="1">
      <c r="A77" s="17">
        <v>18</v>
      </c>
      <c r="H77" s="19">
        <v>39</v>
      </c>
      <c r="I77" s="9" t="s">
        <v>138</v>
      </c>
      <c r="J77" s="59">
        <v>39</v>
      </c>
    </row>
    <row r="78" spans="1:10" ht="13.5" hidden="1">
      <c r="A78" s="17">
        <v>19</v>
      </c>
      <c r="H78" s="19">
        <v>40</v>
      </c>
      <c r="I78" s="9" t="s">
        <v>139</v>
      </c>
      <c r="J78" s="59">
        <v>40</v>
      </c>
    </row>
    <row r="79" spans="1:10" ht="13.5" hidden="1">
      <c r="A79" s="17">
        <v>20</v>
      </c>
      <c r="H79" s="19">
        <v>41</v>
      </c>
      <c r="I79" s="9" t="s">
        <v>140</v>
      </c>
      <c r="J79" s="59">
        <v>41</v>
      </c>
    </row>
    <row r="80" spans="1:10" ht="13.5" hidden="1">
      <c r="A80" s="17">
        <v>21</v>
      </c>
      <c r="H80" s="19">
        <v>42</v>
      </c>
      <c r="I80" s="9" t="s">
        <v>141</v>
      </c>
      <c r="J80" s="59">
        <v>42</v>
      </c>
    </row>
    <row r="81" spans="1:10" ht="13.5" hidden="1">
      <c r="A81" s="17">
        <v>22</v>
      </c>
      <c r="H81" s="19">
        <v>43</v>
      </c>
      <c r="I81" s="9" t="s">
        <v>142</v>
      </c>
      <c r="J81" s="59">
        <v>43</v>
      </c>
    </row>
    <row r="82" spans="1:10" ht="13.5" hidden="1">
      <c r="A82" s="17">
        <v>23</v>
      </c>
      <c r="H82" s="19">
        <v>44</v>
      </c>
      <c r="I82" s="9" t="s">
        <v>143</v>
      </c>
      <c r="J82" s="59">
        <v>44</v>
      </c>
    </row>
    <row r="83" spans="1:10" ht="13.5" hidden="1">
      <c r="A83" s="17">
        <v>24</v>
      </c>
      <c r="H83" s="19">
        <v>45</v>
      </c>
      <c r="I83" s="9" t="s">
        <v>144</v>
      </c>
      <c r="J83" s="59">
        <v>45</v>
      </c>
    </row>
    <row r="84" spans="1:10" ht="13.5" hidden="1">
      <c r="A84" s="17">
        <v>25</v>
      </c>
      <c r="H84" s="19">
        <v>46</v>
      </c>
      <c r="I84" s="9" t="s">
        <v>145</v>
      </c>
      <c r="J84" s="59">
        <v>46</v>
      </c>
    </row>
    <row r="85" spans="1:10" ht="13.5" hidden="1">
      <c r="A85" s="17">
        <v>26</v>
      </c>
      <c r="H85" s="129">
        <v>47</v>
      </c>
      <c r="I85" s="130" t="s">
        <v>146</v>
      </c>
      <c r="J85" s="60">
        <v>47</v>
      </c>
    </row>
    <row r="86" ht="13.5" hidden="1">
      <c r="A86" s="17">
        <v>27</v>
      </c>
    </row>
    <row r="87" ht="13.5" hidden="1">
      <c r="A87" s="17">
        <v>28</v>
      </c>
    </row>
    <row r="88" ht="13.5" hidden="1">
      <c r="A88" s="17">
        <v>29</v>
      </c>
    </row>
    <row r="89" ht="13.5" hidden="1">
      <c r="A89" s="17">
        <v>30</v>
      </c>
    </row>
    <row r="90" ht="13.5" hidden="1">
      <c r="A90" s="18">
        <v>31</v>
      </c>
    </row>
    <row r="91" ht="13.5" hidden="1">
      <c r="A91" s="15"/>
    </row>
    <row r="92" ht="13.5" hidden="1">
      <c r="A92" s="62" t="s">
        <v>97</v>
      </c>
    </row>
    <row r="93" ht="13.5" hidden="1">
      <c r="A93" s="47" t="s">
        <v>98</v>
      </c>
    </row>
    <row r="94" ht="13.5" hidden="1">
      <c r="A94" s="48" t="s">
        <v>99</v>
      </c>
    </row>
    <row r="95" ht="13.5">
      <c r="A95" s="15"/>
    </row>
    <row r="96" ht="13.5">
      <c r="A96" s="15"/>
    </row>
    <row r="97" ht="13.5">
      <c r="A97" s="15"/>
    </row>
    <row r="98" ht="13.5">
      <c r="A98" s="15"/>
    </row>
    <row r="99" ht="13.5">
      <c r="A99" s="15"/>
    </row>
    <row r="100" ht="13.5">
      <c r="A100" s="15"/>
    </row>
    <row r="101" ht="13.5">
      <c r="A101" s="15"/>
    </row>
    <row r="102" ht="13.5">
      <c r="A102" s="15"/>
    </row>
    <row r="103" ht="13.5">
      <c r="A103" s="15"/>
    </row>
    <row r="104" ht="13.5">
      <c r="A104" s="15"/>
    </row>
    <row r="105" ht="13.5">
      <c r="A105" s="15"/>
    </row>
    <row r="106" ht="13.5">
      <c r="A106" s="15"/>
    </row>
    <row r="107" ht="13.5">
      <c r="A107" s="15"/>
    </row>
    <row r="108" ht="13.5">
      <c r="A108" s="15"/>
    </row>
    <row r="109" ht="13.5">
      <c r="A109" s="15"/>
    </row>
    <row r="110" ht="13.5">
      <c r="A110" s="15"/>
    </row>
    <row r="111" ht="13.5">
      <c r="A111" s="15"/>
    </row>
    <row r="112" ht="13.5">
      <c r="A112" s="15"/>
    </row>
    <row r="113" ht="13.5">
      <c r="A113" s="15"/>
    </row>
    <row r="114" ht="13.5">
      <c r="A114" s="15"/>
    </row>
    <row r="115" ht="13.5">
      <c r="A115" s="15"/>
    </row>
    <row r="116" ht="13.5">
      <c r="A116" s="15"/>
    </row>
    <row r="117" ht="13.5">
      <c r="A117" s="15"/>
    </row>
    <row r="118" ht="13.5">
      <c r="A118" s="15"/>
    </row>
    <row r="119" ht="13.5">
      <c r="A119" s="15"/>
    </row>
    <row r="120" ht="13.5">
      <c r="A120" s="15"/>
    </row>
    <row r="121" ht="13.5">
      <c r="A121" s="15"/>
    </row>
    <row r="122" ht="13.5">
      <c r="A122" s="15"/>
    </row>
    <row r="123" ht="13.5">
      <c r="A123" s="15"/>
    </row>
    <row r="124" ht="13.5">
      <c r="A124" s="15"/>
    </row>
    <row r="125" ht="13.5">
      <c r="A125" s="15"/>
    </row>
    <row r="126" ht="13.5">
      <c r="A126" s="15"/>
    </row>
    <row r="127" ht="13.5">
      <c r="A127" s="15"/>
    </row>
    <row r="128" ht="13.5">
      <c r="A128" s="15"/>
    </row>
    <row r="129" ht="13.5">
      <c r="A129" s="15"/>
    </row>
    <row r="130" ht="13.5">
      <c r="A130" s="15"/>
    </row>
    <row r="131" ht="13.5">
      <c r="A131" s="15"/>
    </row>
    <row r="132" ht="13.5">
      <c r="A132" s="15"/>
    </row>
    <row r="133" ht="13.5">
      <c r="A133" s="15"/>
    </row>
    <row r="134" ht="13.5">
      <c r="A134" s="15"/>
    </row>
    <row r="135" ht="13.5">
      <c r="A135" s="15"/>
    </row>
    <row r="136" ht="13.5">
      <c r="A136" s="15"/>
    </row>
    <row r="137" ht="13.5">
      <c r="A137" s="15"/>
    </row>
    <row r="138" ht="13.5">
      <c r="A138" s="15"/>
    </row>
    <row r="139" ht="13.5">
      <c r="A139" s="15"/>
    </row>
    <row r="140" ht="13.5">
      <c r="A140" s="15"/>
    </row>
    <row r="141" ht="13.5">
      <c r="A141" s="15"/>
    </row>
    <row r="142" ht="13.5">
      <c r="A142" s="15"/>
    </row>
    <row r="143" ht="13.5">
      <c r="A143" s="15"/>
    </row>
    <row r="144" ht="13.5">
      <c r="A144" s="15"/>
    </row>
    <row r="145" ht="13.5">
      <c r="A145" s="15"/>
    </row>
    <row r="146" ht="13.5">
      <c r="A146" s="15"/>
    </row>
    <row r="147" ht="13.5">
      <c r="A147" s="15"/>
    </row>
    <row r="148" ht="13.5">
      <c r="A148" s="15"/>
    </row>
    <row r="149" ht="13.5">
      <c r="A149" s="15"/>
    </row>
    <row r="150" ht="13.5">
      <c r="A150" s="15"/>
    </row>
    <row r="151" ht="13.5">
      <c r="A151" s="15"/>
    </row>
    <row r="152" ht="13.5">
      <c r="A152" s="15"/>
    </row>
    <row r="153" ht="13.5">
      <c r="A153" s="15"/>
    </row>
    <row r="154" ht="13.5">
      <c r="A154" s="15"/>
    </row>
    <row r="155" ht="13.5">
      <c r="A155" s="15"/>
    </row>
    <row r="156" ht="13.5">
      <c r="A156" s="15"/>
    </row>
    <row r="157" ht="13.5">
      <c r="A157" s="15"/>
    </row>
    <row r="158" ht="13.5">
      <c r="A158" s="15"/>
    </row>
    <row r="159" ht="13.5">
      <c r="A159" s="15"/>
    </row>
    <row r="160" ht="13.5">
      <c r="A160" s="15"/>
    </row>
  </sheetData>
  <sheetProtection sheet="1" selectLockedCells="1"/>
  <mergeCells count="50">
    <mergeCell ref="H38:I38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  <mergeCell ref="B7:C7"/>
    <mergeCell ref="E7:G7"/>
    <mergeCell ref="B11:D11"/>
    <mergeCell ref="H11:I11"/>
    <mergeCell ref="E11:G11"/>
    <mergeCell ref="N9:Q9"/>
    <mergeCell ref="F9:M9"/>
    <mergeCell ref="R8:U8"/>
    <mergeCell ref="R9:U9"/>
    <mergeCell ref="A14:B14"/>
    <mergeCell ref="C13:C14"/>
    <mergeCell ref="G14:H14"/>
    <mergeCell ref="E12:G12"/>
    <mergeCell ref="B12:C12"/>
    <mergeCell ref="G13:H13"/>
    <mergeCell ref="H12:I12"/>
    <mergeCell ref="A1:Y1"/>
    <mergeCell ref="C2:D2"/>
    <mergeCell ref="L2:Y2"/>
    <mergeCell ref="C3:D3"/>
    <mergeCell ref="C4:D4"/>
    <mergeCell ref="H7:I7"/>
    <mergeCell ref="N7:Q7"/>
    <mergeCell ref="R7:U7"/>
    <mergeCell ref="J7:L7"/>
    <mergeCell ref="V7:X7"/>
    <mergeCell ref="E6:G6"/>
    <mergeCell ref="H6:I6"/>
    <mergeCell ref="N8:Q8"/>
    <mergeCell ref="A4:B4"/>
    <mergeCell ref="B9:C9"/>
    <mergeCell ref="A2:B3"/>
    <mergeCell ref="E4:Q4"/>
    <mergeCell ref="V6:X6"/>
    <mergeCell ref="B6:C6"/>
    <mergeCell ref="N6:Q6"/>
    <mergeCell ref="R6:U6"/>
    <mergeCell ref="E5:Q5"/>
    <mergeCell ref="J6:L6"/>
  </mergeCells>
  <conditionalFormatting sqref="I16:I35 Q16:Q35">
    <cfRule type="expression" priority="18" dxfId="5" stopIfTrue="1">
      <formula>IF(AND(I16="",#REF!=""),TRUE,FALSE)</formula>
    </cfRule>
  </conditionalFormatting>
  <conditionalFormatting sqref="H7 N9 R9 F9 E7 B9 D9 N7 D12 R7 W11 U11:U12 D14:F14">
    <cfRule type="expression" priority="16" dxfId="5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0">
    <dataValidation allowBlank="1" showInputMessage="1" showErrorMessage="1" imeMode="halfKatakana" sqref="H7 E16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list" allowBlank="1" showInputMessage="1" showErrorMessage="1" prompt="学生は1-4またはM1-M4(大学院)" imeMode="off" sqref="G16:G35">
      <formula1>$E$43:$E$50</formula1>
    </dataValidation>
    <dataValidation type="whole" allowBlank="1" showInputMessage="1" showErrorMessage="1" imeMode="off" sqref="B31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0</formula1>
      <formula2>4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$C$43:$C$44</formula1>
    </dataValidation>
    <dataValidation type="list" allowBlank="1" showInputMessage="1" showErrorMessage="1" sqref="I16:I35 Q16:Q35">
      <formula1>$C$39:$C$39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4">
      <selection activeCell="B16" sqref="B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194" t="s">
        <v>174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22"/>
    </row>
    <row r="2" spans="1:26" ht="15" customHeight="1">
      <c r="A2" s="178" t="s">
        <v>169</v>
      </c>
      <c r="B2" s="178"/>
      <c r="C2" s="196" t="s">
        <v>58</v>
      </c>
      <c r="D2" s="196"/>
      <c r="L2" s="197" t="s">
        <v>11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23"/>
    </row>
    <row r="3" spans="1:4" ht="15" customHeight="1">
      <c r="A3" s="178"/>
      <c r="B3" s="178"/>
      <c r="C3" s="198" t="s">
        <v>12</v>
      </c>
      <c r="D3" s="198"/>
    </row>
    <row r="4" spans="1:17" ht="45" customHeight="1">
      <c r="A4" s="243" t="s">
        <v>78</v>
      </c>
      <c r="B4" s="243"/>
      <c r="C4" s="199"/>
      <c r="D4" s="199"/>
      <c r="E4" s="179" t="s">
        <v>178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26" ht="26.25">
      <c r="A5" s="151"/>
      <c r="B5" s="151"/>
      <c r="C5" s="151"/>
      <c r="D5" s="151"/>
      <c r="E5" s="189" t="s">
        <v>173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51"/>
      <c r="S5" s="151"/>
      <c r="T5" s="151"/>
      <c r="U5" s="151"/>
      <c r="V5" s="151"/>
      <c r="W5" s="151"/>
      <c r="X5" s="151"/>
      <c r="Y5" s="151"/>
      <c r="Z5" s="121"/>
    </row>
    <row r="6" spans="2:27" ht="14.25">
      <c r="B6" s="244" t="s">
        <v>12</v>
      </c>
      <c r="C6" s="245"/>
      <c r="E6" s="181" t="s">
        <v>96</v>
      </c>
      <c r="F6" s="182"/>
      <c r="G6" s="183"/>
      <c r="H6" s="181" t="s">
        <v>47</v>
      </c>
      <c r="I6" s="183"/>
      <c r="J6" s="268"/>
      <c r="K6" s="269"/>
      <c r="L6" s="269"/>
      <c r="N6" s="181" t="s">
        <v>0</v>
      </c>
      <c r="O6" s="182"/>
      <c r="P6" s="182"/>
      <c r="Q6" s="183"/>
      <c r="R6" s="181" t="s">
        <v>1</v>
      </c>
      <c r="S6" s="182"/>
      <c r="T6" s="182"/>
      <c r="U6" s="183"/>
      <c r="V6" s="181" t="s">
        <v>13</v>
      </c>
      <c r="W6" s="182"/>
      <c r="X6" s="183"/>
      <c r="AA6" s="40" t="s">
        <v>48</v>
      </c>
    </row>
    <row r="7" spans="1:27" ht="30" customHeight="1">
      <c r="A7" s="43" t="s">
        <v>69</v>
      </c>
      <c r="B7" s="257">
        <f>IF('男子申込'!B7="","",'男子申込'!B7)</f>
      </c>
      <c r="C7" s="258"/>
      <c r="D7" s="134" t="s">
        <v>46</v>
      </c>
      <c r="E7" s="252">
        <f>IF('男子申込'!E7="","",'男子申込'!E7)</f>
      </c>
      <c r="F7" s="259"/>
      <c r="G7" s="253"/>
      <c r="H7" s="252">
        <f>IF('男子申込'!H7="","",'男子申込'!H7)</f>
      </c>
      <c r="I7" s="253"/>
      <c r="J7" s="270"/>
      <c r="K7" s="271"/>
      <c r="L7" s="272"/>
      <c r="M7" s="135" t="s">
        <v>68</v>
      </c>
      <c r="N7" s="254">
        <f>IF('男子申込'!N7="","",'男子申込'!N7)</f>
      </c>
      <c r="O7" s="255"/>
      <c r="P7" s="255"/>
      <c r="Q7" s="255"/>
      <c r="R7" s="249">
        <f>IF('男子申込'!R7="","",'男子申込'!R7)</f>
      </c>
      <c r="S7" s="250"/>
      <c r="T7" s="250"/>
      <c r="U7" s="251"/>
      <c r="V7" s="181"/>
      <c r="W7" s="182"/>
      <c r="X7" s="183"/>
      <c r="AA7" s="41">
        <f>IF('男子申込'!AA7="","",'男子申込'!AA7)</f>
      </c>
    </row>
    <row r="8" spans="8:24" ht="13.5" customHeight="1">
      <c r="H8" s="53"/>
      <c r="I8" s="53"/>
      <c r="J8" s="11"/>
      <c r="K8" s="11"/>
      <c r="L8" s="11"/>
      <c r="M8" s="53"/>
      <c r="N8" s="244" t="s">
        <v>15</v>
      </c>
      <c r="O8" s="256"/>
      <c r="P8" s="256"/>
      <c r="Q8" s="245"/>
      <c r="R8" s="181" t="s">
        <v>14</v>
      </c>
      <c r="S8" s="182"/>
      <c r="T8" s="182"/>
      <c r="U8" s="183"/>
      <c r="V8" s="53"/>
      <c r="W8" s="53"/>
      <c r="X8" s="53"/>
    </row>
    <row r="9" spans="1:24" ht="30" customHeight="1">
      <c r="A9" s="42" t="s">
        <v>34</v>
      </c>
      <c r="B9" s="260">
        <f>IF('男子申込'!B9="","",'男子申込'!B9)</f>
      </c>
      <c r="C9" s="261"/>
      <c r="D9" s="143" t="s">
        <v>153</v>
      </c>
      <c r="E9" s="144">
        <f>IF('男子申込'!E9="","",'男子申込'!E9)</f>
      </c>
      <c r="F9" s="221">
        <f>IF('男子申込'!F9="","",'男子申込'!F9)</f>
      </c>
      <c r="G9" s="222"/>
      <c r="H9" s="222"/>
      <c r="I9" s="222"/>
      <c r="J9" s="222"/>
      <c r="K9" s="222"/>
      <c r="L9" s="222"/>
      <c r="M9" s="223"/>
      <c r="N9" s="221">
        <f>IF('男子申込'!N9="","",'男子申込'!N9)</f>
      </c>
      <c r="O9" s="222"/>
      <c r="P9" s="222"/>
      <c r="Q9" s="223"/>
      <c r="R9" s="221">
        <f>IF('男子申込'!R9="","",'男子申込'!R9)</f>
      </c>
      <c r="S9" s="222"/>
      <c r="T9" s="222"/>
      <c r="U9" s="223"/>
      <c r="V9" s="11"/>
      <c r="W9" s="11"/>
      <c r="X9" s="11"/>
    </row>
    <row r="10" ht="14.25"/>
    <row r="11" spans="1:26" ht="30" customHeight="1">
      <c r="A11" s="168" t="s">
        <v>155</v>
      </c>
      <c r="B11" s="221" t="s">
        <v>33</v>
      </c>
      <c r="C11" s="222"/>
      <c r="D11" s="223"/>
      <c r="E11" s="225" t="s">
        <v>179</v>
      </c>
      <c r="F11" s="225"/>
      <c r="G11" s="225"/>
      <c r="H11" s="248" t="s">
        <v>170</v>
      </c>
      <c r="I11" s="248"/>
      <c r="J11" s="218" t="s">
        <v>80</v>
      </c>
      <c r="K11" s="218"/>
      <c r="L11" s="218"/>
      <c r="M11" s="218"/>
      <c r="N11" s="241" t="s">
        <v>70</v>
      </c>
      <c r="O11" s="241"/>
      <c r="P11" s="241"/>
      <c r="Q11" s="241"/>
      <c r="R11" s="218" t="s">
        <v>71</v>
      </c>
      <c r="S11" s="218"/>
      <c r="T11" s="218"/>
      <c r="U11" s="57">
        <f>IF('男子申込'!U11="","",'男子申込'!U11)</f>
        <v>3</v>
      </c>
      <c r="V11" s="54" t="s">
        <v>72</v>
      </c>
      <c r="W11" s="250">
        <f>IF('男子申込'!W11="","",'男子申込'!W11)</f>
      </c>
      <c r="X11" s="250"/>
      <c r="Y11" s="55" t="s">
        <v>73</v>
      </c>
      <c r="Z11" s="127"/>
    </row>
    <row r="12" spans="1:26" ht="30" customHeight="1">
      <c r="A12" s="169">
        <v>0</v>
      </c>
      <c r="B12" s="214" t="s">
        <v>79</v>
      </c>
      <c r="C12" s="214"/>
      <c r="D12" s="22">
        <f>COUNT(AA16:AA35)</f>
        <v>0</v>
      </c>
      <c r="E12" s="213">
        <f>COUNTA(I16:I35,Q16:Q35)</f>
        <v>0</v>
      </c>
      <c r="F12" s="213"/>
      <c r="G12" s="213"/>
      <c r="H12" s="265">
        <f>IF(COUNTIF(H16:H35,"○")&gt;=4,1,0)</f>
        <v>0</v>
      </c>
      <c r="I12" s="265"/>
      <c r="J12" s="240">
        <f>E12*3000</f>
        <v>0</v>
      </c>
      <c r="K12" s="240"/>
      <c r="L12" s="240"/>
      <c r="M12" s="240"/>
      <c r="N12" s="242">
        <f>J12+'男子申込'!J12</f>
        <v>0</v>
      </c>
      <c r="O12" s="242"/>
      <c r="P12" s="242"/>
      <c r="Q12" s="242"/>
      <c r="R12" s="233" t="s">
        <v>75</v>
      </c>
      <c r="S12" s="233"/>
      <c r="T12" s="233"/>
      <c r="U12" s="56">
        <f>IF('男子申込'!U12="","",'男子申込'!U12)</f>
      </c>
      <c r="V12" s="231" t="s">
        <v>74</v>
      </c>
      <c r="W12" s="231"/>
      <c r="X12" s="231"/>
      <c r="Y12" s="232"/>
      <c r="Z12" s="128"/>
    </row>
    <row r="13" spans="3:26" ht="13.5" customHeight="1">
      <c r="C13" s="247" t="s">
        <v>87</v>
      </c>
      <c r="D13" s="154" t="s">
        <v>2</v>
      </c>
      <c r="E13" s="155" t="s">
        <v>85</v>
      </c>
      <c r="F13" s="155" t="s">
        <v>86</v>
      </c>
      <c r="G13" s="215" t="s">
        <v>88</v>
      </c>
      <c r="H13" s="216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46" t="s">
        <v>169</v>
      </c>
      <c r="B14" s="246"/>
      <c r="C14" s="210"/>
      <c r="D14" s="156">
        <v>0</v>
      </c>
      <c r="E14" s="156">
        <v>0</v>
      </c>
      <c r="F14" s="156">
        <v>0</v>
      </c>
      <c r="G14" s="211" t="str">
        <f>RIGHT(FIXED((D14*10000+E14*100+F14)/100000,5),5)</f>
        <v>00000</v>
      </c>
      <c r="H14" s="212"/>
      <c r="I14" s="262" t="s">
        <v>64</v>
      </c>
      <c r="J14" s="263"/>
      <c r="K14" s="263"/>
      <c r="L14" s="263"/>
      <c r="M14" s="263"/>
      <c r="N14" s="263"/>
      <c r="O14" s="263"/>
      <c r="P14" s="264"/>
      <c r="Q14" s="237" t="s">
        <v>65</v>
      </c>
      <c r="R14" s="238"/>
      <c r="S14" s="238"/>
      <c r="T14" s="238"/>
      <c r="U14" s="238"/>
      <c r="V14" s="238"/>
      <c r="W14" s="238"/>
      <c r="X14" s="239"/>
      <c r="Y14" s="136" t="s">
        <v>17</v>
      </c>
      <c r="Z14" s="136" t="s">
        <v>100</v>
      </c>
      <c r="AC14" s="4" t="s">
        <v>18</v>
      </c>
    </row>
    <row r="15" spans="1:37" ht="27">
      <c r="A15" s="65" t="s">
        <v>59</v>
      </c>
      <c r="B15" s="117" t="s">
        <v>83</v>
      </c>
      <c r="C15" s="66" t="s">
        <v>66</v>
      </c>
      <c r="D15" s="66" t="s">
        <v>1</v>
      </c>
      <c r="E15" s="66" t="s">
        <v>67</v>
      </c>
      <c r="F15" s="66" t="s">
        <v>3</v>
      </c>
      <c r="G15" s="125" t="s">
        <v>91</v>
      </c>
      <c r="H15" s="67" t="s">
        <v>52</v>
      </c>
      <c r="I15" s="68" t="s">
        <v>21</v>
      </c>
      <c r="J15" s="69" t="s">
        <v>2</v>
      </c>
      <c r="K15" s="70" t="s">
        <v>56</v>
      </c>
      <c r="L15" s="71" t="s">
        <v>63</v>
      </c>
      <c r="M15" s="72" t="s">
        <v>57</v>
      </c>
      <c r="N15" s="73" t="s">
        <v>53</v>
      </c>
      <c r="O15" s="73" t="s">
        <v>54</v>
      </c>
      <c r="P15" s="74" t="s">
        <v>55</v>
      </c>
      <c r="Q15" s="157" t="s">
        <v>21</v>
      </c>
      <c r="R15" s="173" t="s">
        <v>2</v>
      </c>
      <c r="S15" s="159" t="s">
        <v>56</v>
      </c>
      <c r="T15" s="159" t="s">
        <v>172</v>
      </c>
      <c r="U15" s="159" t="s">
        <v>57</v>
      </c>
      <c r="V15" s="173" t="s">
        <v>53</v>
      </c>
      <c r="W15" s="173" t="s">
        <v>54</v>
      </c>
      <c r="X15" s="160" t="s">
        <v>55</v>
      </c>
      <c r="Y15" s="75" t="s">
        <v>16</v>
      </c>
      <c r="Z15" s="137" t="s">
        <v>101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78"/>
      <c r="B16" s="118"/>
      <c r="C16" s="5"/>
      <c r="D16" s="5"/>
      <c r="E16" s="5"/>
      <c r="F16" s="5"/>
      <c r="G16" s="99"/>
      <c r="H16" s="100"/>
      <c r="I16" s="101"/>
      <c r="J16" s="102"/>
      <c r="K16" s="102"/>
      <c r="L16" s="103"/>
      <c r="M16" s="104"/>
      <c r="N16" s="104"/>
      <c r="O16" s="104"/>
      <c r="P16" s="103"/>
      <c r="Q16" s="161"/>
      <c r="R16" s="162"/>
      <c r="S16" s="162"/>
      <c r="T16" s="162"/>
      <c r="U16" s="162"/>
      <c r="V16" s="162"/>
      <c r="W16" s="162"/>
      <c r="X16" s="163"/>
      <c r="Y16" s="76">
        <f>IF(AD16="","",COUNTA(I16,Q16))</f>
      </c>
      <c r="Z16" s="145"/>
      <c r="AA16" s="20">
        <f>IF(Y16="","",VALUE(Y16&amp;G16))</f>
      </c>
      <c r="AB16" s="61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IF(C16="","",VLOOKUP(Z16,$I$39:$J$85,2,FALSE))</f>
      </c>
      <c r="AH16" s="7">
        <f>IF(AD16="","",$B$7)</f>
      </c>
      <c r="AI16" s="7"/>
      <c r="AJ16" s="7">
        <f aca="true" t="shared" si="2" ref="AJ16:AJ35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 aca="true" t="shared" si="3" ref="AK16:AK35">IF(Q16="","",VLOOKUP(Q16,$C$39:$E$39,2,FALSE)&amp;" "&amp;RIGHT(FIXED(VALUE(R16&amp;S16&amp;IF(LENB(T16)=1,T16&amp;"0",T16))/VLOOKUP(Q16,$C$39:$E$39,3,FALSE),VLOOKUP(Q16,$C$39:$F$39,4,FALSE)),VLOOKUP(Q16,$C$39:$F$39,4,FALSE)))</f>
      </c>
    </row>
    <row r="17" spans="1:37" ht="30" customHeight="1">
      <c r="A17" s="79"/>
      <c r="B17" s="119"/>
      <c r="C17" s="6"/>
      <c r="D17" s="6"/>
      <c r="E17" s="6"/>
      <c r="F17" s="6"/>
      <c r="G17" s="46"/>
      <c r="H17" s="52"/>
      <c r="I17" s="105"/>
      <c r="J17" s="106"/>
      <c r="K17" s="106"/>
      <c r="L17" s="107"/>
      <c r="M17" s="108"/>
      <c r="N17" s="108"/>
      <c r="O17" s="108"/>
      <c r="P17" s="107"/>
      <c r="Q17" s="164"/>
      <c r="R17" s="165"/>
      <c r="S17" s="165"/>
      <c r="T17" s="165"/>
      <c r="U17" s="165"/>
      <c r="V17" s="165"/>
      <c r="W17" s="165"/>
      <c r="X17" s="166"/>
      <c r="Y17" s="77">
        <f aca="true" t="shared" si="4" ref="Y17:Z35">IF(AD17="","",COUNTA(I17,Q17))</f>
      </c>
      <c r="Z17" s="146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 aca="true" t="shared" si="7" ref="AG17:AG35">IF(C17="","",VLOOKUP(Z17,$I$39:$J$85,2,FALSE))</f>
      </c>
      <c r="AH17" s="7">
        <f aca="true" t="shared" si="8" ref="AH17:AH35">IF(AD17="","",$B$7)</f>
      </c>
      <c r="AI17" s="7"/>
      <c r="AJ17" s="7">
        <f t="shared" si="2"/>
      </c>
      <c r="AK17" s="27">
        <f t="shared" si="3"/>
      </c>
    </row>
    <row r="18" spans="1:37" ht="30" customHeight="1">
      <c r="A18" s="79"/>
      <c r="B18" s="119"/>
      <c r="C18" s="6"/>
      <c r="D18" s="6"/>
      <c r="E18" s="6"/>
      <c r="F18" s="6"/>
      <c r="G18" s="46"/>
      <c r="H18" s="52"/>
      <c r="I18" s="105"/>
      <c r="J18" s="106"/>
      <c r="K18" s="106"/>
      <c r="L18" s="107"/>
      <c r="M18" s="108"/>
      <c r="N18" s="108"/>
      <c r="O18" s="108"/>
      <c r="P18" s="107"/>
      <c r="Q18" s="164"/>
      <c r="R18" s="165"/>
      <c r="S18" s="165"/>
      <c r="T18" s="165"/>
      <c r="U18" s="165"/>
      <c r="V18" s="165"/>
      <c r="W18" s="165"/>
      <c r="X18" s="166"/>
      <c r="Y18" s="77">
        <f t="shared" si="4"/>
      </c>
      <c r="Z18" s="146"/>
      <c r="AA18" s="20">
        <f t="shared" si="5"/>
      </c>
      <c r="AB18" s="61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 t="shared" si="7"/>
      </c>
      <c r="AH18" s="7">
        <f t="shared" si="8"/>
      </c>
      <c r="AI18" s="7"/>
      <c r="AJ18" s="7">
        <f t="shared" si="2"/>
      </c>
      <c r="AK18" s="27">
        <f t="shared" si="3"/>
      </c>
    </row>
    <row r="19" spans="1:37" ht="30" customHeight="1">
      <c r="A19" s="79"/>
      <c r="B19" s="119"/>
      <c r="C19" s="6"/>
      <c r="D19" s="6"/>
      <c r="E19" s="6"/>
      <c r="F19" s="6"/>
      <c r="G19" s="46"/>
      <c r="H19" s="52"/>
      <c r="I19" s="105"/>
      <c r="J19" s="106"/>
      <c r="K19" s="106"/>
      <c r="L19" s="107"/>
      <c r="M19" s="108"/>
      <c r="N19" s="108"/>
      <c r="O19" s="108"/>
      <c r="P19" s="107"/>
      <c r="Q19" s="164"/>
      <c r="R19" s="165"/>
      <c r="S19" s="165"/>
      <c r="T19" s="165"/>
      <c r="U19" s="165"/>
      <c r="V19" s="165"/>
      <c r="W19" s="165"/>
      <c r="X19" s="166"/>
      <c r="Y19" s="77">
        <f t="shared" si="4"/>
      </c>
      <c r="Z19" s="146"/>
      <c r="AA19" s="20">
        <f t="shared" si="5"/>
      </c>
      <c r="AB19" s="61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 t="shared" si="7"/>
      </c>
      <c r="AH19" s="7">
        <f t="shared" si="8"/>
      </c>
      <c r="AI19" s="7"/>
      <c r="AJ19" s="7">
        <f t="shared" si="2"/>
      </c>
      <c r="AK19" s="27">
        <f t="shared" si="3"/>
      </c>
    </row>
    <row r="20" spans="1:37" ht="30" customHeight="1">
      <c r="A20" s="79"/>
      <c r="B20" s="119"/>
      <c r="C20" s="6"/>
      <c r="D20" s="6"/>
      <c r="E20" s="6"/>
      <c r="F20" s="6"/>
      <c r="G20" s="46"/>
      <c r="H20" s="52"/>
      <c r="I20" s="105"/>
      <c r="J20" s="106"/>
      <c r="K20" s="106"/>
      <c r="L20" s="107"/>
      <c r="M20" s="108"/>
      <c r="N20" s="108"/>
      <c r="O20" s="108"/>
      <c r="P20" s="107"/>
      <c r="Q20" s="164"/>
      <c r="R20" s="165"/>
      <c r="S20" s="165"/>
      <c r="T20" s="165"/>
      <c r="U20" s="165"/>
      <c r="V20" s="165"/>
      <c r="W20" s="165"/>
      <c r="X20" s="166"/>
      <c r="Y20" s="77">
        <f t="shared" si="4"/>
      </c>
      <c r="Z20" s="146"/>
      <c r="AA20" s="20">
        <f t="shared" si="5"/>
      </c>
      <c r="AB20" s="61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 t="shared" si="7"/>
      </c>
      <c r="AH20" s="7">
        <f t="shared" si="8"/>
      </c>
      <c r="AI20" s="7"/>
      <c r="AJ20" s="7">
        <f t="shared" si="2"/>
      </c>
      <c r="AK20" s="27">
        <f t="shared" si="3"/>
      </c>
    </row>
    <row r="21" spans="1:37" ht="30" customHeight="1">
      <c r="A21" s="79"/>
      <c r="B21" s="119"/>
      <c r="C21" s="6"/>
      <c r="D21" s="6"/>
      <c r="E21" s="6"/>
      <c r="F21" s="6"/>
      <c r="G21" s="46"/>
      <c r="H21" s="52"/>
      <c r="I21" s="105"/>
      <c r="J21" s="106"/>
      <c r="K21" s="106"/>
      <c r="L21" s="107"/>
      <c r="M21" s="108"/>
      <c r="N21" s="108"/>
      <c r="O21" s="108"/>
      <c r="P21" s="107"/>
      <c r="Q21" s="164"/>
      <c r="R21" s="165"/>
      <c r="S21" s="165"/>
      <c r="T21" s="165"/>
      <c r="U21" s="165"/>
      <c r="V21" s="165"/>
      <c r="W21" s="165"/>
      <c r="X21" s="166"/>
      <c r="Y21" s="77">
        <f t="shared" si="4"/>
      </c>
      <c r="Z21" s="146"/>
      <c r="AA21" s="20">
        <f t="shared" si="5"/>
      </c>
      <c r="AB21" s="61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 t="shared" si="7"/>
      </c>
      <c r="AH21" s="7">
        <f t="shared" si="8"/>
      </c>
      <c r="AI21" s="7"/>
      <c r="AJ21" s="7">
        <f t="shared" si="2"/>
      </c>
      <c r="AK21" s="27">
        <f t="shared" si="3"/>
      </c>
    </row>
    <row r="22" spans="1:37" ht="30" customHeight="1">
      <c r="A22" s="79"/>
      <c r="B22" s="119"/>
      <c r="C22" s="6"/>
      <c r="D22" s="6"/>
      <c r="E22" s="6"/>
      <c r="F22" s="6"/>
      <c r="G22" s="46"/>
      <c r="H22" s="52"/>
      <c r="I22" s="105"/>
      <c r="J22" s="106"/>
      <c r="K22" s="106"/>
      <c r="L22" s="107"/>
      <c r="M22" s="108"/>
      <c r="N22" s="108"/>
      <c r="O22" s="108"/>
      <c r="P22" s="107"/>
      <c r="Q22" s="164"/>
      <c r="R22" s="165"/>
      <c r="S22" s="165"/>
      <c r="T22" s="165"/>
      <c r="U22" s="165"/>
      <c r="V22" s="165"/>
      <c r="W22" s="165"/>
      <c r="X22" s="166"/>
      <c r="Y22" s="77">
        <f t="shared" si="4"/>
      </c>
      <c r="Z22" s="146">
        <f t="shared" si="4"/>
      </c>
      <c r="AA22" s="20">
        <f t="shared" si="5"/>
      </c>
      <c r="AB22" s="61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 t="shared" si="7"/>
      </c>
      <c r="AH22" s="7">
        <f t="shared" si="8"/>
      </c>
      <c r="AI22" s="7"/>
      <c r="AJ22" s="7">
        <f t="shared" si="2"/>
      </c>
      <c r="AK22" s="27">
        <f t="shared" si="3"/>
      </c>
    </row>
    <row r="23" spans="1:37" ht="30" customHeight="1">
      <c r="A23" s="79"/>
      <c r="B23" s="119"/>
      <c r="C23" s="6"/>
      <c r="D23" s="6"/>
      <c r="E23" s="6"/>
      <c r="F23" s="6"/>
      <c r="G23" s="46"/>
      <c r="H23" s="52"/>
      <c r="I23" s="105"/>
      <c r="J23" s="106"/>
      <c r="K23" s="106"/>
      <c r="L23" s="107"/>
      <c r="M23" s="108"/>
      <c r="N23" s="108"/>
      <c r="O23" s="108"/>
      <c r="P23" s="107"/>
      <c r="Q23" s="164"/>
      <c r="R23" s="165"/>
      <c r="S23" s="165"/>
      <c r="T23" s="165"/>
      <c r="U23" s="165"/>
      <c r="V23" s="165"/>
      <c r="W23" s="165"/>
      <c r="X23" s="166"/>
      <c r="Y23" s="77">
        <f t="shared" si="4"/>
      </c>
      <c r="Z23" s="146">
        <f t="shared" si="4"/>
      </c>
      <c r="AA23" s="20">
        <f t="shared" si="5"/>
      </c>
      <c r="AB23" s="61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 t="shared" si="7"/>
      </c>
      <c r="AH23" s="7">
        <f t="shared" si="8"/>
      </c>
      <c r="AI23" s="7"/>
      <c r="AJ23" s="7">
        <f t="shared" si="2"/>
      </c>
      <c r="AK23" s="27">
        <f t="shared" si="3"/>
      </c>
    </row>
    <row r="24" spans="1:37" ht="30" customHeight="1">
      <c r="A24" s="79"/>
      <c r="B24" s="119"/>
      <c r="C24" s="6"/>
      <c r="D24" s="6"/>
      <c r="E24" s="6"/>
      <c r="F24" s="6"/>
      <c r="G24" s="46"/>
      <c r="H24" s="52"/>
      <c r="I24" s="105"/>
      <c r="J24" s="106"/>
      <c r="K24" s="106"/>
      <c r="L24" s="107"/>
      <c r="M24" s="108"/>
      <c r="N24" s="108"/>
      <c r="O24" s="108"/>
      <c r="P24" s="107"/>
      <c r="Q24" s="164"/>
      <c r="R24" s="165"/>
      <c r="S24" s="165"/>
      <c r="T24" s="165"/>
      <c r="U24" s="165"/>
      <c r="V24" s="165"/>
      <c r="W24" s="165"/>
      <c r="X24" s="166"/>
      <c r="Y24" s="77">
        <f t="shared" si="4"/>
      </c>
      <c r="Z24" s="146">
        <f t="shared" si="4"/>
      </c>
      <c r="AA24" s="20">
        <f t="shared" si="5"/>
      </c>
      <c r="AB24" s="61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 t="shared" si="7"/>
      </c>
      <c r="AH24" s="7">
        <f t="shared" si="8"/>
      </c>
      <c r="AI24" s="7"/>
      <c r="AJ24" s="7">
        <f t="shared" si="2"/>
      </c>
      <c r="AK24" s="27">
        <f t="shared" si="3"/>
      </c>
    </row>
    <row r="25" spans="1:37" ht="30" customHeight="1">
      <c r="A25" s="79"/>
      <c r="B25" s="119"/>
      <c r="C25" s="6"/>
      <c r="D25" s="6"/>
      <c r="E25" s="6"/>
      <c r="F25" s="6"/>
      <c r="G25" s="46"/>
      <c r="H25" s="52"/>
      <c r="I25" s="105"/>
      <c r="J25" s="106"/>
      <c r="K25" s="106"/>
      <c r="L25" s="107"/>
      <c r="M25" s="108"/>
      <c r="N25" s="108"/>
      <c r="O25" s="108"/>
      <c r="P25" s="107"/>
      <c r="Q25" s="164"/>
      <c r="R25" s="165"/>
      <c r="S25" s="165"/>
      <c r="T25" s="165"/>
      <c r="U25" s="165"/>
      <c r="V25" s="165"/>
      <c r="W25" s="165"/>
      <c r="X25" s="166"/>
      <c r="Y25" s="77">
        <f t="shared" si="4"/>
      </c>
      <c r="Z25" s="146">
        <f t="shared" si="4"/>
      </c>
      <c r="AA25" s="20">
        <f t="shared" si="5"/>
      </c>
      <c r="AB25" s="61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 t="shared" si="7"/>
      </c>
      <c r="AH25" s="7">
        <f t="shared" si="8"/>
      </c>
      <c r="AI25" s="7"/>
      <c r="AJ25" s="7">
        <f t="shared" si="2"/>
      </c>
      <c r="AK25" s="27">
        <f t="shared" si="3"/>
      </c>
    </row>
    <row r="26" spans="1:37" ht="30" customHeight="1">
      <c r="A26" s="79"/>
      <c r="B26" s="119"/>
      <c r="C26" s="6"/>
      <c r="D26" s="6"/>
      <c r="E26" s="6"/>
      <c r="F26" s="6"/>
      <c r="G26" s="46"/>
      <c r="H26" s="52"/>
      <c r="I26" s="105"/>
      <c r="J26" s="106"/>
      <c r="K26" s="106"/>
      <c r="L26" s="107"/>
      <c r="M26" s="108"/>
      <c r="N26" s="108"/>
      <c r="O26" s="108"/>
      <c r="P26" s="107"/>
      <c r="Q26" s="164"/>
      <c r="R26" s="165"/>
      <c r="S26" s="165"/>
      <c r="T26" s="165"/>
      <c r="U26" s="165"/>
      <c r="V26" s="165"/>
      <c r="W26" s="165"/>
      <c r="X26" s="166"/>
      <c r="Y26" s="77">
        <f t="shared" si="4"/>
      </c>
      <c r="Z26" s="146">
        <f t="shared" si="4"/>
      </c>
      <c r="AA26" s="20">
        <f t="shared" si="5"/>
      </c>
      <c r="AB26" s="61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 t="shared" si="7"/>
      </c>
      <c r="AH26" s="7">
        <f t="shared" si="8"/>
      </c>
      <c r="AI26" s="7"/>
      <c r="AJ26" s="7">
        <f t="shared" si="2"/>
      </c>
      <c r="AK26" s="27">
        <f t="shared" si="3"/>
      </c>
    </row>
    <row r="27" spans="1:37" ht="30" customHeight="1">
      <c r="A27" s="79"/>
      <c r="B27" s="119"/>
      <c r="C27" s="6"/>
      <c r="D27" s="6"/>
      <c r="E27" s="6"/>
      <c r="F27" s="6"/>
      <c r="G27" s="46"/>
      <c r="H27" s="52"/>
      <c r="I27" s="105"/>
      <c r="J27" s="106"/>
      <c r="K27" s="106"/>
      <c r="L27" s="107"/>
      <c r="M27" s="108"/>
      <c r="N27" s="108"/>
      <c r="O27" s="108"/>
      <c r="P27" s="107"/>
      <c r="Q27" s="164"/>
      <c r="R27" s="165"/>
      <c r="S27" s="165"/>
      <c r="T27" s="165"/>
      <c r="U27" s="165"/>
      <c r="V27" s="165"/>
      <c r="W27" s="165"/>
      <c r="X27" s="166"/>
      <c r="Y27" s="77">
        <f t="shared" si="4"/>
      </c>
      <c r="Z27" s="146">
        <f t="shared" si="4"/>
      </c>
      <c r="AA27" s="20">
        <f t="shared" si="5"/>
      </c>
      <c r="AB27" s="61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 t="shared" si="7"/>
      </c>
      <c r="AH27" s="7">
        <f t="shared" si="8"/>
      </c>
      <c r="AI27" s="7"/>
      <c r="AJ27" s="7">
        <f t="shared" si="2"/>
      </c>
      <c r="AK27" s="27">
        <f t="shared" si="3"/>
      </c>
    </row>
    <row r="28" spans="1:37" ht="30" customHeight="1">
      <c r="A28" s="79"/>
      <c r="B28" s="119"/>
      <c r="C28" s="6"/>
      <c r="D28" s="6"/>
      <c r="E28" s="6"/>
      <c r="F28" s="6"/>
      <c r="G28" s="46"/>
      <c r="H28" s="52"/>
      <c r="I28" s="105"/>
      <c r="J28" s="106"/>
      <c r="K28" s="106"/>
      <c r="L28" s="107"/>
      <c r="M28" s="108"/>
      <c r="N28" s="108"/>
      <c r="O28" s="108"/>
      <c r="P28" s="107"/>
      <c r="Q28" s="164"/>
      <c r="R28" s="165"/>
      <c r="S28" s="165"/>
      <c r="T28" s="165"/>
      <c r="U28" s="165"/>
      <c r="V28" s="165"/>
      <c r="W28" s="165"/>
      <c r="X28" s="166"/>
      <c r="Y28" s="77">
        <f t="shared" si="4"/>
      </c>
      <c r="Z28" s="146">
        <f t="shared" si="4"/>
      </c>
      <c r="AA28" s="20">
        <f t="shared" si="5"/>
      </c>
      <c r="AB28" s="61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 t="shared" si="7"/>
      </c>
      <c r="AH28" s="7">
        <f t="shared" si="8"/>
      </c>
      <c r="AI28" s="7"/>
      <c r="AJ28" s="7">
        <f t="shared" si="2"/>
      </c>
      <c r="AK28" s="27">
        <f t="shared" si="3"/>
      </c>
    </row>
    <row r="29" spans="1:37" ht="30" customHeight="1">
      <c r="A29" s="79"/>
      <c r="B29" s="119"/>
      <c r="C29" s="6"/>
      <c r="D29" s="6"/>
      <c r="E29" s="6"/>
      <c r="F29" s="6"/>
      <c r="G29" s="46"/>
      <c r="H29" s="52"/>
      <c r="I29" s="105"/>
      <c r="J29" s="106"/>
      <c r="K29" s="106"/>
      <c r="L29" s="107"/>
      <c r="M29" s="108"/>
      <c r="N29" s="108"/>
      <c r="O29" s="108"/>
      <c r="P29" s="107"/>
      <c r="Q29" s="164"/>
      <c r="R29" s="165"/>
      <c r="S29" s="165"/>
      <c r="T29" s="165"/>
      <c r="U29" s="165"/>
      <c r="V29" s="165"/>
      <c r="W29" s="165"/>
      <c r="X29" s="166"/>
      <c r="Y29" s="77">
        <f t="shared" si="4"/>
      </c>
      <c r="Z29" s="146">
        <f t="shared" si="4"/>
      </c>
      <c r="AA29" s="20">
        <f t="shared" si="5"/>
      </c>
      <c r="AB29" s="61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 t="shared" si="7"/>
      </c>
      <c r="AH29" s="7">
        <f t="shared" si="8"/>
      </c>
      <c r="AI29" s="7"/>
      <c r="AJ29" s="7">
        <f t="shared" si="2"/>
      </c>
      <c r="AK29" s="27">
        <f t="shared" si="3"/>
      </c>
    </row>
    <row r="30" spans="1:37" ht="30" customHeight="1">
      <c r="A30" s="79"/>
      <c r="B30" s="119"/>
      <c r="C30" s="6"/>
      <c r="D30" s="6"/>
      <c r="E30" s="6"/>
      <c r="F30" s="6"/>
      <c r="G30" s="46"/>
      <c r="H30" s="52"/>
      <c r="I30" s="105"/>
      <c r="J30" s="106"/>
      <c r="K30" s="106"/>
      <c r="L30" s="107"/>
      <c r="M30" s="108"/>
      <c r="N30" s="108"/>
      <c r="O30" s="108"/>
      <c r="P30" s="107"/>
      <c r="Q30" s="164"/>
      <c r="R30" s="165"/>
      <c r="S30" s="165"/>
      <c r="T30" s="165"/>
      <c r="U30" s="165"/>
      <c r="V30" s="165"/>
      <c r="W30" s="165"/>
      <c r="X30" s="166"/>
      <c r="Y30" s="77">
        <f t="shared" si="4"/>
      </c>
      <c r="Z30" s="146">
        <f t="shared" si="4"/>
      </c>
      <c r="AA30" s="20">
        <f t="shared" si="5"/>
      </c>
      <c r="AB30" s="61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 t="shared" si="7"/>
      </c>
      <c r="AH30" s="7">
        <f t="shared" si="8"/>
      </c>
      <c r="AI30" s="7"/>
      <c r="AJ30" s="7">
        <f t="shared" si="2"/>
      </c>
      <c r="AK30" s="27">
        <f t="shared" si="3"/>
      </c>
    </row>
    <row r="31" spans="1:37" ht="30" customHeight="1" hidden="1">
      <c r="A31" s="79"/>
      <c r="B31" s="119"/>
      <c r="C31" s="6"/>
      <c r="D31" s="6"/>
      <c r="E31" s="6"/>
      <c r="F31" s="6"/>
      <c r="G31" s="46"/>
      <c r="H31" s="52"/>
      <c r="I31" s="105"/>
      <c r="J31" s="106"/>
      <c r="K31" s="106"/>
      <c r="L31" s="107"/>
      <c r="M31" s="108"/>
      <c r="N31" s="108"/>
      <c r="O31" s="108"/>
      <c r="P31" s="107"/>
      <c r="Q31" s="164"/>
      <c r="R31" s="165"/>
      <c r="S31" s="165"/>
      <c r="T31" s="165"/>
      <c r="U31" s="165"/>
      <c r="V31" s="165"/>
      <c r="W31" s="165"/>
      <c r="X31" s="166"/>
      <c r="Y31" s="77">
        <f t="shared" si="4"/>
      </c>
      <c r="Z31" s="131">
        <f t="shared" si="4"/>
      </c>
      <c r="AA31" s="20">
        <f t="shared" si="5"/>
      </c>
      <c r="AB31" s="61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 t="shared" si="7"/>
      </c>
      <c r="AH31" s="7">
        <f t="shared" si="8"/>
      </c>
      <c r="AI31" s="7"/>
      <c r="AJ31" s="7">
        <f t="shared" si="2"/>
      </c>
      <c r="AK31" s="27">
        <f t="shared" si="3"/>
      </c>
    </row>
    <row r="32" spans="1:37" ht="30" customHeight="1" hidden="1">
      <c r="A32" s="79"/>
      <c r="B32" s="119"/>
      <c r="C32" s="6"/>
      <c r="D32" s="6"/>
      <c r="E32" s="6"/>
      <c r="F32" s="6"/>
      <c r="G32" s="46"/>
      <c r="H32" s="52"/>
      <c r="I32" s="105"/>
      <c r="J32" s="106"/>
      <c r="K32" s="106"/>
      <c r="L32" s="107"/>
      <c r="M32" s="108"/>
      <c r="N32" s="108"/>
      <c r="O32" s="108"/>
      <c r="P32" s="107"/>
      <c r="Q32" s="164"/>
      <c r="R32" s="165"/>
      <c r="S32" s="165"/>
      <c r="T32" s="165"/>
      <c r="U32" s="165"/>
      <c r="V32" s="165"/>
      <c r="W32" s="165"/>
      <c r="X32" s="166"/>
      <c r="Y32" s="77">
        <f t="shared" si="4"/>
      </c>
      <c r="Z32" s="131">
        <f t="shared" si="4"/>
      </c>
      <c r="AA32" s="20">
        <f t="shared" si="5"/>
      </c>
      <c r="AB32" s="61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 t="shared" si="7"/>
      </c>
      <c r="AH32" s="7">
        <f t="shared" si="8"/>
      </c>
      <c r="AI32" s="7"/>
      <c r="AJ32" s="7">
        <f t="shared" si="2"/>
      </c>
      <c r="AK32" s="27">
        <f t="shared" si="3"/>
      </c>
    </row>
    <row r="33" spans="1:37" ht="30" customHeight="1" hidden="1">
      <c r="A33" s="79"/>
      <c r="B33" s="119"/>
      <c r="C33" s="6"/>
      <c r="D33" s="6"/>
      <c r="E33" s="6"/>
      <c r="F33" s="6"/>
      <c r="G33" s="46"/>
      <c r="H33" s="52"/>
      <c r="I33" s="105"/>
      <c r="J33" s="106"/>
      <c r="K33" s="106"/>
      <c r="L33" s="107"/>
      <c r="M33" s="108"/>
      <c r="N33" s="108"/>
      <c r="O33" s="108"/>
      <c r="P33" s="107"/>
      <c r="Q33" s="164"/>
      <c r="R33" s="165"/>
      <c r="S33" s="165"/>
      <c r="T33" s="165"/>
      <c r="U33" s="165"/>
      <c r="V33" s="165"/>
      <c r="W33" s="165"/>
      <c r="X33" s="166"/>
      <c r="Y33" s="77">
        <f t="shared" si="4"/>
      </c>
      <c r="Z33" s="131">
        <f t="shared" si="4"/>
      </c>
      <c r="AA33" s="20">
        <f t="shared" si="5"/>
      </c>
      <c r="AB33" s="61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 t="shared" si="7"/>
      </c>
      <c r="AH33" s="7">
        <f t="shared" si="8"/>
      </c>
      <c r="AI33" s="7"/>
      <c r="AJ33" s="7">
        <f t="shared" si="2"/>
      </c>
      <c r="AK33" s="27">
        <f t="shared" si="3"/>
      </c>
    </row>
    <row r="34" spans="1:37" ht="30" customHeight="1" hidden="1">
      <c r="A34" s="79"/>
      <c r="B34" s="119"/>
      <c r="C34" s="6"/>
      <c r="D34" s="6"/>
      <c r="E34" s="6"/>
      <c r="F34" s="6"/>
      <c r="G34" s="46"/>
      <c r="H34" s="52"/>
      <c r="I34" s="105"/>
      <c r="J34" s="106"/>
      <c r="K34" s="106"/>
      <c r="L34" s="107"/>
      <c r="M34" s="108"/>
      <c r="N34" s="108"/>
      <c r="O34" s="108"/>
      <c r="P34" s="107"/>
      <c r="Q34" s="164"/>
      <c r="R34" s="165"/>
      <c r="S34" s="165"/>
      <c r="T34" s="165"/>
      <c r="U34" s="165"/>
      <c r="V34" s="165"/>
      <c r="W34" s="165"/>
      <c r="X34" s="166"/>
      <c r="Y34" s="77">
        <f t="shared" si="4"/>
      </c>
      <c r="Z34" s="131">
        <f t="shared" si="4"/>
      </c>
      <c r="AA34" s="20">
        <f t="shared" si="5"/>
      </c>
      <c r="AB34" s="61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 t="shared" si="7"/>
      </c>
      <c r="AH34" s="7">
        <f t="shared" si="8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79"/>
      <c r="B35" s="119"/>
      <c r="C35" s="6"/>
      <c r="D35" s="6"/>
      <c r="E35" s="6"/>
      <c r="F35" s="6"/>
      <c r="G35" s="46"/>
      <c r="H35" s="52"/>
      <c r="I35" s="109"/>
      <c r="J35" s="110"/>
      <c r="K35" s="110"/>
      <c r="L35" s="111"/>
      <c r="M35" s="112"/>
      <c r="N35" s="112"/>
      <c r="O35" s="112"/>
      <c r="P35" s="111"/>
      <c r="Q35" s="170"/>
      <c r="R35" s="171"/>
      <c r="S35" s="171"/>
      <c r="T35" s="171"/>
      <c r="U35" s="171"/>
      <c r="V35" s="171"/>
      <c r="W35" s="171"/>
      <c r="X35" s="172"/>
      <c r="Y35" s="77">
        <f t="shared" si="4"/>
      </c>
      <c r="Z35" s="131">
        <f t="shared" si="4"/>
      </c>
      <c r="AA35" s="20">
        <f t="shared" si="5"/>
      </c>
      <c r="AB35" s="61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 t="shared" si="7"/>
      </c>
      <c r="AH35" s="7">
        <f t="shared" si="8"/>
      </c>
      <c r="AI35" s="29"/>
      <c r="AJ35" s="63">
        <f t="shared" si="2"/>
      </c>
      <c r="AK35" s="64">
        <f t="shared" si="3"/>
      </c>
    </row>
    <row r="36" spans="29:38" ht="24.75" customHeight="1" hidden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hidden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3.5" hidden="1">
      <c r="A38" s="16" t="s">
        <v>60</v>
      </c>
      <c r="C38" s="16" t="s">
        <v>21</v>
      </c>
      <c r="D38" s="16" t="s">
        <v>23</v>
      </c>
      <c r="E38" s="62" t="s">
        <v>77</v>
      </c>
      <c r="F38" s="62" t="s">
        <v>77</v>
      </c>
      <c r="H38" s="229" t="s">
        <v>102</v>
      </c>
      <c r="I38" s="230"/>
      <c r="J38" s="36" t="s">
        <v>84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3.5" hidden="1">
      <c r="A39" s="18" t="s">
        <v>61</v>
      </c>
      <c r="C39" s="47" t="s">
        <v>152</v>
      </c>
      <c r="D39" s="58" t="s">
        <v>158</v>
      </c>
      <c r="E39" s="47">
        <v>10000000</v>
      </c>
      <c r="F39" s="47">
        <v>7</v>
      </c>
      <c r="H39" s="19">
        <v>1</v>
      </c>
      <c r="I39" s="9" t="s">
        <v>103</v>
      </c>
      <c r="J39" s="59">
        <v>1</v>
      </c>
      <c r="K39" s="97"/>
      <c r="L39" s="15"/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3.5" hidden="1">
      <c r="A40" s="14"/>
      <c r="C40" s="15"/>
      <c r="D40" s="15"/>
      <c r="H40" s="19">
        <v>2</v>
      </c>
      <c r="I40" s="9" t="s">
        <v>104</v>
      </c>
      <c r="J40" s="59">
        <v>2</v>
      </c>
      <c r="K40" s="97"/>
      <c r="L40" s="15"/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3.5" hidden="1">
      <c r="A41" s="16" t="s">
        <v>62</v>
      </c>
      <c r="C41" s="15"/>
      <c r="D41" s="15"/>
      <c r="H41" s="19">
        <v>3</v>
      </c>
      <c r="I41" s="9" t="s">
        <v>105</v>
      </c>
      <c r="J41" s="59">
        <v>3</v>
      </c>
      <c r="K41" s="97"/>
      <c r="L41" s="15"/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3.5" hidden="1">
      <c r="A42" s="49">
        <v>15</v>
      </c>
      <c r="C42" s="15"/>
      <c r="D42" s="15"/>
      <c r="H42" s="19">
        <v>4</v>
      </c>
      <c r="I42" s="9" t="s">
        <v>106</v>
      </c>
      <c r="J42" s="59">
        <v>4</v>
      </c>
      <c r="K42" s="97"/>
      <c r="L42" s="15"/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3.5" hidden="1">
      <c r="A43" s="50">
        <v>16</v>
      </c>
      <c r="C43" s="147" t="s">
        <v>156</v>
      </c>
      <c r="D43" s="15"/>
      <c r="E43" s="150" t="s">
        <v>159</v>
      </c>
      <c r="H43" s="19">
        <v>5</v>
      </c>
      <c r="I43" s="9" t="s">
        <v>107</v>
      </c>
      <c r="J43" s="59">
        <v>5</v>
      </c>
      <c r="K43" s="97"/>
      <c r="L43" s="15"/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3.5" hidden="1">
      <c r="A44" s="14"/>
      <c r="C44" s="149">
        <v>0</v>
      </c>
      <c r="D44" s="15"/>
      <c r="E44" s="150">
        <v>1</v>
      </c>
      <c r="H44" s="19">
        <v>6</v>
      </c>
      <c r="I44" s="9" t="s">
        <v>108</v>
      </c>
      <c r="J44" s="59">
        <v>6</v>
      </c>
      <c r="K44" s="97"/>
      <c r="L44" s="15"/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3.5" hidden="1">
      <c r="A45" s="51" t="s">
        <v>54</v>
      </c>
      <c r="C45" s="148">
        <v>1</v>
      </c>
      <c r="E45" s="150">
        <v>2</v>
      </c>
      <c r="H45" s="19">
        <v>7</v>
      </c>
      <c r="I45" s="9" t="s">
        <v>109</v>
      </c>
      <c r="J45" s="59">
        <v>7</v>
      </c>
      <c r="K45" s="97"/>
      <c r="L45" s="15"/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3.5" hidden="1">
      <c r="A46" s="17">
        <v>1</v>
      </c>
      <c r="E46" s="150">
        <v>3</v>
      </c>
      <c r="H46" s="19">
        <v>8</v>
      </c>
      <c r="I46" s="9" t="s">
        <v>110</v>
      </c>
      <c r="J46" s="59">
        <v>8</v>
      </c>
      <c r="K46" s="97"/>
      <c r="L46" s="15"/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3.5" hidden="1">
      <c r="A47" s="17">
        <v>2</v>
      </c>
      <c r="E47" s="150">
        <v>4</v>
      </c>
      <c r="H47" s="19">
        <v>9</v>
      </c>
      <c r="I47" s="9" t="s">
        <v>111</v>
      </c>
      <c r="J47" s="59">
        <v>9</v>
      </c>
      <c r="K47" s="97"/>
      <c r="L47" s="15"/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3.5" hidden="1">
      <c r="A48" s="17">
        <v>3</v>
      </c>
      <c r="E48" s="150" t="s">
        <v>160</v>
      </c>
      <c r="H48" s="19">
        <v>10</v>
      </c>
      <c r="I48" s="9" t="s">
        <v>112</v>
      </c>
      <c r="J48" s="59">
        <v>10</v>
      </c>
      <c r="K48" s="97"/>
      <c r="L48" s="15"/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3.5" hidden="1">
      <c r="A49" s="17">
        <v>4</v>
      </c>
      <c r="E49" s="150" t="s">
        <v>161</v>
      </c>
      <c r="H49" s="19">
        <v>11</v>
      </c>
      <c r="I49" s="9" t="s">
        <v>113</v>
      </c>
      <c r="J49" s="59">
        <v>11</v>
      </c>
      <c r="K49" s="97"/>
      <c r="L49" s="15"/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3.5" hidden="1">
      <c r="A50" s="17">
        <v>5</v>
      </c>
      <c r="E50" s="150" t="s">
        <v>162</v>
      </c>
      <c r="H50" s="19">
        <v>12</v>
      </c>
      <c r="I50" s="9" t="s">
        <v>114</v>
      </c>
      <c r="J50" s="59">
        <v>12</v>
      </c>
      <c r="K50" s="97"/>
      <c r="L50" s="15"/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3.5" hidden="1">
      <c r="A51" s="17">
        <v>6</v>
      </c>
      <c r="E51" s="150" t="s">
        <v>163</v>
      </c>
      <c r="H51" s="19">
        <v>13</v>
      </c>
      <c r="I51" s="9" t="s">
        <v>147</v>
      </c>
      <c r="J51" s="59">
        <v>13</v>
      </c>
      <c r="K51" s="97"/>
      <c r="L51" s="15"/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3.5" hidden="1">
      <c r="A52" s="17">
        <v>7</v>
      </c>
      <c r="H52" s="19">
        <v>14</v>
      </c>
      <c r="I52" s="9" t="s">
        <v>115</v>
      </c>
      <c r="J52" s="59">
        <v>14</v>
      </c>
      <c r="K52" s="97"/>
      <c r="L52" s="15"/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3.5" hidden="1">
      <c r="A53" s="17">
        <v>8</v>
      </c>
      <c r="H53" s="19">
        <v>15</v>
      </c>
      <c r="I53" s="9" t="s">
        <v>116</v>
      </c>
      <c r="J53" s="59">
        <v>16</v>
      </c>
      <c r="K53" s="97"/>
      <c r="L53" s="15"/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3.5" hidden="1">
      <c r="A54" s="17">
        <v>9</v>
      </c>
      <c r="H54" s="19">
        <v>16</v>
      </c>
      <c r="I54" s="9" t="s">
        <v>117</v>
      </c>
      <c r="J54" s="59">
        <v>18</v>
      </c>
      <c r="K54" s="97"/>
      <c r="L54" s="15"/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3.5" hidden="1">
      <c r="A55" s="17">
        <v>10</v>
      </c>
      <c r="H55" s="19">
        <v>17</v>
      </c>
      <c r="I55" s="9" t="s">
        <v>118</v>
      </c>
      <c r="J55" s="59">
        <v>19</v>
      </c>
      <c r="K55" s="97"/>
      <c r="L55" s="15"/>
      <c r="M55" s="15"/>
    </row>
    <row r="56" spans="1:13" ht="13.5" hidden="1">
      <c r="A56" s="17">
        <v>11</v>
      </c>
      <c r="H56" s="19">
        <v>18</v>
      </c>
      <c r="I56" s="9" t="s">
        <v>119</v>
      </c>
      <c r="J56" s="59">
        <v>20</v>
      </c>
      <c r="K56" s="97"/>
      <c r="L56" s="15"/>
      <c r="M56" s="15"/>
    </row>
    <row r="57" spans="1:13" ht="13.5" hidden="1">
      <c r="A57" s="18">
        <v>12</v>
      </c>
      <c r="H57" s="19">
        <v>19</v>
      </c>
      <c r="I57" s="9" t="s">
        <v>120</v>
      </c>
      <c r="J57" s="59">
        <v>15</v>
      </c>
      <c r="K57" s="97"/>
      <c r="L57" s="15"/>
      <c r="M57" s="15"/>
    </row>
    <row r="58" spans="1:13" ht="13.5" hidden="1">
      <c r="A58" s="14"/>
      <c r="H58" s="19">
        <v>20</v>
      </c>
      <c r="I58" s="9" t="s">
        <v>121</v>
      </c>
      <c r="J58" s="59">
        <v>17</v>
      </c>
      <c r="K58" s="97"/>
      <c r="L58" s="15"/>
      <c r="M58" s="15"/>
    </row>
    <row r="59" spans="1:13" ht="13.5" hidden="1">
      <c r="A59" s="51" t="s">
        <v>55</v>
      </c>
      <c r="H59" s="19">
        <v>21</v>
      </c>
      <c r="I59" s="9" t="s">
        <v>122</v>
      </c>
      <c r="J59" s="59">
        <v>24</v>
      </c>
      <c r="K59" s="97"/>
      <c r="L59" s="15"/>
      <c r="M59" s="15"/>
    </row>
    <row r="60" spans="1:13" ht="13.5" hidden="1">
      <c r="A60" s="17">
        <v>1</v>
      </c>
      <c r="H60" s="19">
        <v>22</v>
      </c>
      <c r="I60" s="9" t="s">
        <v>123</v>
      </c>
      <c r="J60" s="59">
        <v>21</v>
      </c>
      <c r="K60" s="97"/>
      <c r="L60" s="15"/>
      <c r="M60" s="15"/>
    </row>
    <row r="61" spans="1:13" ht="13.5" hidden="1">
      <c r="A61" s="17">
        <v>2</v>
      </c>
      <c r="H61" s="19">
        <v>23</v>
      </c>
      <c r="I61" s="9" t="s">
        <v>124</v>
      </c>
      <c r="J61" s="59">
        <v>22</v>
      </c>
      <c r="K61" s="97"/>
      <c r="L61" s="15"/>
      <c r="M61" s="15"/>
    </row>
    <row r="62" spans="1:13" ht="13.5" hidden="1">
      <c r="A62" s="17">
        <v>3</v>
      </c>
      <c r="H62" s="19">
        <v>24</v>
      </c>
      <c r="I62" s="9" t="s">
        <v>125</v>
      </c>
      <c r="J62" s="59">
        <v>23</v>
      </c>
      <c r="K62" s="97"/>
      <c r="L62" s="15"/>
      <c r="M62" s="15"/>
    </row>
    <row r="63" spans="1:13" ht="13.5" hidden="1">
      <c r="A63" s="17">
        <v>4</v>
      </c>
      <c r="H63" s="19">
        <v>25</v>
      </c>
      <c r="I63" s="9" t="s">
        <v>126</v>
      </c>
      <c r="J63" s="59">
        <v>25</v>
      </c>
      <c r="K63" s="97"/>
      <c r="L63" s="15"/>
      <c r="M63" s="15"/>
    </row>
    <row r="64" spans="1:13" ht="13.5" hidden="1">
      <c r="A64" s="17">
        <v>5</v>
      </c>
      <c r="H64" s="19">
        <v>26</v>
      </c>
      <c r="I64" s="9" t="s">
        <v>148</v>
      </c>
      <c r="J64" s="59">
        <v>26</v>
      </c>
      <c r="K64" s="97"/>
      <c r="L64" s="15"/>
      <c r="M64" s="15"/>
    </row>
    <row r="65" spans="1:13" ht="13.5" hidden="1">
      <c r="A65" s="17">
        <v>6</v>
      </c>
      <c r="H65" s="19">
        <v>27</v>
      </c>
      <c r="I65" s="9" t="s">
        <v>149</v>
      </c>
      <c r="J65" s="59">
        <v>27</v>
      </c>
      <c r="K65" s="97"/>
      <c r="L65" s="15"/>
      <c r="M65" s="15"/>
    </row>
    <row r="66" spans="1:13" ht="13.5" hidden="1">
      <c r="A66" s="17">
        <v>7</v>
      </c>
      <c r="H66" s="19">
        <v>28</v>
      </c>
      <c r="I66" s="9" t="s">
        <v>127</v>
      </c>
      <c r="J66" s="59">
        <v>28</v>
      </c>
      <c r="K66" s="97"/>
      <c r="L66" s="15"/>
      <c r="M66" s="15"/>
    </row>
    <row r="67" spans="1:13" ht="13.5" hidden="1">
      <c r="A67" s="17">
        <v>8</v>
      </c>
      <c r="H67" s="19">
        <v>29</v>
      </c>
      <c r="I67" s="9" t="s">
        <v>128</v>
      </c>
      <c r="J67" s="59">
        <v>29</v>
      </c>
      <c r="K67" s="97"/>
      <c r="L67" s="15"/>
      <c r="M67" s="15"/>
    </row>
    <row r="68" spans="1:13" ht="13.5" hidden="1">
      <c r="A68" s="17">
        <v>9</v>
      </c>
      <c r="H68" s="19">
        <v>30</v>
      </c>
      <c r="I68" s="9" t="s">
        <v>129</v>
      </c>
      <c r="J68" s="59">
        <v>30</v>
      </c>
      <c r="K68" s="97"/>
      <c r="L68" s="15"/>
      <c r="M68" s="15"/>
    </row>
    <row r="69" spans="1:13" ht="13.5" hidden="1">
      <c r="A69" s="17">
        <v>10</v>
      </c>
      <c r="H69" s="19">
        <v>31</v>
      </c>
      <c r="I69" s="9" t="s">
        <v>130</v>
      </c>
      <c r="J69" s="59">
        <v>31</v>
      </c>
      <c r="K69" s="97"/>
      <c r="L69" s="15"/>
      <c r="M69" s="15"/>
    </row>
    <row r="70" spans="1:13" ht="13.5" hidden="1">
      <c r="A70" s="17">
        <v>11</v>
      </c>
      <c r="H70" s="19">
        <v>32</v>
      </c>
      <c r="I70" s="9" t="s">
        <v>131</v>
      </c>
      <c r="J70" s="59">
        <v>32</v>
      </c>
      <c r="K70" s="97"/>
      <c r="L70" s="15"/>
      <c r="M70" s="15"/>
    </row>
    <row r="71" spans="1:13" ht="13.5" hidden="1">
      <c r="A71" s="17">
        <v>12</v>
      </c>
      <c r="H71" s="19">
        <v>33</v>
      </c>
      <c r="I71" s="9" t="s">
        <v>132</v>
      </c>
      <c r="J71" s="59">
        <v>33</v>
      </c>
      <c r="K71" s="97"/>
      <c r="L71" s="15"/>
      <c r="M71" s="15"/>
    </row>
    <row r="72" spans="1:13" ht="13.5" hidden="1">
      <c r="A72" s="17">
        <v>13</v>
      </c>
      <c r="H72" s="19">
        <v>34</v>
      </c>
      <c r="I72" s="9" t="s">
        <v>133</v>
      </c>
      <c r="J72" s="59">
        <v>34</v>
      </c>
      <c r="K72" s="97"/>
      <c r="L72" s="15"/>
      <c r="M72" s="15"/>
    </row>
    <row r="73" spans="1:13" ht="13.5" hidden="1">
      <c r="A73" s="17">
        <v>14</v>
      </c>
      <c r="H73" s="19">
        <v>35</v>
      </c>
      <c r="I73" s="9" t="s">
        <v>134</v>
      </c>
      <c r="J73" s="59">
        <v>35</v>
      </c>
      <c r="K73" s="97"/>
      <c r="L73" s="15"/>
      <c r="M73" s="15"/>
    </row>
    <row r="74" spans="1:13" ht="13.5" hidden="1">
      <c r="A74" s="17">
        <v>15</v>
      </c>
      <c r="H74" s="19">
        <v>36</v>
      </c>
      <c r="I74" s="9" t="s">
        <v>135</v>
      </c>
      <c r="J74" s="59">
        <v>36</v>
      </c>
      <c r="K74" s="97"/>
      <c r="L74" s="15"/>
      <c r="M74" s="15"/>
    </row>
    <row r="75" spans="1:13" ht="13.5" hidden="1">
      <c r="A75" s="17">
        <v>16</v>
      </c>
      <c r="H75" s="19">
        <v>37</v>
      </c>
      <c r="I75" s="9" t="s">
        <v>136</v>
      </c>
      <c r="J75" s="59">
        <v>37</v>
      </c>
      <c r="K75" s="97"/>
      <c r="L75" s="15"/>
      <c r="M75" s="15"/>
    </row>
    <row r="76" spans="1:13" ht="13.5" hidden="1">
      <c r="A76" s="17">
        <v>17</v>
      </c>
      <c r="H76" s="19">
        <v>38</v>
      </c>
      <c r="I76" s="9" t="s">
        <v>137</v>
      </c>
      <c r="J76" s="59">
        <v>38</v>
      </c>
      <c r="K76" s="97"/>
      <c r="L76" s="15"/>
      <c r="M76" s="15"/>
    </row>
    <row r="77" spans="1:13" ht="13.5" hidden="1">
      <c r="A77" s="17">
        <v>18</v>
      </c>
      <c r="H77" s="19">
        <v>39</v>
      </c>
      <c r="I77" s="9" t="s">
        <v>138</v>
      </c>
      <c r="J77" s="59">
        <v>39</v>
      </c>
      <c r="K77" s="97"/>
      <c r="L77" s="15"/>
      <c r="M77" s="15"/>
    </row>
    <row r="78" spans="1:13" ht="13.5" hidden="1">
      <c r="A78" s="17">
        <v>19</v>
      </c>
      <c r="H78" s="19">
        <v>40</v>
      </c>
      <c r="I78" s="9" t="s">
        <v>139</v>
      </c>
      <c r="J78" s="59">
        <v>40</v>
      </c>
      <c r="K78" s="97"/>
      <c r="L78" s="15"/>
      <c r="M78" s="15"/>
    </row>
    <row r="79" spans="1:13" ht="13.5" hidden="1">
      <c r="A79" s="17">
        <v>20</v>
      </c>
      <c r="H79" s="19">
        <v>41</v>
      </c>
      <c r="I79" s="9" t="s">
        <v>140</v>
      </c>
      <c r="J79" s="59">
        <v>41</v>
      </c>
      <c r="K79" s="97"/>
      <c r="L79" s="15"/>
      <c r="M79" s="15"/>
    </row>
    <row r="80" spans="1:13" ht="13.5" hidden="1">
      <c r="A80" s="17">
        <v>21</v>
      </c>
      <c r="H80" s="19">
        <v>42</v>
      </c>
      <c r="I80" s="9" t="s">
        <v>141</v>
      </c>
      <c r="J80" s="59">
        <v>42</v>
      </c>
      <c r="K80" s="97"/>
      <c r="L80" s="15"/>
      <c r="M80" s="15"/>
    </row>
    <row r="81" spans="1:13" ht="13.5" hidden="1">
      <c r="A81" s="17">
        <v>22</v>
      </c>
      <c r="H81" s="19">
        <v>43</v>
      </c>
      <c r="I81" s="9" t="s">
        <v>142</v>
      </c>
      <c r="J81" s="59">
        <v>43</v>
      </c>
      <c r="K81" s="97"/>
      <c r="L81" s="15"/>
      <c r="M81" s="15"/>
    </row>
    <row r="82" spans="1:13" ht="13.5" hidden="1">
      <c r="A82" s="17">
        <v>23</v>
      </c>
      <c r="H82" s="19">
        <v>44</v>
      </c>
      <c r="I82" s="9" t="s">
        <v>143</v>
      </c>
      <c r="J82" s="59">
        <v>44</v>
      </c>
      <c r="K82" s="97"/>
      <c r="L82" s="15"/>
      <c r="M82" s="15"/>
    </row>
    <row r="83" spans="1:13" ht="13.5" hidden="1">
      <c r="A83" s="17">
        <v>24</v>
      </c>
      <c r="H83" s="19">
        <v>45</v>
      </c>
      <c r="I83" s="9" t="s">
        <v>144</v>
      </c>
      <c r="J83" s="59">
        <v>45</v>
      </c>
      <c r="K83" s="97"/>
      <c r="L83" s="15"/>
      <c r="M83" s="15"/>
    </row>
    <row r="84" spans="1:13" ht="13.5" hidden="1">
      <c r="A84" s="17">
        <v>25</v>
      </c>
      <c r="H84" s="19">
        <v>46</v>
      </c>
      <c r="I84" s="9" t="s">
        <v>145</v>
      </c>
      <c r="J84" s="59">
        <v>46</v>
      </c>
      <c r="K84" s="97"/>
      <c r="L84" s="15"/>
      <c r="M84" s="15"/>
    </row>
    <row r="85" spans="1:13" ht="13.5" hidden="1">
      <c r="A85" s="17">
        <v>26</v>
      </c>
      <c r="H85" s="129">
        <v>47</v>
      </c>
      <c r="I85" s="130" t="s">
        <v>146</v>
      </c>
      <c r="J85" s="60">
        <v>47</v>
      </c>
      <c r="K85" s="97"/>
      <c r="L85" s="15"/>
      <c r="M85" s="15"/>
    </row>
    <row r="86" spans="1:13" ht="13.5" hidden="1">
      <c r="A86" s="17">
        <v>27</v>
      </c>
      <c r="H86" s="96"/>
      <c r="I86" s="15"/>
      <c r="J86" s="97"/>
      <c r="K86" s="97"/>
      <c r="L86" s="15"/>
      <c r="M86" s="15"/>
    </row>
    <row r="87" spans="1:13" ht="13.5" hidden="1">
      <c r="A87" s="17">
        <v>28</v>
      </c>
      <c r="H87" s="96"/>
      <c r="I87" s="15"/>
      <c r="J87" s="97"/>
      <c r="K87" s="97"/>
      <c r="L87" s="15"/>
      <c r="M87" s="15"/>
    </row>
    <row r="88" spans="1:13" ht="13.5" hidden="1">
      <c r="A88" s="17">
        <v>29</v>
      </c>
      <c r="H88" s="96"/>
      <c r="I88" s="15"/>
      <c r="J88" s="97"/>
      <c r="K88" s="97"/>
      <c r="L88" s="15"/>
      <c r="M88" s="15"/>
    </row>
    <row r="89" spans="1:13" ht="13.5" hidden="1">
      <c r="A89" s="17">
        <v>30</v>
      </c>
      <c r="H89" s="96"/>
      <c r="I89" s="15"/>
      <c r="J89" s="97"/>
      <c r="K89" s="97"/>
      <c r="L89" s="15"/>
      <c r="M89" s="15"/>
    </row>
    <row r="90" spans="1:13" ht="13.5" hidden="1">
      <c r="A90" s="18">
        <v>31</v>
      </c>
      <c r="H90" s="96"/>
      <c r="I90" s="15"/>
      <c r="J90" s="97"/>
      <c r="K90" s="97"/>
      <c r="L90" s="15"/>
      <c r="M90" s="15"/>
    </row>
    <row r="91" spans="1:13" ht="13.5">
      <c r="A91" s="15"/>
      <c r="H91" s="96"/>
      <c r="I91" s="15"/>
      <c r="J91" s="97"/>
      <c r="K91" s="97"/>
      <c r="L91" s="15"/>
      <c r="M91" s="15"/>
    </row>
    <row r="92" spans="1:13" ht="13.5">
      <c r="A92" s="15"/>
      <c r="H92" s="96"/>
      <c r="I92" s="15"/>
      <c r="J92" s="97"/>
      <c r="K92" s="97"/>
      <c r="L92" s="15"/>
      <c r="M92" s="15"/>
    </row>
    <row r="93" spans="1:13" ht="13.5">
      <c r="A93" s="15"/>
      <c r="H93" s="96"/>
      <c r="I93" s="15"/>
      <c r="J93" s="97"/>
      <c r="K93" s="97"/>
      <c r="L93" s="15"/>
      <c r="M93" s="15"/>
    </row>
    <row r="94" spans="1:13" ht="13.5">
      <c r="A94" s="15"/>
      <c r="H94" s="96"/>
      <c r="I94" s="15"/>
      <c r="J94" s="97"/>
      <c r="K94" s="97"/>
      <c r="L94" s="15"/>
      <c r="M94" s="15"/>
    </row>
    <row r="95" spans="1:13" ht="13.5">
      <c r="A95" s="15"/>
      <c r="H95" s="96"/>
      <c r="I95" s="15"/>
      <c r="J95" s="97"/>
      <c r="K95" s="97"/>
      <c r="L95" s="15"/>
      <c r="M95" s="15"/>
    </row>
    <row r="96" spans="1:13" ht="13.5">
      <c r="A96" s="15"/>
      <c r="H96" s="96"/>
      <c r="I96" s="15"/>
      <c r="J96" s="97"/>
      <c r="K96" s="97"/>
      <c r="L96" s="15"/>
      <c r="M96" s="15"/>
    </row>
    <row r="97" spans="1:13" ht="13.5">
      <c r="A97" s="15"/>
      <c r="H97" s="96"/>
      <c r="I97" s="15"/>
      <c r="J97" s="97"/>
      <c r="K97" s="97"/>
      <c r="L97" s="15"/>
      <c r="M97" s="15"/>
    </row>
    <row r="98" spans="1:13" ht="13.5">
      <c r="A98" s="15"/>
      <c r="H98" s="96"/>
      <c r="I98" s="15"/>
      <c r="J98" s="97"/>
      <c r="K98" s="97"/>
      <c r="L98" s="15"/>
      <c r="M98" s="15"/>
    </row>
    <row r="99" spans="1:13" ht="13.5">
      <c r="A99" s="15"/>
      <c r="H99" s="96"/>
      <c r="I99" s="15"/>
      <c r="J99" s="97"/>
      <c r="K99" s="97"/>
      <c r="L99" s="15"/>
      <c r="M99" s="15"/>
    </row>
    <row r="100" spans="1:13" ht="13.5">
      <c r="A100" s="15"/>
      <c r="H100" s="96"/>
      <c r="I100" s="15"/>
      <c r="J100" s="97"/>
      <c r="K100" s="97"/>
      <c r="L100" s="15"/>
      <c r="M100" s="15"/>
    </row>
    <row r="101" spans="1:13" ht="13.5">
      <c r="A101" s="15"/>
      <c r="H101" s="96"/>
      <c r="I101" s="15"/>
      <c r="J101" s="97"/>
      <c r="K101" s="97"/>
      <c r="L101" s="15"/>
      <c r="M101" s="15"/>
    </row>
    <row r="102" spans="1:13" ht="13.5">
      <c r="A102" s="15"/>
      <c r="H102" s="96"/>
      <c r="I102" s="15"/>
      <c r="J102" s="97"/>
      <c r="K102" s="97"/>
      <c r="L102" s="15"/>
      <c r="M102" s="15"/>
    </row>
    <row r="103" spans="1:13" ht="13.5">
      <c r="A103" s="15"/>
      <c r="H103" s="96"/>
      <c r="I103" s="15"/>
      <c r="J103" s="97"/>
      <c r="K103" s="97"/>
      <c r="L103" s="15"/>
      <c r="M103" s="15"/>
    </row>
    <row r="104" spans="1:13" ht="13.5">
      <c r="A104" s="15"/>
      <c r="H104" s="96"/>
      <c r="I104" s="15"/>
      <c r="J104" s="97"/>
      <c r="K104" s="97"/>
      <c r="L104" s="15"/>
      <c r="M104" s="15"/>
    </row>
    <row r="105" spans="1:13" ht="13.5">
      <c r="A105" s="15"/>
      <c r="H105" s="96"/>
      <c r="I105" s="15"/>
      <c r="J105" s="97"/>
      <c r="K105" s="97"/>
      <c r="L105" s="15"/>
      <c r="M105" s="15"/>
    </row>
    <row r="106" spans="1:13" ht="13.5">
      <c r="A106" s="15"/>
      <c r="H106" s="96"/>
      <c r="I106" s="15"/>
      <c r="J106" s="97"/>
      <c r="K106" s="97"/>
      <c r="L106" s="15"/>
      <c r="M106" s="15"/>
    </row>
    <row r="107" spans="1:13" ht="13.5">
      <c r="A107" s="15"/>
      <c r="H107" s="96"/>
      <c r="I107" s="15"/>
      <c r="J107" s="97"/>
      <c r="K107" s="97"/>
      <c r="L107" s="15"/>
      <c r="M107" s="15"/>
    </row>
    <row r="108" spans="1:13" ht="13.5">
      <c r="A108" s="15"/>
      <c r="H108" s="96"/>
      <c r="I108" s="15"/>
      <c r="J108" s="97"/>
      <c r="K108" s="97"/>
      <c r="L108" s="15"/>
      <c r="M108" s="15"/>
    </row>
    <row r="109" spans="1:13" ht="13.5">
      <c r="A109" s="15"/>
      <c r="H109" s="96"/>
      <c r="I109" s="15"/>
      <c r="J109" s="97"/>
      <c r="K109" s="97"/>
      <c r="L109" s="15"/>
      <c r="M109" s="15"/>
    </row>
    <row r="110" spans="1:13" ht="13.5">
      <c r="A110" s="15"/>
      <c r="H110" s="96"/>
      <c r="I110" s="15"/>
      <c r="J110" s="97"/>
      <c r="K110" s="97"/>
      <c r="L110" s="15"/>
      <c r="M110" s="15"/>
    </row>
    <row r="111" spans="1:13" ht="13.5">
      <c r="A111" s="15"/>
      <c r="H111" s="96"/>
      <c r="I111" s="15"/>
      <c r="J111" s="97"/>
      <c r="K111" s="97"/>
      <c r="L111" s="15"/>
      <c r="M111" s="15"/>
    </row>
    <row r="112" spans="1:13" ht="13.5">
      <c r="A112" s="15"/>
      <c r="H112" s="96"/>
      <c r="I112" s="15"/>
      <c r="J112" s="97"/>
      <c r="K112" s="97"/>
      <c r="L112" s="15"/>
      <c r="M112" s="15"/>
    </row>
    <row r="113" spans="1:13" ht="13.5">
      <c r="A113" s="15"/>
      <c r="H113" s="96"/>
      <c r="I113" s="15"/>
      <c r="J113" s="97"/>
      <c r="K113" s="97"/>
      <c r="L113" s="15"/>
      <c r="M113" s="15"/>
    </row>
    <row r="114" spans="1:13" ht="13.5">
      <c r="A114" s="15"/>
      <c r="H114" s="96"/>
      <c r="I114" s="15"/>
      <c r="J114" s="97"/>
      <c r="K114" s="97"/>
      <c r="L114" s="15"/>
      <c r="M114" s="15"/>
    </row>
    <row r="115" spans="1:13" ht="13.5">
      <c r="A115" s="15"/>
      <c r="H115" s="96"/>
      <c r="I115" s="15"/>
      <c r="J115" s="97"/>
      <c r="K115" s="97"/>
      <c r="L115" s="15"/>
      <c r="M115" s="15"/>
    </row>
    <row r="116" spans="1:13" ht="13.5">
      <c r="A116" s="15"/>
      <c r="H116" s="96"/>
      <c r="I116" s="15"/>
      <c r="J116" s="97"/>
      <c r="K116" s="97"/>
      <c r="L116" s="15"/>
      <c r="M116" s="15"/>
    </row>
    <row r="117" spans="1:13" ht="13.5">
      <c r="A117" s="15"/>
      <c r="H117" s="96"/>
      <c r="I117" s="15"/>
      <c r="J117" s="97"/>
      <c r="K117" s="97"/>
      <c r="L117" s="15"/>
      <c r="M117" s="15"/>
    </row>
    <row r="118" spans="1:13" ht="13.5">
      <c r="A118" s="15"/>
      <c r="H118" s="96"/>
      <c r="I118" s="15"/>
      <c r="J118" s="97"/>
      <c r="K118" s="97"/>
      <c r="L118" s="15"/>
      <c r="M118" s="15"/>
    </row>
    <row r="119" spans="1:13" ht="13.5">
      <c r="A119" s="15"/>
      <c r="H119" s="96"/>
      <c r="I119" s="15"/>
      <c r="J119" s="97"/>
      <c r="K119" s="97"/>
      <c r="L119" s="15"/>
      <c r="M119" s="15"/>
    </row>
    <row r="120" spans="1:13" ht="13.5">
      <c r="A120" s="15"/>
      <c r="H120" s="96"/>
      <c r="I120" s="15"/>
      <c r="J120" s="97"/>
      <c r="K120" s="97"/>
      <c r="L120" s="15"/>
      <c r="M120" s="15"/>
    </row>
    <row r="121" spans="1:13" ht="13.5">
      <c r="A121" s="15"/>
      <c r="H121" s="96"/>
      <c r="I121" s="15"/>
      <c r="J121" s="97"/>
      <c r="K121" s="97"/>
      <c r="L121" s="15"/>
      <c r="M121" s="15"/>
    </row>
    <row r="122" spans="1:13" ht="13.5">
      <c r="A122" s="15"/>
      <c r="H122" s="96"/>
      <c r="I122" s="15"/>
      <c r="J122" s="97"/>
      <c r="K122" s="97"/>
      <c r="L122" s="15"/>
      <c r="M122" s="15"/>
    </row>
    <row r="123" spans="1:13" ht="13.5">
      <c r="A123" s="15"/>
      <c r="H123" s="96"/>
      <c r="I123" s="15"/>
      <c r="J123" s="97"/>
      <c r="K123" s="97"/>
      <c r="L123" s="15"/>
      <c r="M123" s="15"/>
    </row>
    <row r="124" spans="1:13" ht="13.5">
      <c r="A124" s="15"/>
      <c r="H124" s="96"/>
      <c r="I124" s="15"/>
      <c r="J124" s="97"/>
      <c r="K124" s="97"/>
      <c r="L124" s="15"/>
      <c r="M124" s="15"/>
    </row>
    <row r="125" spans="1:13" ht="13.5">
      <c r="A125" s="15"/>
      <c r="H125" s="96"/>
      <c r="I125" s="15"/>
      <c r="J125" s="97"/>
      <c r="K125" s="97"/>
      <c r="L125" s="15"/>
      <c r="M125" s="15"/>
    </row>
    <row r="126" spans="1:13" ht="13.5">
      <c r="A126" s="15"/>
      <c r="H126" s="96"/>
      <c r="I126" s="15"/>
      <c r="J126" s="97"/>
      <c r="K126" s="97"/>
      <c r="L126" s="15"/>
      <c r="M126" s="15"/>
    </row>
    <row r="127" spans="1:13" ht="13.5">
      <c r="A127" s="15"/>
      <c r="H127" s="96"/>
      <c r="I127" s="15"/>
      <c r="J127" s="97"/>
      <c r="K127" s="97"/>
      <c r="L127" s="15"/>
      <c r="M127" s="15"/>
    </row>
    <row r="128" spans="1:13" ht="13.5">
      <c r="A128" s="15"/>
      <c r="H128" s="96"/>
      <c r="I128" s="15"/>
      <c r="J128" s="97"/>
      <c r="K128" s="97"/>
      <c r="L128" s="15"/>
      <c r="M128" s="15"/>
    </row>
    <row r="129" spans="1:13" ht="13.5">
      <c r="A129" s="15"/>
      <c r="H129" s="96"/>
      <c r="I129" s="15"/>
      <c r="J129" s="97"/>
      <c r="K129" s="97"/>
      <c r="L129" s="15"/>
      <c r="M129" s="15"/>
    </row>
    <row r="130" spans="1:13" ht="13.5">
      <c r="A130" s="15"/>
      <c r="H130" s="96"/>
      <c r="I130" s="15"/>
      <c r="J130" s="97"/>
      <c r="K130" s="97"/>
      <c r="L130" s="15"/>
      <c r="M130" s="15"/>
    </row>
    <row r="131" spans="1:13" ht="13.5">
      <c r="A131" s="15"/>
      <c r="H131" s="96"/>
      <c r="I131" s="15"/>
      <c r="J131" s="97"/>
      <c r="K131" s="97"/>
      <c r="L131" s="15"/>
      <c r="M131" s="15"/>
    </row>
    <row r="132" spans="1:13" ht="13.5">
      <c r="A132" s="15"/>
      <c r="H132" s="96"/>
      <c r="I132" s="15"/>
      <c r="J132" s="97"/>
      <c r="K132" s="97"/>
      <c r="L132" s="15"/>
      <c r="M132" s="15"/>
    </row>
    <row r="133" spans="1:13" ht="13.5">
      <c r="A133" s="15"/>
      <c r="H133" s="96"/>
      <c r="I133" s="15"/>
      <c r="J133" s="97"/>
      <c r="K133" s="97"/>
      <c r="L133" s="15"/>
      <c r="M133" s="15"/>
    </row>
    <row r="134" spans="1:13" ht="13.5">
      <c r="A134" s="15"/>
      <c r="H134" s="96"/>
      <c r="I134" s="15"/>
      <c r="J134" s="97"/>
      <c r="K134" s="97"/>
      <c r="L134" s="15"/>
      <c r="M134" s="15"/>
    </row>
    <row r="135" spans="1:13" ht="13.5">
      <c r="A135" s="15"/>
      <c r="H135" s="96"/>
      <c r="I135" s="15"/>
      <c r="J135" s="97"/>
      <c r="K135" s="97"/>
      <c r="L135" s="15"/>
      <c r="M135" s="15"/>
    </row>
    <row r="136" spans="1:13" ht="13.5">
      <c r="A136" s="15"/>
      <c r="H136" s="96"/>
      <c r="I136" s="15"/>
      <c r="J136" s="97"/>
      <c r="K136" s="97"/>
      <c r="L136" s="15"/>
      <c r="M136" s="15"/>
    </row>
    <row r="137" spans="1:13" ht="13.5">
      <c r="A137" s="15"/>
      <c r="H137" s="96"/>
      <c r="I137" s="15"/>
      <c r="J137" s="97"/>
      <c r="K137" s="97"/>
      <c r="L137" s="15"/>
      <c r="M137" s="15"/>
    </row>
    <row r="138" spans="1:13" ht="13.5">
      <c r="A138" s="15"/>
      <c r="H138" s="96"/>
      <c r="I138" s="15"/>
      <c r="J138" s="97"/>
      <c r="K138" s="97"/>
      <c r="L138" s="15"/>
      <c r="M138" s="15"/>
    </row>
    <row r="139" spans="1:13" ht="13.5">
      <c r="A139" s="15"/>
      <c r="H139" s="96"/>
      <c r="I139" s="15"/>
      <c r="J139" s="97"/>
      <c r="K139" s="97"/>
      <c r="L139" s="15"/>
      <c r="M139" s="15"/>
    </row>
    <row r="140" spans="1:13" ht="13.5">
      <c r="A140" s="15"/>
      <c r="H140" s="96"/>
      <c r="I140" s="15"/>
      <c r="J140" s="97"/>
      <c r="K140" s="97"/>
      <c r="L140" s="15"/>
      <c r="M140" s="15"/>
    </row>
    <row r="141" spans="1:13" ht="13.5">
      <c r="A141" s="15"/>
      <c r="H141" s="96"/>
      <c r="I141" s="15"/>
      <c r="J141" s="97"/>
      <c r="K141" s="97"/>
      <c r="L141" s="15"/>
      <c r="M141" s="15"/>
    </row>
    <row r="142" spans="1:13" ht="13.5">
      <c r="A142" s="15"/>
      <c r="H142" s="96"/>
      <c r="I142" s="15"/>
      <c r="J142" s="97"/>
      <c r="K142" s="97"/>
      <c r="L142" s="15"/>
      <c r="M142" s="15"/>
    </row>
    <row r="143" spans="1:13" ht="13.5">
      <c r="A143" s="15"/>
      <c r="H143" s="96"/>
      <c r="I143" s="15"/>
      <c r="J143" s="97"/>
      <c r="K143" s="97"/>
      <c r="L143" s="15"/>
      <c r="M143" s="15"/>
    </row>
    <row r="144" spans="1:13" ht="13.5">
      <c r="A144" s="15"/>
      <c r="H144" s="96"/>
      <c r="I144" s="15"/>
      <c r="J144" s="97"/>
      <c r="K144" s="97"/>
      <c r="L144" s="15"/>
      <c r="M144" s="15"/>
    </row>
    <row r="145" spans="1:13" ht="13.5">
      <c r="A145" s="15"/>
      <c r="H145" s="96"/>
      <c r="I145" s="15"/>
      <c r="J145" s="97"/>
      <c r="K145" s="97"/>
      <c r="L145" s="15"/>
      <c r="M145" s="15"/>
    </row>
    <row r="146" spans="1:13" ht="13.5">
      <c r="A146" s="15"/>
      <c r="H146" s="96"/>
      <c r="I146" s="15"/>
      <c r="J146" s="97"/>
      <c r="K146" s="97"/>
      <c r="L146" s="15"/>
      <c r="M146" s="15"/>
    </row>
    <row r="147" spans="1:13" ht="13.5">
      <c r="A147" s="15"/>
      <c r="H147" s="96"/>
      <c r="I147" s="15"/>
      <c r="J147" s="97"/>
      <c r="K147" s="97"/>
      <c r="L147" s="15"/>
      <c r="M147" s="15"/>
    </row>
    <row r="148" spans="1:13" ht="13.5">
      <c r="A148" s="15"/>
      <c r="H148" s="96"/>
      <c r="I148" s="15"/>
      <c r="J148" s="97"/>
      <c r="K148" s="97"/>
      <c r="L148" s="15"/>
      <c r="M148" s="15"/>
    </row>
    <row r="149" spans="1:13" ht="13.5">
      <c r="A149" s="15"/>
      <c r="H149" s="96"/>
      <c r="I149" s="15"/>
      <c r="J149" s="97"/>
      <c r="K149" s="97"/>
      <c r="L149" s="15"/>
      <c r="M149" s="15"/>
    </row>
    <row r="150" spans="1:13" ht="13.5">
      <c r="A150" s="15"/>
      <c r="H150" s="96"/>
      <c r="I150" s="15"/>
      <c r="J150" s="97"/>
      <c r="K150" s="97"/>
      <c r="L150" s="15"/>
      <c r="M150" s="15"/>
    </row>
    <row r="151" spans="1:13" ht="13.5">
      <c r="A151" s="15"/>
      <c r="H151" s="96"/>
      <c r="I151" s="15"/>
      <c r="J151" s="97"/>
      <c r="K151" s="97"/>
      <c r="L151" s="15"/>
      <c r="M151" s="15"/>
    </row>
    <row r="152" spans="1:13" ht="13.5">
      <c r="A152" s="15"/>
      <c r="H152" s="96"/>
      <c r="I152" s="15"/>
      <c r="J152" s="97"/>
      <c r="K152" s="97"/>
      <c r="L152" s="15"/>
      <c r="M152" s="15"/>
    </row>
    <row r="153" spans="1:13" ht="13.5">
      <c r="A153" s="15"/>
      <c r="H153" s="96"/>
      <c r="I153" s="15"/>
      <c r="J153" s="97"/>
      <c r="K153" s="97"/>
      <c r="L153" s="15"/>
      <c r="M153" s="15"/>
    </row>
    <row r="154" spans="1:13" ht="13.5">
      <c r="A154" s="15"/>
      <c r="H154" s="96"/>
      <c r="I154" s="15"/>
      <c r="J154" s="97"/>
      <c r="K154" s="97"/>
      <c r="L154" s="15"/>
      <c r="M154" s="15"/>
    </row>
    <row r="155" spans="1:13" ht="13.5">
      <c r="A155" s="15"/>
      <c r="H155" s="96"/>
      <c r="I155" s="15"/>
      <c r="J155" s="97"/>
      <c r="K155" s="97"/>
      <c r="L155" s="15"/>
      <c r="M155" s="15"/>
    </row>
    <row r="156" spans="1:13" ht="13.5">
      <c r="A156" s="15"/>
      <c r="H156" s="96"/>
      <c r="I156" s="15"/>
      <c r="J156" s="97"/>
      <c r="K156" s="97"/>
      <c r="L156" s="15"/>
      <c r="M156" s="15"/>
    </row>
    <row r="157" spans="1:13" ht="13.5">
      <c r="A157" s="15"/>
      <c r="H157" s="96"/>
      <c r="I157" s="15"/>
      <c r="J157" s="97"/>
      <c r="K157" s="97"/>
      <c r="L157" s="15"/>
      <c r="M157" s="15"/>
    </row>
    <row r="158" spans="1:13" ht="13.5">
      <c r="A158" s="15"/>
      <c r="H158" s="96"/>
      <c r="I158" s="15"/>
      <c r="J158" s="97"/>
      <c r="K158" s="97"/>
      <c r="L158" s="15"/>
      <c r="M158" s="15"/>
    </row>
    <row r="159" spans="1:13" ht="13.5">
      <c r="A159" s="15"/>
      <c r="H159" s="96"/>
      <c r="I159" s="15"/>
      <c r="J159" s="97"/>
      <c r="K159" s="97"/>
      <c r="L159" s="15"/>
      <c r="M159" s="15"/>
    </row>
    <row r="160" spans="1:13" ht="13.5">
      <c r="A160" s="15"/>
      <c r="H160" s="96"/>
      <c r="I160" s="15"/>
      <c r="J160" s="97"/>
      <c r="K160" s="97"/>
      <c r="L160" s="15"/>
      <c r="M160" s="15"/>
    </row>
    <row r="161" spans="1:13" ht="13.5">
      <c r="A161" s="15"/>
      <c r="H161" s="96"/>
      <c r="I161" s="15"/>
      <c r="J161" s="97"/>
      <c r="K161" s="97"/>
      <c r="L161" s="15"/>
      <c r="M161" s="15"/>
    </row>
    <row r="162" spans="8:13" ht="13.5">
      <c r="H162" s="96"/>
      <c r="I162" s="15"/>
      <c r="J162" s="97"/>
      <c r="K162" s="97"/>
      <c r="L162" s="15"/>
      <c r="M162" s="15"/>
    </row>
    <row r="163" spans="8:13" ht="13.5">
      <c r="H163" s="96"/>
      <c r="I163" s="15"/>
      <c r="J163" s="97"/>
      <c r="K163" s="97"/>
      <c r="L163" s="15"/>
      <c r="M163" s="15"/>
    </row>
    <row r="164" spans="8:13" ht="13.5">
      <c r="H164" s="96"/>
      <c r="I164" s="15"/>
      <c r="J164" s="97"/>
      <c r="K164" s="97"/>
      <c r="L164" s="15"/>
      <c r="M164" s="15"/>
    </row>
    <row r="165" spans="8:13" ht="13.5">
      <c r="H165" s="96"/>
      <c r="I165" s="15"/>
      <c r="J165" s="97"/>
      <c r="K165" s="97"/>
      <c r="L165" s="15"/>
      <c r="M165" s="15"/>
    </row>
    <row r="166" spans="8:13" ht="13.5">
      <c r="H166" s="96"/>
      <c r="I166" s="15"/>
      <c r="J166" s="97"/>
      <c r="K166" s="97"/>
      <c r="L166" s="15"/>
      <c r="M166" s="15"/>
    </row>
    <row r="167" spans="8:13" ht="13.5">
      <c r="H167" s="96"/>
      <c r="I167" s="15"/>
      <c r="J167" s="97"/>
      <c r="K167" s="97"/>
      <c r="L167" s="15"/>
      <c r="M167" s="15"/>
    </row>
    <row r="168" spans="8:13" ht="13.5">
      <c r="H168" s="96"/>
      <c r="I168" s="15"/>
      <c r="J168" s="97"/>
      <c r="K168" s="97"/>
      <c r="L168" s="15"/>
      <c r="M168" s="15"/>
    </row>
    <row r="169" spans="8:13" ht="13.5">
      <c r="H169" s="96"/>
      <c r="I169" s="15"/>
      <c r="J169" s="97"/>
      <c r="K169" s="97"/>
      <c r="L169" s="15"/>
      <c r="M169" s="15"/>
    </row>
    <row r="170" spans="8:13" ht="13.5">
      <c r="H170" s="96"/>
      <c r="I170" s="15"/>
      <c r="J170" s="97"/>
      <c r="K170" s="97"/>
      <c r="L170" s="15"/>
      <c r="M170" s="15"/>
    </row>
    <row r="171" spans="8:13" ht="13.5">
      <c r="H171" s="96"/>
      <c r="I171" s="15"/>
      <c r="J171" s="97"/>
      <c r="K171" s="97"/>
      <c r="L171" s="15"/>
      <c r="M171" s="15"/>
    </row>
    <row r="172" spans="8:13" ht="13.5">
      <c r="H172" s="96"/>
      <c r="I172" s="15"/>
      <c r="J172" s="97"/>
      <c r="K172" s="97"/>
      <c r="L172" s="15"/>
      <c r="M172" s="15"/>
    </row>
    <row r="173" spans="8:13" ht="13.5">
      <c r="H173" s="96"/>
      <c r="I173" s="15"/>
      <c r="J173" s="97"/>
      <c r="K173" s="97"/>
      <c r="L173" s="15"/>
      <c r="M173" s="15"/>
    </row>
    <row r="174" spans="8:13" ht="13.5">
      <c r="H174" s="96"/>
      <c r="I174" s="15"/>
      <c r="J174" s="97"/>
      <c r="K174" s="97"/>
      <c r="L174" s="15"/>
      <c r="M174" s="15"/>
    </row>
    <row r="175" spans="8:13" ht="13.5">
      <c r="H175" s="96"/>
      <c r="I175" s="15"/>
      <c r="J175" s="97"/>
      <c r="K175" s="97"/>
      <c r="L175" s="15"/>
      <c r="M175" s="15"/>
    </row>
    <row r="176" spans="8:13" ht="13.5">
      <c r="H176" s="96"/>
      <c r="I176" s="15"/>
      <c r="J176" s="97"/>
      <c r="K176" s="97"/>
      <c r="L176" s="15"/>
      <c r="M176" s="15"/>
    </row>
    <row r="177" spans="8:13" ht="13.5">
      <c r="H177" s="96"/>
      <c r="I177" s="15"/>
      <c r="J177" s="97"/>
      <c r="K177" s="97"/>
      <c r="L177" s="15"/>
      <c r="M177" s="15"/>
    </row>
    <row r="178" spans="8:13" ht="13.5">
      <c r="H178" s="96"/>
      <c r="I178" s="15"/>
      <c r="J178" s="97"/>
      <c r="K178" s="97"/>
      <c r="L178" s="15"/>
      <c r="M178" s="15"/>
    </row>
    <row r="179" spans="8:13" ht="13.5">
      <c r="H179" s="96"/>
      <c r="I179" s="15"/>
      <c r="J179" s="97"/>
      <c r="K179" s="97"/>
      <c r="L179" s="15"/>
      <c r="M179" s="15"/>
    </row>
    <row r="180" spans="8:13" ht="13.5">
      <c r="H180" s="96"/>
      <c r="I180" s="15"/>
      <c r="J180" s="97"/>
      <c r="K180" s="97"/>
      <c r="L180" s="15"/>
      <c r="M180" s="15"/>
    </row>
    <row r="181" spans="8:13" ht="13.5">
      <c r="H181" s="96"/>
      <c r="I181" s="15"/>
      <c r="J181" s="97"/>
      <c r="K181" s="97"/>
      <c r="L181" s="15"/>
      <c r="M181" s="15"/>
    </row>
    <row r="182" spans="8:13" ht="13.5">
      <c r="H182" s="96"/>
      <c r="I182" s="15"/>
      <c r="J182" s="97"/>
      <c r="K182" s="97"/>
      <c r="L182" s="15"/>
      <c r="M182" s="15"/>
    </row>
    <row r="183" spans="8:13" ht="13.5">
      <c r="H183" s="96"/>
      <c r="I183" s="15"/>
      <c r="J183" s="97"/>
      <c r="K183" s="97"/>
      <c r="L183" s="15"/>
      <c r="M183" s="15"/>
    </row>
    <row r="184" spans="8:13" ht="13.5">
      <c r="H184" s="96"/>
      <c r="I184" s="15"/>
      <c r="J184" s="97"/>
      <c r="K184" s="97"/>
      <c r="L184" s="15"/>
      <c r="M184" s="15"/>
    </row>
    <row r="185" spans="8:13" ht="13.5">
      <c r="H185" s="96"/>
      <c r="I185" s="15"/>
      <c r="J185" s="97"/>
      <c r="K185" s="97"/>
      <c r="L185" s="15"/>
      <c r="M185" s="15"/>
    </row>
    <row r="186" spans="8:13" ht="13.5">
      <c r="H186" s="96"/>
      <c r="I186" s="15"/>
      <c r="J186" s="97"/>
      <c r="K186" s="97"/>
      <c r="L186" s="15"/>
      <c r="M186" s="15"/>
    </row>
    <row r="187" spans="8:13" ht="13.5">
      <c r="H187" s="96"/>
      <c r="I187" s="15"/>
      <c r="J187" s="97"/>
      <c r="K187" s="97"/>
      <c r="L187" s="15"/>
      <c r="M187" s="15"/>
    </row>
    <row r="188" spans="8:13" ht="13.5">
      <c r="H188" s="96"/>
      <c r="I188" s="15"/>
      <c r="J188" s="97"/>
      <c r="K188" s="97"/>
      <c r="L188" s="15"/>
      <c r="M188" s="15"/>
    </row>
    <row r="189" spans="8:13" ht="13.5">
      <c r="H189" s="96"/>
      <c r="I189" s="15"/>
      <c r="J189" s="97"/>
      <c r="K189" s="97"/>
      <c r="L189" s="15"/>
      <c r="M189" s="15"/>
    </row>
    <row r="190" spans="8:13" ht="13.5">
      <c r="H190" s="96"/>
      <c r="I190" s="15"/>
      <c r="J190" s="97"/>
      <c r="K190" s="97"/>
      <c r="L190" s="15"/>
      <c r="M190" s="15"/>
    </row>
    <row r="191" spans="8:13" ht="13.5">
      <c r="H191" s="96"/>
      <c r="I191" s="15"/>
      <c r="J191" s="97"/>
      <c r="K191" s="97"/>
      <c r="L191" s="15"/>
      <c r="M191" s="15"/>
    </row>
    <row r="192" spans="8:13" ht="13.5">
      <c r="H192" s="96"/>
      <c r="I192" s="15"/>
      <c r="J192" s="97"/>
      <c r="K192" s="97"/>
      <c r="L192" s="15"/>
      <c r="M192" s="15"/>
    </row>
    <row r="193" spans="8:13" ht="13.5">
      <c r="H193" s="96"/>
      <c r="I193" s="15"/>
      <c r="J193" s="97"/>
      <c r="K193" s="97"/>
      <c r="L193" s="15"/>
      <c r="M193" s="15"/>
    </row>
    <row r="194" spans="8:13" ht="13.5">
      <c r="H194" s="96"/>
      <c r="I194" s="15"/>
      <c r="J194" s="97"/>
      <c r="K194" s="97"/>
      <c r="L194" s="15"/>
      <c r="M194" s="15"/>
    </row>
    <row r="195" spans="8:13" ht="13.5">
      <c r="H195" s="96"/>
      <c r="I195" s="15"/>
      <c r="J195" s="97"/>
      <c r="K195" s="97"/>
      <c r="L195" s="15"/>
      <c r="M195" s="15"/>
    </row>
    <row r="196" spans="8:13" ht="13.5">
      <c r="H196" s="96"/>
      <c r="I196" s="15"/>
      <c r="J196" s="97"/>
      <c r="K196" s="97"/>
      <c r="L196" s="15"/>
      <c r="M196" s="15"/>
    </row>
    <row r="197" spans="8:13" ht="13.5">
      <c r="H197" s="96"/>
      <c r="I197" s="15"/>
      <c r="J197" s="97"/>
      <c r="K197" s="97"/>
      <c r="L197" s="15"/>
      <c r="M197" s="15"/>
    </row>
    <row r="198" spans="8:13" ht="13.5">
      <c r="H198" s="96"/>
      <c r="I198" s="15"/>
      <c r="J198" s="97"/>
      <c r="K198" s="97"/>
      <c r="L198" s="15"/>
      <c r="M198" s="15"/>
    </row>
    <row r="199" spans="8:13" ht="13.5">
      <c r="H199" s="96"/>
      <c r="I199" s="15"/>
      <c r="J199" s="97"/>
      <c r="K199" s="97"/>
      <c r="L199" s="15"/>
      <c r="M199" s="15"/>
    </row>
    <row r="200" spans="8:13" ht="13.5">
      <c r="H200" s="96"/>
      <c r="I200" s="15"/>
      <c r="J200" s="97"/>
      <c r="K200" s="97"/>
      <c r="L200" s="15"/>
      <c r="M200" s="15"/>
    </row>
    <row r="201" spans="8:13" ht="13.5">
      <c r="H201" s="96"/>
      <c r="I201" s="15"/>
      <c r="J201" s="97"/>
      <c r="K201" s="97"/>
      <c r="L201" s="15"/>
      <c r="M201" s="15"/>
    </row>
    <row r="202" spans="8:13" ht="13.5">
      <c r="H202" s="96"/>
      <c r="I202" s="15"/>
      <c r="J202" s="97"/>
      <c r="K202" s="97"/>
      <c r="L202" s="15"/>
      <c r="M202" s="15"/>
    </row>
    <row r="203" spans="8:13" ht="13.5">
      <c r="H203" s="96"/>
      <c r="I203" s="15"/>
      <c r="J203" s="97"/>
      <c r="K203" s="97"/>
      <c r="L203" s="15"/>
      <c r="M203" s="15"/>
    </row>
    <row r="204" spans="8:13" ht="13.5">
      <c r="H204" s="96"/>
      <c r="I204" s="15"/>
      <c r="J204" s="97"/>
      <c r="K204" s="97"/>
      <c r="L204" s="15"/>
      <c r="M204" s="15"/>
    </row>
    <row r="205" spans="8:13" ht="13.5">
      <c r="H205" s="96"/>
      <c r="I205" s="15"/>
      <c r="J205" s="97"/>
      <c r="K205" s="97"/>
      <c r="L205" s="15"/>
      <c r="M205" s="15"/>
    </row>
    <row r="206" spans="8:13" ht="13.5">
      <c r="H206" s="96"/>
      <c r="I206" s="15"/>
      <c r="J206" s="97"/>
      <c r="K206" s="97"/>
      <c r="L206" s="15"/>
      <c r="M206" s="15"/>
    </row>
    <row r="207" spans="8:13" ht="13.5">
      <c r="H207" s="96"/>
      <c r="I207" s="15"/>
      <c r="J207" s="97"/>
      <c r="K207" s="97"/>
      <c r="L207" s="15"/>
      <c r="M207" s="15"/>
    </row>
    <row r="208" spans="8:13" ht="13.5">
      <c r="H208" s="96"/>
      <c r="I208" s="15"/>
      <c r="J208" s="97"/>
      <c r="K208" s="97"/>
      <c r="L208" s="15"/>
      <c r="M208" s="15"/>
    </row>
    <row r="209" spans="8:13" ht="13.5">
      <c r="H209" s="96"/>
      <c r="I209" s="15"/>
      <c r="J209" s="97"/>
      <c r="K209" s="97"/>
      <c r="L209" s="15"/>
      <c r="M209" s="15"/>
    </row>
    <row r="210" spans="8:13" ht="13.5">
      <c r="H210" s="96"/>
      <c r="I210" s="15"/>
      <c r="J210" s="97"/>
      <c r="K210" s="97"/>
      <c r="L210" s="15"/>
      <c r="M210" s="15"/>
    </row>
    <row r="211" spans="8:13" ht="13.5">
      <c r="H211" s="96"/>
      <c r="I211" s="15"/>
      <c r="J211" s="97"/>
      <c r="K211" s="97"/>
      <c r="L211" s="15"/>
      <c r="M211" s="15"/>
    </row>
    <row r="212" spans="8:13" ht="13.5">
      <c r="H212" s="96"/>
      <c r="I212" s="15"/>
      <c r="J212" s="97"/>
      <c r="K212" s="97"/>
      <c r="L212" s="15"/>
      <c r="M212" s="15"/>
    </row>
    <row r="213" spans="8:13" ht="13.5">
      <c r="H213" s="96"/>
      <c r="I213" s="15"/>
      <c r="J213" s="97"/>
      <c r="K213" s="97"/>
      <c r="L213" s="15"/>
      <c r="M213" s="15"/>
    </row>
    <row r="214" spans="8:13" ht="13.5">
      <c r="H214" s="96"/>
      <c r="I214" s="15"/>
      <c r="J214" s="97"/>
      <c r="K214" s="97"/>
      <c r="L214" s="15"/>
      <c r="M214" s="15"/>
    </row>
    <row r="215" spans="8:13" ht="13.5">
      <c r="H215" s="96"/>
      <c r="I215" s="15"/>
      <c r="J215" s="97"/>
      <c r="K215" s="97"/>
      <c r="L215" s="15"/>
      <c r="M215" s="15"/>
    </row>
    <row r="216" spans="8:13" ht="13.5">
      <c r="H216" s="96"/>
      <c r="I216" s="15"/>
      <c r="J216" s="97"/>
      <c r="K216" s="97"/>
      <c r="L216" s="15"/>
      <c r="M216" s="15"/>
    </row>
    <row r="217" spans="8:13" ht="13.5">
      <c r="H217" s="96"/>
      <c r="I217" s="15"/>
      <c r="J217" s="97"/>
      <c r="K217" s="97"/>
      <c r="L217" s="15"/>
      <c r="M217" s="15"/>
    </row>
    <row r="218" spans="8:13" ht="13.5">
      <c r="H218" s="96"/>
      <c r="I218" s="15"/>
      <c r="J218" s="97"/>
      <c r="K218" s="97"/>
      <c r="L218" s="15"/>
      <c r="M218" s="15"/>
    </row>
    <row r="219" spans="8:13" ht="13.5">
      <c r="H219" s="96"/>
      <c r="I219" s="15"/>
      <c r="J219" s="97"/>
      <c r="K219" s="97"/>
      <c r="L219" s="15"/>
      <c r="M219" s="15"/>
    </row>
    <row r="220" spans="8:13" ht="13.5">
      <c r="H220" s="96"/>
      <c r="I220" s="15"/>
      <c r="J220" s="97"/>
      <c r="K220" s="97"/>
      <c r="L220" s="15"/>
      <c r="M220" s="15"/>
    </row>
    <row r="221" spans="8:13" ht="13.5">
      <c r="H221" s="96"/>
      <c r="I221" s="15"/>
      <c r="J221" s="97"/>
      <c r="K221" s="97"/>
      <c r="L221" s="15"/>
      <c r="M221" s="15"/>
    </row>
    <row r="222" spans="8:13" ht="13.5">
      <c r="H222" s="96"/>
      <c r="I222" s="15"/>
      <c r="J222" s="97"/>
      <c r="K222" s="97"/>
      <c r="L222" s="15"/>
      <c r="M222" s="15"/>
    </row>
    <row r="223" spans="8:13" ht="13.5">
      <c r="H223" s="96"/>
      <c r="I223" s="15"/>
      <c r="J223" s="97"/>
      <c r="K223" s="97"/>
      <c r="L223" s="15"/>
      <c r="M223" s="15"/>
    </row>
    <row r="224" spans="8:13" ht="13.5">
      <c r="H224" s="96"/>
      <c r="I224" s="15"/>
      <c r="J224" s="97"/>
      <c r="K224" s="97"/>
      <c r="L224" s="15"/>
      <c r="M224" s="15"/>
    </row>
    <row r="225" spans="8:13" ht="13.5">
      <c r="H225" s="96"/>
      <c r="I225" s="15"/>
      <c r="J225" s="97"/>
      <c r="K225" s="97"/>
      <c r="L225" s="15"/>
      <c r="M225" s="15"/>
    </row>
    <row r="226" spans="8:13" ht="13.5">
      <c r="H226" s="96"/>
      <c r="I226" s="15"/>
      <c r="J226" s="97"/>
      <c r="K226" s="97"/>
      <c r="L226" s="15"/>
      <c r="M226" s="15"/>
    </row>
    <row r="227" spans="8:13" ht="13.5">
      <c r="H227" s="96"/>
      <c r="I227" s="15"/>
      <c r="J227" s="97"/>
      <c r="K227" s="97"/>
      <c r="L227" s="15"/>
      <c r="M227" s="15"/>
    </row>
    <row r="228" spans="8:13" ht="13.5">
      <c r="H228" s="96"/>
      <c r="I228" s="15"/>
      <c r="J228" s="97"/>
      <c r="K228" s="97"/>
      <c r="L228" s="15"/>
      <c r="M228" s="15"/>
    </row>
    <row r="229" spans="8:13" ht="13.5">
      <c r="H229" s="96"/>
      <c r="I229" s="15"/>
      <c r="J229" s="97"/>
      <c r="K229" s="97"/>
      <c r="L229" s="15"/>
      <c r="M229" s="15"/>
    </row>
    <row r="230" spans="8:13" ht="13.5">
      <c r="H230" s="96"/>
      <c r="I230" s="15"/>
      <c r="J230" s="97"/>
      <c r="K230" s="97"/>
      <c r="L230" s="15"/>
      <c r="M230" s="15"/>
    </row>
    <row r="231" spans="8:13" ht="13.5">
      <c r="H231" s="96"/>
      <c r="I231" s="15"/>
      <c r="J231" s="97"/>
      <c r="K231" s="97"/>
      <c r="L231" s="15"/>
      <c r="M231" s="15"/>
    </row>
    <row r="232" spans="8:13" ht="13.5">
      <c r="H232" s="96"/>
      <c r="I232" s="15"/>
      <c r="J232" s="97"/>
      <c r="K232" s="97"/>
      <c r="L232" s="15"/>
      <c r="M232" s="15"/>
    </row>
    <row r="233" spans="8:13" ht="13.5">
      <c r="H233" s="96"/>
      <c r="I233" s="15"/>
      <c r="J233" s="97"/>
      <c r="K233" s="97"/>
      <c r="L233" s="15"/>
      <c r="M233" s="15"/>
    </row>
    <row r="234" spans="8:13" ht="13.5">
      <c r="H234" s="96"/>
      <c r="I234" s="15"/>
      <c r="J234" s="97"/>
      <c r="K234" s="97"/>
      <c r="L234" s="15"/>
      <c r="M234" s="15"/>
    </row>
    <row r="235" spans="8:13" ht="13.5">
      <c r="H235" s="96"/>
      <c r="I235" s="15"/>
      <c r="J235" s="97"/>
      <c r="K235" s="97"/>
      <c r="L235" s="15"/>
      <c r="M235" s="15"/>
    </row>
    <row r="236" spans="8:13" ht="13.5">
      <c r="H236" s="96"/>
      <c r="I236" s="15"/>
      <c r="J236" s="97"/>
      <c r="K236" s="97"/>
      <c r="L236" s="15"/>
      <c r="M236" s="15"/>
    </row>
    <row r="237" spans="8:13" ht="13.5">
      <c r="H237" s="96"/>
      <c r="I237" s="15"/>
      <c r="J237" s="97"/>
      <c r="K237" s="97"/>
      <c r="L237" s="15"/>
      <c r="M237" s="15"/>
    </row>
    <row r="238" spans="8:13" ht="13.5">
      <c r="H238" s="96"/>
      <c r="I238" s="15"/>
      <c r="J238" s="97"/>
      <c r="K238" s="97"/>
      <c r="L238" s="15"/>
      <c r="M238" s="15"/>
    </row>
    <row r="239" spans="8:13" ht="13.5">
      <c r="H239" s="96"/>
      <c r="I239" s="15"/>
      <c r="J239" s="97"/>
      <c r="K239" s="97"/>
      <c r="L239" s="15"/>
      <c r="M239" s="15"/>
    </row>
    <row r="240" spans="8:13" ht="13.5">
      <c r="H240" s="96"/>
      <c r="I240" s="15"/>
      <c r="J240" s="97"/>
      <c r="K240" s="97"/>
      <c r="L240" s="15"/>
      <c r="M240" s="15"/>
    </row>
    <row r="241" spans="8:13" ht="13.5">
      <c r="H241" s="96"/>
      <c r="I241" s="15"/>
      <c r="J241" s="97"/>
      <c r="K241" s="97"/>
      <c r="L241" s="15"/>
      <c r="M241" s="15"/>
    </row>
    <row r="242" spans="8:13" ht="13.5">
      <c r="H242" s="96"/>
      <c r="I242" s="15"/>
      <c r="J242" s="97"/>
      <c r="K242" s="97"/>
      <c r="L242" s="15"/>
      <c r="M242" s="15"/>
    </row>
    <row r="243" spans="8:13" ht="13.5">
      <c r="H243" s="96"/>
      <c r="I243" s="15"/>
      <c r="J243" s="97"/>
      <c r="K243" s="97"/>
      <c r="L243" s="15"/>
      <c r="M243" s="15"/>
    </row>
    <row r="244" spans="8:13" ht="13.5">
      <c r="H244" s="96"/>
      <c r="I244" s="15"/>
      <c r="J244" s="97"/>
      <c r="K244" s="97"/>
      <c r="L244" s="15"/>
      <c r="M244" s="15"/>
    </row>
    <row r="245" spans="8:13" ht="13.5">
      <c r="H245" s="96"/>
      <c r="I245" s="15"/>
      <c r="J245" s="97"/>
      <c r="K245" s="97"/>
      <c r="L245" s="15"/>
      <c r="M245" s="15"/>
    </row>
    <row r="246" spans="8:13" ht="13.5">
      <c r="H246" s="96"/>
      <c r="I246" s="15"/>
      <c r="J246" s="97"/>
      <c r="K246" s="97"/>
      <c r="L246" s="15"/>
      <c r="M246" s="15"/>
    </row>
    <row r="247" spans="8:13" ht="13.5">
      <c r="H247" s="96"/>
      <c r="I247" s="15"/>
      <c r="J247" s="97"/>
      <c r="K247" s="97"/>
      <c r="L247" s="15"/>
      <c r="M247" s="15"/>
    </row>
    <row r="248" spans="8:13" ht="13.5">
      <c r="H248" s="96"/>
      <c r="I248" s="15"/>
      <c r="J248" s="97"/>
      <c r="K248" s="97"/>
      <c r="L248" s="15"/>
      <c r="M248" s="15"/>
    </row>
    <row r="249" spans="8:13" ht="13.5">
      <c r="H249" s="96"/>
      <c r="I249" s="15"/>
      <c r="J249" s="97"/>
      <c r="K249" s="97"/>
      <c r="L249" s="15"/>
      <c r="M249" s="15"/>
    </row>
    <row r="250" spans="8:13" ht="13.5">
      <c r="H250" s="96"/>
      <c r="I250" s="15"/>
      <c r="J250" s="97"/>
      <c r="K250" s="97"/>
      <c r="L250" s="15"/>
      <c r="M250" s="15"/>
    </row>
    <row r="251" spans="8:13" ht="13.5">
      <c r="H251" s="96"/>
      <c r="I251" s="15"/>
      <c r="J251" s="97"/>
      <c r="K251" s="97"/>
      <c r="L251" s="15"/>
      <c r="M251" s="15"/>
    </row>
    <row r="252" spans="8:13" ht="13.5">
      <c r="H252" s="96"/>
      <c r="I252" s="15"/>
      <c r="J252" s="97"/>
      <c r="K252" s="97"/>
      <c r="L252" s="15"/>
      <c r="M252" s="15"/>
    </row>
    <row r="253" spans="8:13" ht="13.5">
      <c r="H253" s="96"/>
      <c r="I253" s="15"/>
      <c r="J253" s="97"/>
      <c r="K253" s="97"/>
      <c r="L253" s="15"/>
      <c r="M253" s="15"/>
    </row>
    <row r="254" spans="8:13" ht="13.5">
      <c r="H254" s="96"/>
      <c r="I254" s="15"/>
      <c r="J254" s="97"/>
      <c r="K254" s="97"/>
      <c r="L254" s="15"/>
      <c r="M254" s="15"/>
    </row>
    <row r="255" spans="8:13" ht="13.5">
      <c r="H255" s="96"/>
      <c r="I255" s="15"/>
      <c r="J255" s="97"/>
      <c r="K255" s="97"/>
      <c r="L255" s="15"/>
      <c r="M255" s="15"/>
    </row>
    <row r="256" spans="8:13" ht="13.5">
      <c r="H256" s="96"/>
      <c r="I256" s="15"/>
      <c r="J256" s="97"/>
      <c r="K256" s="97"/>
      <c r="L256" s="15"/>
      <c r="M256" s="15"/>
    </row>
    <row r="257" spans="8:13" ht="13.5">
      <c r="H257" s="96"/>
      <c r="I257" s="15"/>
      <c r="J257" s="97"/>
      <c r="K257" s="97"/>
      <c r="L257" s="15"/>
      <c r="M257" s="15"/>
    </row>
    <row r="258" spans="8:13" ht="13.5">
      <c r="H258" s="96"/>
      <c r="I258" s="15"/>
      <c r="J258" s="97"/>
      <c r="K258" s="97"/>
      <c r="L258" s="15"/>
      <c r="M258" s="15"/>
    </row>
    <row r="259" spans="8:13" ht="13.5">
      <c r="H259" s="96"/>
      <c r="I259" s="15"/>
      <c r="J259" s="97"/>
      <c r="K259" s="97"/>
      <c r="L259" s="15"/>
      <c r="M259" s="15"/>
    </row>
    <row r="260" spans="8:13" ht="13.5">
      <c r="H260" s="96"/>
      <c r="I260" s="15"/>
      <c r="J260" s="97"/>
      <c r="K260" s="97"/>
      <c r="L260" s="15"/>
      <c r="M260" s="15"/>
    </row>
    <row r="261" spans="8:13" ht="13.5">
      <c r="H261" s="96"/>
      <c r="I261" s="15"/>
      <c r="J261" s="97"/>
      <c r="K261" s="97"/>
      <c r="L261" s="15"/>
      <c r="M261" s="15"/>
    </row>
    <row r="262" spans="8:13" ht="13.5">
      <c r="H262" s="96"/>
      <c r="I262" s="15"/>
      <c r="J262" s="97"/>
      <c r="K262" s="97"/>
      <c r="L262" s="15"/>
      <c r="M262" s="15"/>
    </row>
    <row r="263" spans="8:13" ht="13.5">
      <c r="H263" s="96"/>
      <c r="I263" s="15"/>
      <c r="J263" s="97"/>
      <c r="K263" s="97"/>
      <c r="L263" s="15"/>
      <c r="M263" s="15"/>
    </row>
    <row r="264" spans="8:13" ht="13.5">
      <c r="H264" s="96"/>
      <c r="I264" s="15"/>
      <c r="J264" s="97"/>
      <c r="K264" s="97"/>
      <c r="L264" s="15"/>
      <c r="M264" s="15"/>
    </row>
    <row r="265" spans="8:13" ht="13.5">
      <c r="H265" s="96"/>
      <c r="I265" s="15"/>
      <c r="J265" s="97"/>
      <c r="K265" s="97"/>
      <c r="L265" s="15"/>
      <c r="M265" s="15"/>
    </row>
    <row r="266" spans="8:13" ht="13.5">
      <c r="H266" s="96"/>
      <c r="I266" s="15"/>
      <c r="J266" s="97"/>
      <c r="K266" s="97"/>
      <c r="L266" s="15"/>
      <c r="M266" s="15"/>
    </row>
    <row r="267" spans="8:13" ht="13.5">
      <c r="H267" s="96"/>
      <c r="I267" s="15"/>
      <c r="J267" s="97"/>
      <c r="K267" s="97"/>
      <c r="L267" s="15"/>
      <c r="M267" s="15"/>
    </row>
    <row r="268" spans="8:13" ht="13.5">
      <c r="H268" s="96"/>
      <c r="I268" s="15"/>
      <c r="J268" s="97"/>
      <c r="K268" s="97"/>
      <c r="L268" s="15"/>
      <c r="M268" s="15"/>
    </row>
    <row r="269" spans="8:13" ht="13.5">
      <c r="H269" s="96"/>
      <c r="I269" s="15"/>
      <c r="J269" s="97"/>
      <c r="K269" s="97"/>
      <c r="L269" s="15"/>
      <c r="M269" s="15"/>
    </row>
    <row r="270" spans="8:13" ht="13.5">
      <c r="H270" s="96"/>
      <c r="I270" s="15"/>
      <c r="J270" s="97"/>
      <c r="K270" s="97"/>
      <c r="L270" s="15"/>
      <c r="M270" s="15"/>
    </row>
    <row r="271" spans="8:13" ht="13.5">
      <c r="H271" s="96"/>
      <c r="I271" s="15"/>
      <c r="J271" s="97"/>
      <c r="K271" s="97"/>
      <c r="L271" s="15"/>
      <c r="M271" s="15"/>
    </row>
    <row r="272" spans="8:13" ht="13.5">
      <c r="H272" s="96"/>
      <c r="I272" s="15"/>
      <c r="J272" s="97"/>
      <c r="K272" s="97"/>
      <c r="L272" s="15"/>
      <c r="M272" s="15"/>
    </row>
    <row r="273" spans="8:13" ht="13.5">
      <c r="H273" s="96"/>
      <c r="I273" s="15"/>
      <c r="J273" s="97"/>
      <c r="K273" s="97"/>
      <c r="L273" s="15"/>
      <c r="M273" s="15"/>
    </row>
    <row r="274" spans="8:13" ht="13.5">
      <c r="H274" s="96"/>
      <c r="I274" s="15"/>
      <c r="J274" s="97"/>
      <c r="K274" s="97"/>
      <c r="L274" s="15"/>
      <c r="M274" s="15"/>
    </row>
    <row r="275" spans="8:13" ht="13.5">
      <c r="H275" s="96"/>
      <c r="I275" s="15"/>
      <c r="J275" s="97"/>
      <c r="K275" s="97"/>
      <c r="L275" s="15"/>
      <c r="M275" s="15"/>
    </row>
    <row r="276" spans="8:13" ht="13.5">
      <c r="H276" s="96"/>
      <c r="I276" s="15"/>
      <c r="J276" s="97"/>
      <c r="K276" s="97"/>
      <c r="L276" s="15"/>
      <c r="M276" s="15"/>
    </row>
    <row r="277" spans="8:13" ht="13.5">
      <c r="H277" s="96"/>
      <c r="I277" s="15"/>
      <c r="J277" s="97"/>
      <c r="K277" s="97"/>
      <c r="L277" s="15"/>
      <c r="M277" s="15"/>
    </row>
    <row r="278" spans="8:13" ht="13.5">
      <c r="H278" s="96"/>
      <c r="I278" s="15"/>
      <c r="J278" s="97"/>
      <c r="K278" s="97"/>
      <c r="L278" s="15"/>
      <c r="M278" s="15"/>
    </row>
    <row r="279" spans="8:13" ht="13.5">
      <c r="H279" s="96"/>
      <c r="I279" s="15"/>
      <c r="J279" s="97"/>
      <c r="K279" s="97"/>
      <c r="L279" s="15"/>
      <c r="M279" s="15"/>
    </row>
    <row r="280" spans="8:13" ht="13.5">
      <c r="H280" s="96"/>
      <c r="I280" s="15"/>
      <c r="J280" s="97"/>
      <c r="K280" s="97"/>
      <c r="L280" s="15"/>
      <c r="M280" s="15"/>
    </row>
    <row r="281" spans="8:13" ht="13.5">
      <c r="H281" s="96"/>
      <c r="I281" s="15"/>
      <c r="J281" s="97"/>
      <c r="K281" s="97"/>
      <c r="L281" s="15"/>
      <c r="M281" s="15"/>
    </row>
    <row r="282" spans="8:13" ht="13.5">
      <c r="H282" s="96"/>
      <c r="I282" s="15"/>
      <c r="J282" s="97"/>
      <c r="K282" s="97"/>
      <c r="L282" s="15"/>
      <c r="M282" s="15"/>
    </row>
    <row r="283" spans="8:13" ht="13.5">
      <c r="H283" s="96"/>
      <c r="I283" s="15"/>
      <c r="J283" s="97"/>
      <c r="K283" s="97"/>
      <c r="L283" s="15"/>
      <c r="M283" s="15"/>
    </row>
    <row r="284" spans="8:13" ht="13.5">
      <c r="H284" s="96"/>
      <c r="I284" s="15"/>
      <c r="J284" s="97"/>
      <c r="K284" s="97"/>
      <c r="L284" s="15"/>
      <c r="M284" s="15"/>
    </row>
    <row r="285" spans="8:13" ht="13.5">
      <c r="H285" s="96"/>
      <c r="I285" s="15"/>
      <c r="J285" s="97"/>
      <c r="K285" s="97"/>
      <c r="L285" s="15"/>
      <c r="M285" s="15"/>
    </row>
    <row r="286" spans="8:13" ht="13.5">
      <c r="H286" s="96"/>
      <c r="I286" s="15"/>
      <c r="J286" s="97"/>
      <c r="K286" s="97"/>
      <c r="L286" s="15"/>
      <c r="M286" s="15"/>
    </row>
    <row r="287" spans="8:13" ht="13.5">
      <c r="H287" s="96"/>
      <c r="I287" s="15"/>
      <c r="J287" s="97"/>
      <c r="K287" s="97"/>
      <c r="L287" s="15"/>
      <c r="M287" s="15"/>
    </row>
    <row r="288" spans="8:13" ht="13.5">
      <c r="H288" s="96"/>
      <c r="I288" s="15"/>
      <c r="J288" s="97"/>
      <c r="K288" s="97"/>
      <c r="L288" s="15"/>
      <c r="M288" s="15"/>
    </row>
    <row r="289" spans="8:13" ht="13.5">
      <c r="H289" s="96"/>
      <c r="I289" s="15"/>
      <c r="J289" s="97"/>
      <c r="K289" s="97"/>
      <c r="L289" s="15"/>
      <c r="M289" s="15"/>
    </row>
    <row r="290" spans="8:13" ht="13.5">
      <c r="H290" s="96"/>
      <c r="I290" s="15"/>
      <c r="J290" s="97"/>
      <c r="K290" s="97"/>
      <c r="L290" s="15"/>
      <c r="M290" s="15"/>
    </row>
    <row r="291" spans="8:13" ht="13.5">
      <c r="H291" s="96"/>
      <c r="I291" s="15"/>
      <c r="J291" s="97"/>
      <c r="K291" s="97"/>
      <c r="L291" s="15"/>
      <c r="M291" s="15"/>
    </row>
    <row r="292" spans="8:13" ht="13.5">
      <c r="H292" s="96"/>
      <c r="I292" s="15"/>
      <c r="J292" s="97"/>
      <c r="K292" s="97"/>
      <c r="L292" s="15"/>
      <c r="M292" s="15"/>
    </row>
    <row r="293" spans="8:13" ht="13.5">
      <c r="H293" s="96"/>
      <c r="I293" s="15"/>
      <c r="J293" s="97"/>
      <c r="K293" s="97"/>
      <c r="L293" s="15"/>
      <c r="M293" s="15"/>
    </row>
    <row r="294" spans="8:13" ht="13.5">
      <c r="H294" s="96"/>
      <c r="I294" s="15"/>
      <c r="J294" s="97"/>
      <c r="K294" s="97"/>
      <c r="L294" s="15"/>
      <c r="M294" s="15"/>
    </row>
    <row r="295" spans="8:13" ht="13.5">
      <c r="H295" s="96"/>
      <c r="I295" s="15"/>
      <c r="J295" s="97"/>
      <c r="K295" s="97"/>
      <c r="L295" s="15"/>
      <c r="M295" s="15"/>
    </row>
    <row r="296" spans="8:13" ht="13.5">
      <c r="H296" s="96"/>
      <c r="I296" s="15"/>
      <c r="J296" s="97"/>
      <c r="K296" s="97"/>
      <c r="L296" s="15"/>
      <c r="M296" s="15"/>
    </row>
    <row r="297" spans="8:13" ht="13.5">
      <c r="H297" s="96"/>
      <c r="I297" s="15"/>
      <c r="J297" s="97"/>
      <c r="K297" s="97"/>
      <c r="L297" s="15"/>
      <c r="M297" s="15"/>
    </row>
    <row r="298" spans="8:13" ht="13.5">
      <c r="H298" s="96"/>
      <c r="I298" s="15"/>
      <c r="J298" s="97"/>
      <c r="K298" s="97"/>
      <c r="L298" s="15"/>
      <c r="M298" s="15"/>
    </row>
    <row r="299" spans="8:13" ht="13.5">
      <c r="H299" s="96"/>
      <c r="I299" s="15"/>
      <c r="J299" s="97"/>
      <c r="K299" s="97"/>
      <c r="L299" s="15"/>
      <c r="M299" s="15"/>
    </row>
    <row r="300" spans="8:13" ht="13.5">
      <c r="H300" s="96"/>
      <c r="I300" s="15"/>
      <c r="J300" s="97"/>
      <c r="K300" s="97"/>
      <c r="L300" s="15"/>
      <c r="M300" s="15"/>
    </row>
    <row r="301" spans="8:13" ht="13.5">
      <c r="H301" s="96"/>
      <c r="I301" s="15"/>
      <c r="J301" s="97"/>
      <c r="K301" s="97"/>
      <c r="L301" s="15"/>
      <c r="M301" s="15"/>
    </row>
    <row r="302" spans="8:13" ht="13.5">
      <c r="H302" s="96"/>
      <c r="I302" s="15"/>
      <c r="J302" s="97"/>
      <c r="K302" s="97"/>
      <c r="L302" s="15"/>
      <c r="M302" s="15"/>
    </row>
    <row r="303" spans="8:13" ht="13.5">
      <c r="H303" s="96"/>
      <c r="I303" s="15"/>
      <c r="J303" s="97"/>
      <c r="K303" s="97"/>
      <c r="L303" s="15"/>
      <c r="M303" s="15"/>
    </row>
    <row r="304" spans="8:13" ht="13.5">
      <c r="H304" s="96"/>
      <c r="I304" s="15"/>
      <c r="J304" s="97"/>
      <c r="K304" s="97"/>
      <c r="L304" s="15"/>
      <c r="M304" s="15"/>
    </row>
    <row r="305" spans="8:13" ht="13.5">
      <c r="H305" s="96"/>
      <c r="I305" s="15"/>
      <c r="J305" s="97"/>
      <c r="K305" s="97"/>
      <c r="L305" s="15"/>
      <c r="M305" s="15"/>
    </row>
    <row r="306" spans="8:13" ht="13.5">
      <c r="H306" s="96"/>
      <c r="I306" s="15"/>
      <c r="J306" s="97"/>
      <c r="K306" s="97"/>
      <c r="L306" s="15"/>
      <c r="M306" s="15"/>
    </row>
    <row r="307" spans="8:13" ht="13.5">
      <c r="H307" s="96"/>
      <c r="I307" s="15"/>
      <c r="J307" s="97"/>
      <c r="K307" s="97"/>
      <c r="L307" s="15"/>
      <c r="M307" s="15"/>
    </row>
    <row r="308" spans="8:13" ht="13.5">
      <c r="H308" s="96"/>
      <c r="I308" s="15"/>
      <c r="J308" s="97"/>
      <c r="K308" s="97"/>
      <c r="L308" s="15"/>
      <c r="M308" s="15"/>
    </row>
    <row r="309" spans="8:13" ht="13.5">
      <c r="H309" s="96"/>
      <c r="I309" s="15"/>
      <c r="J309" s="97"/>
      <c r="K309" s="97"/>
      <c r="L309" s="15"/>
      <c r="M309" s="15"/>
    </row>
    <row r="310" spans="8:13" ht="13.5">
      <c r="H310" s="96"/>
      <c r="I310" s="15"/>
      <c r="J310" s="97"/>
      <c r="K310" s="97"/>
      <c r="L310" s="15"/>
      <c r="M310" s="15"/>
    </row>
    <row r="311" spans="8:13" ht="13.5">
      <c r="H311" s="96"/>
      <c r="I311" s="15"/>
      <c r="J311" s="97"/>
      <c r="K311" s="97"/>
      <c r="L311" s="15"/>
      <c r="M311" s="15"/>
    </row>
    <row r="312" spans="8:13" ht="13.5">
      <c r="H312" s="96"/>
      <c r="I312" s="15"/>
      <c r="J312" s="97"/>
      <c r="K312" s="97"/>
      <c r="L312" s="15"/>
      <c r="M312" s="15"/>
    </row>
    <row r="313" spans="8:13" ht="13.5">
      <c r="H313" s="96"/>
      <c r="I313" s="15"/>
      <c r="J313" s="97"/>
      <c r="K313" s="97"/>
      <c r="L313" s="15"/>
      <c r="M313" s="15"/>
    </row>
    <row r="314" spans="8:13" ht="13.5">
      <c r="H314" s="96"/>
      <c r="I314" s="15"/>
      <c r="J314" s="97"/>
      <c r="K314" s="97"/>
      <c r="L314" s="15"/>
      <c r="M314" s="15"/>
    </row>
    <row r="315" spans="8:13" ht="13.5">
      <c r="H315" s="96"/>
      <c r="I315" s="15"/>
      <c r="J315" s="97"/>
      <c r="K315" s="97"/>
      <c r="L315" s="15"/>
      <c r="M315" s="15"/>
    </row>
    <row r="316" spans="8:13" ht="13.5">
      <c r="H316" s="96"/>
      <c r="I316" s="15"/>
      <c r="J316" s="97"/>
      <c r="K316" s="97"/>
      <c r="L316" s="15"/>
      <c r="M316" s="15"/>
    </row>
    <row r="317" spans="8:13" ht="13.5">
      <c r="H317" s="96"/>
      <c r="I317" s="15"/>
      <c r="J317" s="97"/>
      <c r="K317" s="97"/>
      <c r="L317" s="15"/>
      <c r="M317" s="15"/>
    </row>
    <row r="318" spans="8:13" ht="13.5">
      <c r="H318" s="96"/>
      <c r="I318" s="15"/>
      <c r="J318" s="97"/>
      <c r="K318" s="97"/>
      <c r="L318" s="15"/>
      <c r="M318" s="15"/>
    </row>
    <row r="319" spans="8:13" ht="13.5">
      <c r="H319" s="96"/>
      <c r="I319" s="15"/>
      <c r="J319" s="97"/>
      <c r="K319" s="97"/>
      <c r="L319" s="15"/>
      <c r="M319" s="15"/>
    </row>
    <row r="320" spans="8:13" ht="13.5">
      <c r="H320" s="96"/>
      <c r="I320" s="15"/>
      <c r="J320" s="97"/>
      <c r="K320" s="97"/>
      <c r="L320" s="15"/>
      <c r="M320" s="15"/>
    </row>
    <row r="321" spans="8:13" ht="13.5">
      <c r="H321" s="96"/>
      <c r="I321" s="15"/>
      <c r="J321" s="97"/>
      <c r="K321" s="97"/>
      <c r="L321" s="15"/>
      <c r="M321" s="15"/>
    </row>
    <row r="322" spans="8:13" ht="13.5">
      <c r="H322" s="96"/>
      <c r="I322" s="15"/>
      <c r="J322" s="97"/>
      <c r="K322" s="97"/>
      <c r="L322" s="15"/>
      <c r="M322" s="15"/>
    </row>
    <row r="323" spans="8:13" ht="13.5">
      <c r="H323" s="96"/>
      <c r="I323" s="15"/>
      <c r="J323" s="97"/>
      <c r="K323" s="97"/>
      <c r="L323" s="15"/>
      <c r="M323" s="15"/>
    </row>
    <row r="324" spans="8:13" ht="13.5">
      <c r="H324" s="96"/>
      <c r="I324" s="15"/>
      <c r="J324" s="97"/>
      <c r="K324" s="97"/>
      <c r="L324" s="15"/>
      <c r="M324" s="15"/>
    </row>
    <row r="325" spans="8:13" ht="13.5">
      <c r="H325" s="96"/>
      <c r="I325" s="15"/>
      <c r="J325" s="97"/>
      <c r="K325" s="97"/>
      <c r="L325" s="15"/>
      <c r="M325" s="15"/>
    </row>
    <row r="326" spans="8:13" ht="13.5">
      <c r="H326" s="96"/>
      <c r="I326" s="15"/>
      <c r="J326" s="97"/>
      <c r="K326" s="97"/>
      <c r="L326" s="15"/>
      <c r="M326" s="15"/>
    </row>
    <row r="327" spans="8:13" ht="13.5">
      <c r="H327" s="96"/>
      <c r="I327" s="15"/>
      <c r="J327" s="97"/>
      <c r="K327" s="97"/>
      <c r="L327" s="15"/>
      <c r="M327" s="15"/>
    </row>
    <row r="328" spans="8:13" ht="13.5">
      <c r="H328" s="96"/>
      <c r="I328" s="15"/>
      <c r="J328" s="97"/>
      <c r="K328" s="97"/>
      <c r="L328" s="15"/>
      <c r="M328" s="15"/>
    </row>
    <row r="329" spans="8:13" ht="13.5">
      <c r="H329" s="96"/>
      <c r="I329" s="15"/>
      <c r="J329" s="97"/>
      <c r="K329" s="97"/>
      <c r="L329" s="15"/>
      <c r="M329" s="15"/>
    </row>
    <row r="330" spans="8:13" ht="13.5">
      <c r="H330" s="96"/>
      <c r="I330" s="15"/>
      <c r="J330" s="97"/>
      <c r="K330" s="97"/>
      <c r="L330" s="15"/>
      <c r="M330" s="15"/>
    </row>
    <row r="331" spans="8:13" ht="13.5">
      <c r="H331" s="96"/>
      <c r="I331" s="15"/>
      <c r="J331" s="97"/>
      <c r="K331" s="97"/>
      <c r="L331" s="15"/>
      <c r="M331" s="15"/>
    </row>
    <row r="332" spans="8:13" ht="13.5">
      <c r="H332" s="96"/>
      <c r="I332" s="15"/>
      <c r="J332" s="97"/>
      <c r="K332" s="97"/>
      <c r="L332" s="15"/>
      <c r="M332" s="15"/>
    </row>
    <row r="333" spans="8:13" ht="13.5">
      <c r="H333" s="96"/>
      <c r="I333" s="15"/>
      <c r="J333" s="97"/>
      <c r="K333" s="97"/>
      <c r="L333" s="15"/>
      <c r="M333" s="15"/>
    </row>
    <row r="334" spans="8:13" ht="13.5">
      <c r="H334" s="96"/>
      <c r="I334" s="15"/>
      <c r="J334" s="97"/>
      <c r="K334" s="97"/>
      <c r="L334" s="15"/>
      <c r="M334" s="15"/>
    </row>
    <row r="335" spans="8:13" ht="13.5">
      <c r="H335" s="96"/>
      <c r="I335" s="15"/>
      <c r="J335" s="97"/>
      <c r="K335" s="97"/>
      <c r="L335" s="15"/>
      <c r="M335" s="15"/>
    </row>
    <row r="336" spans="8:13" ht="13.5">
      <c r="H336" s="96"/>
      <c r="I336" s="15"/>
      <c r="J336" s="97"/>
      <c r="K336" s="97"/>
      <c r="L336" s="15"/>
      <c r="M336" s="15"/>
    </row>
    <row r="337" spans="8:13" ht="13.5">
      <c r="H337" s="96"/>
      <c r="I337" s="15"/>
      <c r="J337" s="97"/>
      <c r="K337" s="97"/>
      <c r="L337" s="15"/>
      <c r="M337" s="15"/>
    </row>
    <row r="338" spans="8:13" ht="13.5">
      <c r="H338" s="96"/>
      <c r="I338" s="15"/>
      <c r="J338" s="97"/>
      <c r="K338" s="97"/>
      <c r="L338" s="15"/>
      <c r="M338" s="15"/>
    </row>
    <row r="339" spans="8:13" ht="13.5">
      <c r="H339" s="96"/>
      <c r="I339" s="15"/>
      <c r="J339" s="97"/>
      <c r="K339" s="97"/>
      <c r="L339" s="15"/>
      <c r="M339" s="15"/>
    </row>
    <row r="340" spans="8:13" ht="13.5">
      <c r="H340" s="96"/>
      <c r="I340" s="15"/>
      <c r="J340" s="97"/>
      <c r="K340" s="97"/>
      <c r="L340" s="15"/>
      <c r="M340" s="15"/>
    </row>
    <row r="341" spans="8:13" ht="13.5">
      <c r="H341" s="96"/>
      <c r="I341" s="15"/>
      <c r="J341" s="97"/>
      <c r="K341" s="15"/>
      <c r="L341" s="15"/>
      <c r="M341" s="15"/>
    </row>
    <row r="342" spans="8:13" ht="13.5">
      <c r="H342" s="96"/>
      <c r="I342" s="15"/>
      <c r="J342" s="97"/>
      <c r="K342" s="15"/>
      <c r="L342" s="15"/>
      <c r="M342" s="15"/>
    </row>
    <row r="343" spans="8:13" ht="13.5">
      <c r="H343" s="96"/>
      <c r="I343" s="15"/>
      <c r="J343" s="97"/>
      <c r="K343" s="15"/>
      <c r="L343" s="15"/>
      <c r="M343" s="15"/>
    </row>
    <row r="344" spans="8:13" ht="13.5">
      <c r="H344" s="96"/>
      <c r="I344" s="15"/>
      <c r="J344" s="97"/>
      <c r="K344" s="15"/>
      <c r="L344" s="15"/>
      <c r="M344" s="15"/>
    </row>
    <row r="345" spans="8:13" ht="13.5">
      <c r="H345" s="96"/>
      <c r="I345" s="15"/>
      <c r="J345" s="97"/>
      <c r="K345" s="15"/>
      <c r="L345" s="15"/>
      <c r="M345" s="15"/>
    </row>
    <row r="346" spans="8:13" ht="13.5">
      <c r="H346" s="96"/>
      <c r="I346" s="15"/>
      <c r="J346" s="97"/>
      <c r="K346" s="15"/>
      <c r="L346" s="15"/>
      <c r="M346" s="15"/>
    </row>
    <row r="347" spans="8:13" ht="13.5">
      <c r="H347" s="96"/>
      <c r="I347" s="15"/>
      <c r="J347" s="97"/>
      <c r="K347" s="15"/>
      <c r="L347" s="15"/>
      <c r="M347" s="15"/>
    </row>
    <row r="348" spans="8:13" ht="13.5">
      <c r="H348" s="96"/>
      <c r="I348" s="15"/>
      <c r="J348" s="97"/>
      <c r="K348" s="15"/>
      <c r="L348" s="15"/>
      <c r="M348" s="15"/>
    </row>
    <row r="349" spans="8:13" ht="13.5">
      <c r="H349" s="96"/>
      <c r="I349" s="15"/>
      <c r="J349" s="97"/>
      <c r="K349" s="15"/>
      <c r="L349" s="15"/>
      <c r="M349" s="15"/>
    </row>
    <row r="350" spans="8:13" ht="13.5">
      <c r="H350" s="96"/>
      <c r="I350" s="15"/>
      <c r="J350" s="97"/>
      <c r="K350" s="15"/>
      <c r="L350" s="15"/>
      <c r="M350" s="15"/>
    </row>
    <row r="351" spans="8:13" ht="13.5">
      <c r="H351" s="96"/>
      <c r="I351" s="15"/>
      <c r="J351" s="97"/>
      <c r="K351" s="15"/>
      <c r="L351" s="15"/>
      <c r="M351" s="15"/>
    </row>
    <row r="352" spans="8:13" ht="13.5">
      <c r="H352" s="96"/>
      <c r="I352" s="15"/>
      <c r="J352" s="97"/>
      <c r="K352" s="15"/>
      <c r="L352" s="15"/>
      <c r="M352" s="15"/>
    </row>
    <row r="353" spans="8:13" ht="13.5">
      <c r="H353" s="96"/>
      <c r="I353" s="15"/>
      <c r="J353" s="97"/>
      <c r="K353" s="15"/>
      <c r="L353" s="15"/>
      <c r="M353" s="15"/>
    </row>
    <row r="354" spans="8:13" ht="13.5">
      <c r="H354" s="96"/>
      <c r="I354" s="15"/>
      <c r="J354" s="97"/>
      <c r="K354" s="15"/>
      <c r="L354" s="15"/>
      <c r="M354" s="15"/>
    </row>
    <row r="355" spans="8:13" ht="13.5">
      <c r="H355" s="96"/>
      <c r="I355" s="15"/>
      <c r="J355" s="97"/>
      <c r="K355" s="15"/>
      <c r="L355" s="15"/>
      <c r="M355" s="15"/>
    </row>
    <row r="356" spans="8:13" ht="13.5">
      <c r="H356" s="96"/>
      <c r="I356" s="15"/>
      <c r="J356" s="97"/>
      <c r="K356" s="15"/>
      <c r="L356" s="15"/>
      <c r="M356" s="15"/>
    </row>
    <row r="357" spans="8:13" ht="13.5">
      <c r="H357" s="96"/>
      <c r="I357" s="15"/>
      <c r="J357" s="97"/>
      <c r="K357" s="15"/>
      <c r="L357" s="15"/>
      <c r="M357" s="15"/>
    </row>
    <row r="358" spans="8:13" ht="13.5">
      <c r="H358" s="96"/>
      <c r="I358" s="15"/>
      <c r="J358" s="97"/>
      <c r="K358" s="15"/>
      <c r="L358" s="15"/>
      <c r="M358" s="15"/>
    </row>
    <row r="359" spans="8:13" ht="13.5">
      <c r="H359" s="96"/>
      <c r="I359" s="15"/>
      <c r="J359" s="97"/>
      <c r="K359" s="15"/>
      <c r="L359" s="15"/>
      <c r="M359" s="15"/>
    </row>
    <row r="360" spans="8:13" ht="13.5">
      <c r="H360" s="96"/>
      <c r="I360" s="15"/>
      <c r="J360" s="97"/>
      <c r="K360" s="15"/>
      <c r="L360" s="15"/>
      <c r="M360" s="15"/>
    </row>
    <row r="361" spans="8:13" ht="13.5">
      <c r="H361" s="96"/>
      <c r="I361" s="15"/>
      <c r="J361" s="97"/>
      <c r="K361" s="15"/>
      <c r="L361" s="15"/>
      <c r="M361" s="15"/>
    </row>
    <row r="362" spans="8:13" ht="13.5">
      <c r="H362" s="96"/>
      <c r="I362" s="15"/>
      <c r="J362" s="97"/>
      <c r="K362" s="15"/>
      <c r="L362" s="15"/>
      <c r="M362" s="15"/>
    </row>
    <row r="363" spans="8:13" ht="13.5">
      <c r="H363" s="96"/>
      <c r="I363" s="15"/>
      <c r="J363" s="97"/>
      <c r="K363" s="15"/>
      <c r="L363" s="15"/>
      <c r="M363" s="15"/>
    </row>
    <row r="364" spans="8:13" ht="13.5">
      <c r="H364" s="96"/>
      <c r="I364" s="15"/>
      <c r="J364" s="97"/>
      <c r="K364" s="15"/>
      <c r="L364" s="15"/>
      <c r="M364" s="15"/>
    </row>
    <row r="365" spans="8:13" ht="13.5">
      <c r="H365" s="96"/>
      <c r="I365" s="15"/>
      <c r="J365" s="97"/>
      <c r="K365" s="15"/>
      <c r="L365" s="15"/>
      <c r="M365" s="15"/>
    </row>
    <row r="366" spans="8:13" ht="13.5">
      <c r="H366" s="96"/>
      <c r="I366" s="15"/>
      <c r="J366" s="15"/>
      <c r="K366" s="15"/>
      <c r="L366" s="15"/>
      <c r="M366" s="15"/>
    </row>
  </sheetData>
  <sheetProtection sheet="1" selectLockedCells="1"/>
  <mergeCells count="50"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  <mergeCell ref="E12:G12"/>
    <mergeCell ref="B7:C7"/>
    <mergeCell ref="B11:D11"/>
    <mergeCell ref="E11:G11"/>
    <mergeCell ref="E7:G7"/>
    <mergeCell ref="V7:X7"/>
    <mergeCell ref="R8:U8"/>
    <mergeCell ref="B9:C9"/>
    <mergeCell ref="F9:M9"/>
    <mergeCell ref="N9:Q9"/>
    <mergeCell ref="J11:M11"/>
    <mergeCell ref="H7:I7"/>
    <mergeCell ref="J7:L7"/>
    <mergeCell ref="N11:Q11"/>
    <mergeCell ref="V6:X6"/>
    <mergeCell ref="N7:Q7"/>
    <mergeCell ref="R6:U6"/>
    <mergeCell ref="N8:Q8"/>
    <mergeCell ref="A1:Y1"/>
    <mergeCell ref="A2:B3"/>
    <mergeCell ref="C2:D2"/>
    <mergeCell ref="L2:Y2"/>
    <mergeCell ref="C3:D3"/>
    <mergeCell ref="C4:D4"/>
    <mergeCell ref="E4:Q4"/>
    <mergeCell ref="H38:I38"/>
    <mergeCell ref="N6:Q6"/>
    <mergeCell ref="A14:B14"/>
    <mergeCell ref="C13:C14"/>
    <mergeCell ref="R9:U9"/>
    <mergeCell ref="G14:H14"/>
    <mergeCell ref="H11:I11"/>
    <mergeCell ref="R7:U7"/>
    <mergeCell ref="R12:T12"/>
    <mergeCell ref="B12:C12"/>
    <mergeCell ref="E5:Q5"/>
    <mergeCell ref="A4:B4"/>
    <mergeCell ref="B6:C6"/>
    <mergeCell ref="E6:G6"/>
    <mergeCell ref="H6:I6"/>
    <mergeCell ref="J6:L6"/>
  </mergeCells>
  <conditionalFormatting sqref="I16:I35 Q16:Q35">
    <cfRule type="expression" priority="10" dxfId="5" stopIfTrue="1">
      <formula>IF(AND(I16="",#REF!=""),TRUE,FALSE)</formula>
    </cfRule>
  </conditionalFormatting>
  <conditionalFormatting sqref="E7 N9 R9 F9 B9 D9 N7 D12 R7 W11 U11:U12 D14:F14">
    <cfRule type="expression" priority="9" dxfId="5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8">
    <dataValidation allowBlank="1" showInputMessage="1" showErrorMessage="1" imeMode="halfKatakana" sqref="H7 E16:F35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="学生は1-4またはM1-M4(大学院)" imeMode="off" sqref="G16:G35">
      <formula1>$E$44:$E$51</formula1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$C$44:$C$45</formula1>
    </dataValidation>
    <dataValidation type="list" allowBlank="1" showInputMessage="1" showErrorMessage="1" sqref="I16:I35 Q16:Q35">
      <formula1>$C$39:$C$39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2013-02-25T12:19:21Z</cp:lastPrinted>
  <dcterms:created xsi:type="dcterms:W3CDTF">2009-02-12T23:40:28Z</dcterms:created>
  <dcterms:modified xsi:type="dcterms:W3CDTF">2016-02-27T21:09:19Z</dcterms:modified>
  <cp:category/>
  <cp:version/>
  <cp:contentType/>
  <cp:contentStatus/>
</cp:coreProperties>
</file>